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Z:\01_PROYECTOS\04_FLASH_ELECTORAL\03_output\"/>
    </mc:Choice>
  </mc:AlternateContent>
  <xr:revisionPtr revIDLastSave="0" documentId="13_ncr:1_{A5A947A9-3119-4D68-9A15-8FCEE28150B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UDITOR_UNIVERSAL" sheetId="6" r:id="rId1"/>
    <sheet name="DATA_CONFIG_ESCANOS" sheetId="1" r:id="rId2"/>
    <sheet name="DATA_VOTOS_ONPE" sheetId="2" r:id="rId3"/>
    <sheet name="DATA_PADRON_JNE" sheetId="3" r:id="rId4"/>
    <sheet name="01_CONSEJEROS_REGIONALES" sheetId="4" r:id="rId5"/>
    <sheet name="BD_TABLA_DINAMICA" sheetId="5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8" i="6" l="1"/>
  <c r="H58" i="6"/>
  <c r="G58" i="6"/>
  <c r="F58" i="6"/>
  <c r="E58" i="6"/>
  <c r="D58" i="6"/>
  <c r="C58" i="6"/>
  <c r="E31" i="6"/>
  <c r="D31" i="6"/>
  <c r="C28" i="6"/>
  <c r="B28" i="6"/>
  <c r="A54" i="6" s="1"/>
  <c r="C54" i="6" s="1"/>
  <c r="C27" i="6"/>
  <c r="B27" i="6"/>
  <c r="A53" i="6" s="1"/>
  <c r="F53" i="6" s="1"/>
  <c r="C26" i="6"/>
  <c r="B26" i="6"/>
  <c r="D26" i="6" s="1"/>
  <c r="B52" i="6" s="1"/>
  <c r="C25" i="6"/>
  <c r="B25" i="6"/>
  <c r="A51" i="6" s="1"/>
  <c r="C24" i="6"/>
  <c r="B24" i="6"/>
  <c r="A50" i="6" s="1"/>
  <c r="H50" i="6" s="1"/>
  <c r="C23" i="6"/>
  <c r="B23" i="6"/>
  <c r="A49" i="6" s="1"/>
  <c r="C22" i="6"/>
  <c r="B22" i="6"/>
  <c r="A48" i="6" s="1"/>
  <c r="C21" i="6"/>
  <c r="B21" i="6"/>
  <c r="E21" i="6" s="1"/>
  <c r="E20" i="6"/>
  <c r="C20" i="6"/>
  <c r="B20" i="6"/>
  <c r="A46" i="6" s="1"/>
  <c r="D46" i="6" s="1"/>
  <c r="E19" i="6"/>
  <c r="C19" i="6"/>
  <c r="B19" i="6"/>
  <c r="A45" i="6" s="1"/>
  <c r="F45" i="6" s="1"/>
  <c r="C18" i="6"/>
  <c r="B18" i="6"/>
  <c r="D18" i="6" s="1"/>
  <c r="B44" i="6" s="1"/>
  <c r="C17" i="6"/>
  <c r="B17" i="6"/>
  <c r="A43" i="6" s="1"/>
  <c r="C16" i="6"/>
  <c r="B16" i="6"/>
  <c r="A42" i="6" s="1"/>
  <c r="E15" i="6"/>
  <c r="C15" i="6"/>
  <c r="B15" i="6"/>
  <c r="A41" i="6" s="1"/>
  <c r="C14" i="6"/>
  <c r="B14" i="6"/>
  <c r="A40" i="6" s="1"/>
  <c r="C13" i="6"/>
  <c r="B13" i="6"/>
  <c r="E13" i="6" s="1"/>
  <c r="E12" i="6"/>
  <c r="C12" i="6"/>
  <c r="B12" i="6"/>
  <c r="A38" i="6" s="1"/>
  <c r="E11" i="6"/>
  <c r="C11" i="6"/>
  <c r="B11" i="6"/>
  <c r="A37" i="6" s="1"/>
  <c r="E10" i="6"/>
  <c r="C10" i="6"/>
  <c r="B10" i="6"/>
  <c r="A36" i="6" s="1"/>
  <c r="C9" i="6"/>
  <c r="B9" i="6"/>
  <c r="A35" i="6" s="1"/>
  <c r="F6" i="6"/>
  <c r="C6" i="6"/>
  <c r="B73" i="6" s="1"/>
  <c r="F5" i="6"/>
  <c r="C5" i="6"/>
  <c r="F4" i="6"/>
  <c r="C4" i="6"/>
  <c r="A58" i="6" s="1"/>
  <c r="E16" i="6" l="1"/>
  <c r="D24" i="6"/>
  <c r="B50" i="6" s="1"/>
  <c r="D11" i="6"/>
  <c r="B37" i="6" s="1"/>
  <c r="D37" i="6" s="1"/>
  <c r="D12" i="6"/>
  <c r="B38" i="6" s="1"/>
  <c r="E38" i="6" s="1"/>
  <c r="D15" i="6"/>
  <c r="B41" i="6" s="1"/>
  <c r="D16" i="6"/>
  <c r="B42" i="6" s="1"/>
  <c r="D19" i="6"/>
  <c r="B45" i="6" s="1"/>
  <c r="D20" i="6"/>
  <c r="B46" i="6" s="1"/>
  <c r="D23" i="6"/>
  <c r="B49" i="6" s="1"/>
  <c r="D54" i="6"/>
  <c r="D38" i="6"/>
  <c r="J41" i="6"/>
  <c r="H42" i="6"/>
  <c r="E18" i="6"/>
  <c r="E22" i="6"/>
  <c r="E23" i="6"/>
  <c r="E24" i="6"/>
  <c r="D27" i="6"/>
  <c r="B53" i="6" s="1"/>
  <c r="D28" i="6"/>
  <c r="B54" i="6" s="1"/>
  <c r="K54" i="6"/>
  <c r="E26" i="6"/>
  <c r="E27" i="6"/>
  <c r="E28" i="6"/>
  <c r="I35" i="6"/>
  <c r="E35" i="6"/>
  <c r="H35" i="6"/>
  <c r="D35" i="6"/>
  <c r="G35" i="6"/>
  <c r="C35" i="6"/>
  <c r="J35" i="6"/>
  <c r="F35" i="6"/>
  <c r="F9" i="6"/>
  <c r="F13" i="6"/>
  <c r="E14" i="6"/>
  <c r="F17" i="6"/>
  <c r="F21" i="6"/>
  <c r="F25" i="6"/>
  <c r="F10" i="6"/>
  <c r="F18" i="6"/>
  <c r="F22" i="6"/>
  <c r="F26" i="6"/>
  <c r="G42" i="6"/>
  <c r="A44" i="6"/>
  <c r="C46" i="6"/>
  <c r="J49" i="6"/>
  <c r="G50" i="6"/>
  <c r="A52" i="6"/>
  <c r="H59" i="6"/>
  <c r="G60" i="6"/>
  <c r="F61" i="6"/>
  <c r="E62" i="6"/>
  <c r="D63" i="6"/>
  <c r="C64" i="6"/>
  <c r="B65" i="6"/>
  <c r="A66" i="6"/>
  <c r="I66" i="6"/>
  <c r="H67" i="6"/>
  <c r="G68" i="6"/>
  <c r="F69" i="6"/>
  <c r="E70" i="6"/>
  <c r="D71" i="6"/>
  <c r="C72" i="6"/>
  <c r="I73" i="6"/>
  <c r="E73" i="6"/>
  <c r="A73" i="6"/>
  <c r="F72" i="6"/>
  <c r="B72" i="6"/>
  <c r="G71" i="6"/>
  <c r="C71" i="6"/>
  <c r="H70" i="6"/>
  <c r="D70" i="6"/>
  <c r="I69" i="6"/>
  <c r="E69" i="6"/>
  <c r="A69" i="6"/>
  <c r="F68" i="6"/>
  <c r="B68" i="6"/>
  <c r="G67" i="6"/>
  <c r="C67" i="6"/>
  <c r="H66" i="6"/>
  <c r="D66" i="6"/>
  <c r="I65" i="6"/>
  <c r="E65" i="6"/>
  <c r="A65" i="6"/>
  <c r="F64" i="6"/>
  <c r="B64" i="6"/>
  <c r="G63" i="6"/>
  <c r="C63" i="6"/>
  <c r="H62" i="6"/>
  <c r="D62" i="6"/>
  <c r="I61" i="6"/>
  <c r="E61" i="6"/>
  <c r="A61" i="6"/>
  <c r="F60" i="6"/>
  <c r="B60" i="6"/>
  <c r="G59" i="6"/>
  <c r="C59" i="6"/>
  <c r="H73" i="6"/>
  <c r="D73" i="6"/>
  <c r="I72" i="6"/>
  <c r="E72" i="6"/>
  <c r="A72" i="6"/>
  <c r="F71" i="6"/>
  <c r="B71" i="6"/>
  <c r="G70" i="6"/>
  <c r="C70" i="6"/>
  <c r="H69" i="6"/>
  <c r="D69" i="6"/>
  <c r="I68" i="6"/>
  <c r="E68" i="6"/>
  <c r="A68" i="6"/>
  <c r="F67" i="6"/>
  <c r="B67" i="6"/>
  <c r="G66" i="6"/>
  <c r="C66" i="6"/>
  <c r="H65" i="6"/>
  <c r="D65" i="6"/>
  <c r="I64" i="6"/>
  <c r="E64" i="6"/>
  <c r="A64" i="6"/>
  <c r="F63" i="6"/>
  <c r="B63" i="6"/>
  <c r="G62" i="6"/>
  <c r="C62" i="6"/>
  <c r="H61" i="6"/>
  <c r="D61" i="6"/>
  <c r="I60" i="6"/>
  <c r="E60" i="6"/>
  <c r="A60" i="6"/>
  <c r="F59" i="6"/>
  <c r="B59" i="6"/>
  <c r="D9" i="6"/>
  <c r="F11" i="6"/>
  <c r="I41" i="6"/>
  <c r="E41" i="6"/>
  <c r="H41" i="6"/>
  <c r="D41" i="6"/>
  <c r="F15" i="6"/>
  <c r="D17" i="6"/>
  <c r="B43" i="6" s="1"/>
  <c r="C43" i="6" s="1"/>
  <c r="I45" i="6"/>
  <c r="E45" i="6"/>
  <c r="H45" i="6"/>
  <c r="D45" i="6"/>
  <c r="F19" i="6"/>
  <c r="D21" i="6"/>
  <c r="B47" i="6" s="1"/>
  <c r="I49" i="6"/>
  <c r="E49" i="6"/>
  <c r="H49" i="6"/>
  <c r="D49" i="6"/>
  <c r="F23" i="6"/>
  <c r="D25" i="6"/>
  <c r="B51" i="6" s="1"/>
  <c r="J51" i="6" s="1"/>
  <c r="I53" i="6"/>
  <c r="E53" i="6"/>
  <c r="H53" i="6"/>
  <c r="D53" i="6"/>
  <c r="F27" i="6"/>
  <c r="A39" i="6"/>
  <c r="C41" i="6"/>
  <c r="G45" i="6"/>
  <c r="A47" i="6"/>
  <c r="C49" i="6"/>
  <c r="G53" i="6"/>
  <c r="A59" i="6"/>
  <c r="I59" i="6"/>
  <c r="H60" i="6"/>
  <c r="G61" i="6"/>
  <c r="F62" i="6"/>
  <c r="E63" i="6"/>
  <c r="D64" i="6"/>
  <c r="C65" i="6"/>
  <c r="B66" i="6"/>
  <c r="A67" i="6"/>
  <c r="I67" i="6"/>
  <c r="H68" i="6"/>
  <c r="G69" i="6"/>
  <c r="F70" i="6"/>
  <c r="E71" i="6"/>
  <c r="D72" i="6"/>
  <c r="C73" i="6"/>
  <c r="F14" i="6"/>
  <c r="D13" i="6"/>
  <c r="B39" i="6" s="1"/>
  <c r="E9" i="6"/>
  <c r="D10" i="6"/>
  <c r="B36" i="6" s="1"/>
  <c r="J36" i="6" s="1"/>
  <c r="I38" i="6"/>
  <c r="F12" i="6"/>
  <c r="D14" i="6"/>
  <c r="B40" i="6" s="1"/>
  <c r="H40" i="6" s="1"/>
  <c r="J42" i="6"/>
  <c r="F42" i="6"/>
  <c r="I42" i="6"/>
  <c r="E42" i="6"/>
  <c r="F16" i="6"/>
  <c r="E17" i="6"/>
  <c r="J46" i="6"/>
  <c r="F46" i="6"/>
  <c r="I46" i="6"/>
  <c r="E46" i="6"/>
  <c r="F20" i="6"/>
  <c r="D22" i="6"/>
  <c r="B48" i="6" s="1"/>
  <c r="G48" i="6" s="1"/>
  <c r="J50" i="6"/>
  <c r="F50" i="6"/>
  <c r="I50" i="6"/>
  <c r="E50" i="6"/>
  <c r="F24" i="6"/>
  <c r="E25" i="6"/>
  <c r="J54" i="6"/>
  <c r="F54" i="6"/>
  <c r="I54" i="6"/>
  <c r="E54" i="6"/>
  <c r="F28" i="6"/>
  <c r="G38" i="6"/>
  <c r="F41" i="6"/>
  <c r="C42" i="6"/>
  <c r="J45" i="6"/>
  <c r="G46" i="6"/>
  <c r="F49" i="6"/>
  <c r="C50" i="6"/>
  <c r="J53" i="6"/>
  <c r="G54" i="6"/>
  <c r="D59" i="6"/>
  <c r="C60" i="6"/>
  <c r="B61" i="6"/>
  <c r="A62" i="6"/>
  <c r="I62" i="6"/>
  <c r="H63" i="6"/>
  <c r="G64" i="6"/>
  <c r="F65" i="6"/>
  <c r="E66" i="6"/>
  <c r="D67" i="6"/>
  <c r="C68" i="6"/>
  <c r="B69" i="6"/>
  <c r="A70" i="6"/>
  <c r="I70" i="6"/>
  <c r="H71" i="6"/>
  <c r="G72" i="6"/>
  <c r="F73" i="6"/>
  <c r="G41" i="6"/>
  <c r="D42" i="6"/>
  <c r="C45" i="6"/>
  <c r="H46" i="6"/>
  <c r="G49" i="6"/>
  <c r="D50" i="6"/>
  <c r="C53" i="6"/>
  <c r="K53" i="6"/>
  <c r="H54" i="6"/>
  <c r="E59" i="6"/>
  <c r="D60" i="6"/>
  <c r="C61" i="6"/>
  <c r="B62" i="6"/>
  <c r="A63" i="6"/>
  <c r="I63" i="6"/>
  <c r="H64" i="6"/>
  <c r="G65" i="6"/>
  <c r="F66" i="6"/>
  <c r="E67" i="6"/>
  <c r="D68" i="6"/>
  <c r="C69" i="6"/>
  <c r="B70" i="6"/>
  <c r="A71" i="6"/>
  <c r="I71" i="6"/>
  <c r="H72" i="6"/>
  <c r="G73" i="6"/>
  <c r="H37" i="6" l="1"/>
  <c r="C37" i="6"/>
  <c r="J38" i="6"/>
  <c r="G37" i="6"/>
  <c r="I37" i="6"/>
  <c r="H38" i="6"/>
  <c r="J37" i="6"/>
  <c r="F38" i="6"/>
  <c r="E37" i="6"/>
  <c r="C38" i="6"/>
  <c r="F37" i="6"/>
  <c r="H44" i="6"/>
  <c r="D44" i="6"/>
  <c r="G44" i="6"/>
  <c r="C44" i="6"/>
  <c r="F44" i="6"/>
  <c r="E44" i="6"/>
  <c r="J44" i="6"/>
  <c r="I44" i="6"/>
  <c r="H51" i="6"/>
  <c r="C51" i="6"/>
  <c r="F40" i="6"/>
  <c r="G40" i="6"/>
  <c r="C36" i="6"/>
  <c r="E36" i="6"/>
  <c r="H36" i="6"/>
  <c r="I43" i="6"/>
  <c r="G43" i="6"/>
  <c r="I48" i="6"/>
  <c r="G47" i="6"/>
  <c r="C47" i="6"/>
  <c r="J47" i="6"/>
  <c r="F47" i="6"/>
  <c r="E47" i="6"/>
  <c r="D47" i="6"/>
  <c r="I47" i="6"/>
  <c r="H47" i="6"/>
  <c r="G39" i="6"/>
  <c r="C39" i="6"/>
  <c r="J39" i="6"/>
  <c r="F39" i="6"/>
  <c r="E39" i="6"/>
  <c r="D39" i="6"/>
  <c r="I39" i="6"/>
  <c r="H39" i="6"/>
  <c r="I51" i="6"/>
  <c r="G51" i="6"/>
  <c r="I40" i="6"/>
  <c r="I36" i="6"/>
  <c r="F36" i="6"/>
  <c r="D43" i="6"/>
  <c r="F43" i="6"/>
  <c r="J48" i="6"/>
  <c r="D48" i="6"/>
  <c r="E29" i="6"/>
  <c r="D51" i="6"/>
  <c r="F51" i="6"/>
  <c r="J40" i="6"/>
  <c r="D40" i="6"/>
  <c r="D36" i="6"/>
  <c r="K48" i="6" s="1"/>
  <c r="G36" i="6"/>
  <c r="E43" i="6"/>
  <c r="J43" i="6"/>
  <c r="E48" i="6"/>
  <c r="C48" i="6"/>
  <c r="H48" i="6"/>
  <c r="D29" i="6"/>
  <c r="B35" i="6"/>
  <c r="H52" i="6"/>
  <c r="D52" i="6"/>
  <c r="G52" i="6"/>
  <c r="C52" i="6"/>
  <c r="F52" i="6"/>
  <c r="E52" i="6"/>
  <c r="J52" i="6"/>
  <c r="I52" i="6"/>
  <c r="E51" i="6"/>
  <c r="E40" i="6"/>
  <c r="C40" i="6"/>
  <c r="K52" i="6" s="1"/>
  <c r="H43" i="6"/>
  <c r="F48" i="6"/>
  <c r="K44" i="6" l="1"/>
  <c r="K43" i="6"/>
  <c r="K39" i="6"/>
  <c r="K36" i="6"/>
  <c r="K41" i="6"/>
  <c r="K49" i="6"/>
  <c r="K42" i="6"/>
  <c r="K38" i="6"/>
  <c r="K46" i="6"/>
  <c r="K50" i="6"/>
  <c r="K40" i="6"/>
  <c r="K37" i="6"/>
  <c r="K45" i="6"/>
  <c r="K47" i="6"/>
  <c r="K51" i="6"/>
  <c r="K35" i="6"/>
</calcChain>
</file>

<file path=xl/sharedStrings.xml><?xml version="1.0" encoding="utf-8"?>
<sst xmlns="http://schemas.openxmlformats.org/spreadsheetml/2006/main" count="74796" uniqueCount="25365">
  <si>
    <t>JURIS_KEY</t>
  </si>
  <si>
    <t>NIVEL</t>
  </si>
  <si>
    <t>PROVINCIA</t>
  </si>
  <si>
    <t>DISTRITO</t>
  </si>
  <si>
    <t>UBIGEO</t>
  </si>
  <si>
    <t>ESCAÑOS_TOTALES</t>
  </si>
  <si>
    <t>ESCAÑOS_MAYORIA</t>
  </si>
  <si>
    <t>ESCAÑOS_MINORIA</t>
  </si>
  <si>
    <t>BASE_LEGAL</t>
  </si>
  <si>
    <t>Arequipa - Provincial</t>
  </si>
  <si>
    <t>PROVINCIAL</t>
  </si>
  <si>
    <t>Arequipa</t>
  </si>
  <si>
    <t>Provincial</t>
  </si>
  <si>
    <t>040100</t>
  </si>
  <si>
    <t>LEM Art. 25 inc. 2 (Mayoría: 9, Minorías D'Hondt: 6)</t>
  </si>
  <si>
    <t>Caylloma - Provincial</t>
  </si>
  <si>
    <t>Caylloma</t>
  </si>
  <si>
    <t>040200</t>
  </si>
  <si>
    <t>LEM Art. 25 inc. 2 (Mayoría: 7, Minorías D'Hondt: 4)</t>
  </si>
  <si>
    <t>Camaná - Provincial</t>
  </si>
  <si>
    <t>Camaná</t>
  </si>
  <si>
    <t>040300</t>
  </si>
  <si>
    <t>LEM Art. 25 inc. 2 (Mayoría: 6, Minorías D'Hondt: 3)</t>
  </si>
  <si>
    <t>Islay - Provincial</t>
  </si>
  <si>
    <t>Islay</t>
  </si>
  <si>
    <t>040700</t>
  </si>
  <si>
    <t>Caravelí - Provincial</t>
  </si>
  <si>
    <t>Caravelí</t>
  </si>
  <si>
    <t>040400</t>
  </si>
  <si>
    <t>LEM Art. 25 inc. 2 (Mayoría: 5, Minorías D'Hondt: 2)</t>
  </si>
  <si>
    <t>Castilla - Provincial</t>
  </si>
  <si>
    <t>Castilla</t>
  </si>
  <si>
    <t>040500</t>
  </si>
  <si>
    <t>Condesuyos - Provincial</t>
  </si>
  <si>
    <t>Condesuyos</t>
  </si>
  <si>
    <t>040600</t>
  </si>
  <si>
    <t>LEM Art. 25 inc. 2 (Mayoría: 4, Minorías D'Hondt: 1)</t>
  </si>
  <si>
    <t>La Unión - Provincial</t>
  </si>
  <si>
    <t>La Unión</t>
  </si>
  <si>
    <t>040800</t>
  </si>
  <si>
    <t>Arequipa - Cayma</t>
  </si>
  <si>
    <t>DISTRITAL</t>
  </si>
  <si>
    <t>Cayma</t>
  </si>
  <si>
    <t>040102</t>
  </si>
  <si>
    <t>Arequipa - Cerro Colorado</t>
  </si>
  <si>
    <t>Cerro Colorado</t>
  </si>
  <si>
    <t>040103</t>
  </si>
  <si>
    <t>Arequipa - Characato</t>
  </si>
  <si>
    <t>Characato</t>
  </si>
  <si>
    <t>040104</t>
  </si>
  <si>
    <t>Arequipa - Chiguata</t>
  </si>
  <si>
    <t>Chiguata</t>
  </si>
  <si>
    <t>040105</t>
  </si>
  <si>
    <t>Arequipa - La Joya</t>
  </si>
  <si>
    <t>La Joya</t>
  </si>
  <si>
    <t>040106</t>
  </si>
  <si>
    <t>Arequipa - Miraflores</t>
  </si>
  <si>
    <t>Miraflores</t>
  </si>
  <si>
    <t>040107</t>
  </si>
  <si>
    <t>Arequipa - Mollebaya</t>
  </si>
  <si>
    <t>Mollebaya</t>
  </si>
  <si>
    <t>040108</t>
  </si>
  <si>
    <t>Arequipa - Paucarpata</t>
  </si>
  <si>
    <t>Paucarpata</t>
  </si>
  <si>
    <t>040109</t>
  </si>
  <si>
    <t>Arequipa - Pocsi</t>
  </si>
  <si>
    <t>Pocsi</t>
  </si>
  <si>
    <t>040110</t>
  </si>
  <si>
    <t>Arequipa - Polobaya</t>
  </si>
  <si>
    <t>Polobaya</t>
  </si>
  <si>
    <t>040111</t>
  </si>
  <si>
    <t>Arequipa - Quequeña</t>
  </si>
  <si>
    <t>Quequeña</t>
  </si>
  <si>
    <t>040112</t>
  </si>
  <si>
    <t>Arequipa - Sabandia</t>
  </si>
  <si>
    <t>Sabandia</t>
  </si>
  <si>
    <t>040113</t>
  </si>
  <si>
    <t>Arequipa - Sachaca</t>
  </si>
  <si>
    <t>Sachaca</t>
  </si>
  <si>
    <t>040114</t>
  </si>
  <si>
    <t>Arequipa - San Juan De Siguas</t>
  </si>
  <si>
    <t>San Juan De Siguas</t>
  </si>
  <si>
    <t>040115</t>
  </si>
  <si>
    <t>Arequipa - San Juan De Tarucani</t>
  </si>
  <si>
    <t>San Juan De Tarucani</t>
  </si>
  <si>
    <t>040116</t>
  </si>
  <si>
    <t>Arequipa - Santa Isabel De Siguas</t>
  </si>
  <si>
    <t>Santa Isabel De Siguas</t>
  </si>
  <si>
    <t>040117</t>
  </si>
  <si>
    <t>Arequipa - Santa Rita De Sihuas</t>
  </si>
  <si>
    <t>Santa Rita De Sihuas</t>
  </si>
  <si>
    <t>040118</t>
  </si>
  <si>
    <t>Arequipa - Socabaya</t>
  </si>
  <si>
    <t>Socabaya</t>
  </si>
  <si>
    <t>040119</t>
  </si>
  <si>
    <t>Arequipa - Tiabaya</t>
  </si>
  <si>
    <t>Tiabaya</t>
  </si>
  <si>
    <t>040120</t>
  </si>
  <si>
    <t>Arequipa - Uchumayo</t>
  </si>
  <si>
    <t>Uchumayo</t>
  </si>
  <si>
    <t>040121</t>
  </si>
  <si>
    <t>Arequipa - Vitor</t>
  </si>
  <si>
    <t>Vitor</t>
  </si>
  <si>
    <t>040122</t>
  </si>
  <si>
    <t>Arequipa - Yanahuara</t>
  </si>
  <si>
    <t>Yanahuara</t>
  </si>
  <si>
    <t>040123</t>
  </si>
  <si>
    <t>Arequipa - Yarabamba</t>
  </si>
  <si>
    <t>Yarabamba</t>
  </si>
  <si>
    <t>040124</t>
  </si>
  <si>
    <t>Arequipa - Yura</t>
  </si>
  <si>
    <t>Yura</t>
  </si>
  <si>
    <t>040125</t>
  </si>
  <si>
    <t>Arequipa - Mariano Melgar</t>
  </si>
  <si>
    <t>Mariano Melgar</t>
  </si>
  <si>
    <t>040126</t>
  </si>
  <si>
    <t>Arequipa - Jacobo Hunter</t>
  </si>
  <si>
    <t>Jacobo Hunter</t>
  </si>
  <si>
    <t>040127</t>
  </si>
  <si>
    <t>Arequipa - Alto Selva Alegre</t>
  </si>
  <si>
    <t>Alto Selva Alegre</t>
  </si>
  <si>
    <t>040128</t>
  </si>
  <si>
    <t>Arequipa - Jose Luis Bustamante Y Rivero</t>
  </si>
  <si>
    <t>Jose Luis Bustamante Y Rivero</t>
  </si>
  <si>
    <t>040129</t>
  </si>
  <si>
    <t>Caylloma - Achoma</t>
  </si>
  <si>
    <t>Achoma</t>
  </si>
  <si>
    <t>040202</t>
  </si>
  <si>
    <t>Caylloma - Cabanaconde</t>
  </si>
  <si>
    <t>Cabanaconde</t>
  </si>
  <si>
    <t>040203</t>
  </si>
  <si>
    <t>Caylloma - Caylloma</t>
  </si>
  <si>
    <t>040204</t>
  </si>
  <si>
    <t>Caylloma - Callalli</t>
  </si>
  <si>
    <t>Callalli</t>
  </si>
  <si>
    <t>040205</t>
  </si>
  <si>
    <t>Caylloma - Coporaque</t>
  </si>
  <si>
    <t>Coporaque</t>
  </si>
  <si>
    <t>040206</t>
  </si>
  <si>
    <t>Caylloma - Huambo</t>
  </si>
  <si>
    <t>Huambo</t>
  </si>
  <si>
    <t>040207</t>
  </si>
  <si>
    <t>Caylloma - Huanca</t>
  </si>
  <si>
    <t>Huanca</t>
  </si>
  <si>
    <t>040208</t>
  </si>
  <si>
    <t>Caylloma - Ichupampa</t>
  </si>
  <si>
    <t>Ichupampa</t>
  </si>
  <si>
    <t>040209</t>
  </si>
  <si>
    <t>Caylloma - Lari</t>
  </si>
  <si>
    <t>Lari</t>
  </si>
  <si>
    <t>040210</t>
  </si>
  <si>
    <t>Caylloma - Lluta</t>
  </si>
  <si>
    <t>Lluta</t>
  </si>
  <si>
    <t>040211</t>
  </si>
  <si>
    <t>Caylloma - Maca</t>
  </si>
  <si>
    <t>Maca</t>
  </si>
  <si>
    <t>040212</t>
  </si>
  <si>
    <t>Caylloma - Madrigal</t>
  </si>
  <si>
    <t>Madrigal</t>
  </si>
  <si>
    <t>040213</t>
  </si>
  <si>
    <t>Caylloma - San Antonio De Chuca</t>
  </si>
  <si>
    <t>San Antonio De Chuca</t>
  </si>
  <si>
    <t>040214</t>
  </si>
  <si>
    <t>Caylloma - Sibayo</t>
  </si>
  <si>
    <t>Sibayo</t>
  </si>
  <si>
    <t>040215</t>
  </si>
  <si>
    <t>Caylloma - Tapay</t>
  </si>
  <si>
    <t>Tapay</t>
  </si>
  <si>
    <t>040216</t>
  </si>
  <si>
    <t>Caylloma - Tisco</t>
  </si>
  <si>
    <t>Tisco</t>
  </si>
  <si>
    <t>040217</t>
  </si>
  <si>
    <t>Caylloma - Tuti</t>
  </si>
  <si>
    <t>Tuti</t>
  </si>
  <si>
    <t>040218</t>
  </si>
  <si>
    <t>Caylloma - Yanque</t>
  </si>
  <si>
    <t>Yanque</t>
  </si>
  <si>
    <t>040219</t>
  </si>
  <si>
    <t>Caylloma - Majes</t>
  </si>
  <si>
    <t>Majes</t>
  </si>
  <si>
    <t>040220</t>
  </si>
  <si>
    <t>Camaná - Jose Maria Quimper</t>
  </si>
  <si>
    <t>Jose Maria Quimper</t>
  </si>
  <si>
    <t>040302</t>
  </si>
  <si>
    <t>Camaná - Mariano Nicolas Valcarcel</t>
  </si>
  <si>
    <t>Mariano Nicolas Valcarcel</t>
  </si>
  <si>
    <t>040303</t>
  </si>
  <si>
    <t>Camaná - Mariscal Caceres</t>
  </si>
  <si>
    <t>Mariscal Caceres</t>
  </si>
  <si>
    <t>040304</t>
  </si>
  <si>
    <t>Camaná - Nicolas De Pierola</t>
  </si>
  <si>
    <t>Nicolas De Pierola</t>
  </si>
  <si>
    <t>040305</t>
  </si>
  <si>
    <t>Camaná - Ocoña</t>
  </si>
  <si>
    <t>Ocoña</t>
  </si>
  <si>
    <t>040306</t>
  </si>
  <si>
    <t>Camaná - Quilca</t>
  </si>
  <si>
    <t>Quilca</t>
  </si>
  <si>
    <t>040307</t>
  </si>
  <si>
    <t>Camaná - Samuel Pastor</t>
  </si>
  <si>
    <t>Samuel Pastor</t>
  </si>
  <si>
    <t>040308</t>
  </si>
  <si>
    <t>Caravelí - Acari</t>
  </si>
  <si>
    <t>Acari</t>
  </si>
  <si>
    <t>040402</t>
  </si>
  <si>
    <t>Caravelí - Atico</t>
  </si>
  <si>
    <t>Atico</t>
  </si>
  <si>
    <t>040403</t>
  </si>
  <si>
    <t>Caravelí - Atiquipa</t>
  </si>
  <si>
    <t>Atiquipa</t>
  </si>
  <si>
    <t>040404</t>
  </si>
  <si>
    <t>Caravelí - Bella Union</t>
  </si>
  <si>
    <t>Bella Union</t>
  </si>
  <si>
    <t>040405</t>
  </si>
  <si>
    <t>Caravelí - Cahuacho</t>
  </si>
  <si>
    <t>Cahuacho</t>
  </si>
  <si>
    <t>040406</t>
  </si>
  <si>
    <t>Caravelí - Chala</t>
  </si>
  <si>
    <t>Chala</t>
  </si>
  <si>
    <t>040407</t>
  </si>
  <si>
    <t>Caravelí - Chaparra</t>
  </si>
  <si>
    <t>Chaparra</t>
  </si>
  <si>
    <t>040408</t>
  </si>
  <si>
    <t>Caravelí - Huanuhuanu</t>
  </si>
  <si>
    <t>Huanuhuanu</t>
  </si>
  <si>
    <t>040409</t>
  </si>
  <si>
    <t>Caravelí - Jaqui</t>
  </si>
  <si>
    <t>Jaqui</t>
  </si>
  <si>
    <t>040410</t>
  </si>
  <si>
    <t>Caravelí - Lomas</t>
  </si>
  <si>
    <t>Lomas</t>
  </si>
  <si>
    <t>040411</t>
  </si>
  <si>
    <t>Caravelí - Quicacha</t>
  </si>
  <si>
    <t>Quicacha</t>
  </si>
  <si>
    <t>040412</t>
  </si>
  <si>
    <t>Caravelí - Yauca</t>
  </si>
  <si>
    <t>Yauca</t>
  </si>
  <si>
    <t>040413</t>
  </si>
  <si>
    <t>Castilla - Andagua</t>
  </si>
  <si>
    <t>Andagua</t>
  </si>
  <si>
    <t>040502</t>
  </si>
  <si>
    <t>Castilla - Ayo</t>
  </si>
  <si>
    <t>Ayo</t>
  </si>
  <si>
    <t>040503</t>
  </si>
  <si>
    <t>Castilla - Chachas</t>
  </si>
  <si>
    <t>Chachas</t>
  </si>
  <si>
    <t>040504</t>
  </si>
  <si>
    <t>Castilla - Chilcaymarca</t>
  </si>
  <si>
    <t>Chilcaymarca</t>
  </si>
  <si>
    <t>040505</t>
  </si>
  <si>
    <t>Castilla - Choco</t>
  </si>
  <si>
    <t>Choco</t>
  </si>
  <si>
    <t>040506</t>
  </si>
  <si>
    <t>Castilla - Huancarqui</t>
  </si>
  <si>
    <t>Huancarqui</t>
  </si>
  <si>
    <t>040507</t>
  </si>
  <si>
    <t>Castilla - Machaguay</t>
  </si>
  <si>
    <t>Machaguay</t>
  </si>
  <si>
    <t>040508</t>
  </si>
  <si>
    <t>Castilla - Orcopampa</t>
  </si>
  <si>
    <t>Orcopampa</t>
  </si>
  <si>
    <t>040509</t>
  </si>
  <si>
    <t>Castilla - Pampacolca</t>
  </si>
  <si>
    <t>Pampacolca</t>
  </si>
  <si>
    <t>040510</t>
  </si>
  <si>
    <t>Castilla - Tipan</t>
  </si>
  <si>
    <t>Tipan</t>
  </si>
  <si>
    <t>040511</t>
  </si>
  <si>
    <t>Castilla - Uraca</t>
  </si>
  <si>
    <t>Uraca</t>
  </si>
  <si>
    <t>040512</t>
  </si>
  <si>
    <t>Castilla - Uñon</t>
  </si>
  <si>
    <t>Uñon</t>
  </si>
  <si>
    <t>040513</t>
  </si>
  <si>
    <t>Castilla - Viraco</t>
  </si>
  <si>
    <t>Viraco</t>
  </si>
  <si>
    <t>040514</t>
  </si>
  <si>
    <t>Condesuyos - Andaray</t>
  </si>
  <si>
    <t>Andaray</t>
  </si>
  <si>
    <t>040602</t>
  </si>
  <si>
    <t>Condesuyos - Cayarani</t>
  </si>
  <si>
    <t>Cayarani</t>
  </si>
  <si>
    <t>040603</t>
  </si>
  <si>
    <t>Condesuyos - Chichas</t>
  </si>
  <si>
    <t>Chichas</t>
  </si>
  <si>
    <t>040604</t>
  </si>
  <si>
    <t>Condesuyos - Iray</t>
  </si>
  <si>
    <t>Iray</t>
  </si>
  <si>
    <t>040605</t>
  </si>
  <si>
    <t>Condesuyos - Salamanca</t>
  </si>
  <si>
    <t>Salamanca</t>
  </si>
  <si>
    <t>040606</t>
  </si>
  <si>
    <t>Condesuyos - Yanaquihua</t>
  </si>
  <si>
    <t>Yanaquihua</t>
  </si>
  <si>
    <t>040607</t>
  </si>
  <si>
    <t>Condesuyos - Rio Grande</t>
  </si>
  <si>
    <t>Rio Grande</t>
  </si>
  <si>
    <t>040608</t>
  </si>
  <si>
    <t>Islay - Cocachacra</t>
  </si>
  <si>
    <t>Cocachacra</t>
  </si>
  <si>
    <t>040702</t>
  </si>
  <si>
    <t>Islay - Dean Valdivia</t>
  </si>
  <si>
    <t>Dean Valdivia</t>
  </si>
  <si>
    <t>040703</t>
  </si>
  <si>
    <t>Islay - Islay</t>
  </si>
  <si>
    <t>040704</t>
  </si>
  <si>
    <t>Islay - Mejia</t>
  </si>
  <si>
    <t>Mejia</t>
  </si>
  <si>
    <t>040705</t>
  </si>
  <si>
    <t>Islay - Punta De Bombon</t>
  </si>
  <si>
    <t>Punta De Bombon</t>
  </si>
  <si>
    <t>040706</t>
  </si>
  <si>
    <t>La Unión - Alca</t>
  </si>
  <si>
    <t>Alca</t>
  </si>
  <si>
    <t>040802</t>
  </si>
  <si>
    <t>La Unión - Charcana</t>
  </si>
  <si>
    <t>Charcana</t>
  </si>
  <si>
    <t>040803</t>
  </si>
  <si>
    <t>La Unión - Huaynacotas</t>
  </si>
  <si>
    <t>Huaynacotas</t>
  </si>
  <si>
    <t>040804</t>
  </si>
  <si>
    <t>La Unión - Pampamarca</t>
  </si>
  <si>
    <t>Pampamarca</t>
  </si>
  <si>
    <t>040805</t>
  </si>
  <si>
    <t>La Unión - Puyca</t>
  </si>
  <si>
    <t>Puyca</t>
  </si>
  <si>
    <t>040806</t>
  </si>
  <si>
    <t>La Unión - Quechualla</t>
  </si>
  <si>
    <t>Quechualla</t>
  </si>
  <si>
    <t>040807</t>
  </si>
  <si>
    <t>La Unión - Sayla</t>
  </si>
  <si>
    <t>Sayla</t>
  </si>
  <si>
    <t>040808</t>
  </si>
  <si>
    <t>La Unión - Tauria</t>
  </si>
  <si>
    <t>Tauria</t>
  </si>
  <si>
    <t>040809</t>
  </si>
  <si>
    <t>La Unión - Tomepampa</t>
  </si>
  <si>
    <t>Tomepampa</t>
  </si>
  <si>
    <t>040810</t>
  </si>
  <si>
    <t>La Unión - Toro</t>
  </si>
  <si>
    <t>Toro</t>
  </si>
  <si>
    <t>040811</t>
  </si>
  <si>
    <t>Arequipa - Regional</t>
  </si>
  <si>
    <t>CONSEJO REGIONAL</t>
  </si>
  <si>
    <t>Regional</t>
  </si>
  <si>
    <t>D'Hondt puro por circunscripción provincial (Ley N° 27683)</t>
  </si>
  <si>
    <t>Caylloma - Regional</t>
  </si>
  <si>
    <t>Camaná - Regional</t>
  </si>
  <si>
    <t>Caravelí - Regional</t>
  </si>
  <si>
    <t>Castilla - Regional</t>
  </si>
  <si>
    <t>Condesuyos - Regional</t>
  </si>
  <si>
    <t>Islay - Regional</t>
  </si>
  <si>
    <t>La Unión - Regional</t>
  </si>
  <si>
    <t>CLAVE_JURIS_RANK</t>
  </si>
  <si>
    <t>RANKING</t>
  </si>
  <si>
    <t>PARTIDO</t>
  </si>
  <si>
    <t>PARTIDO_CLEAN</t>
  </si>
  <si>
    <t>VOTOS_VALIDOS</t>
  </si>
  <si>
    <t>PCT_VALIDOS</t>
  </si>
  <si>
    <t>TOTAL_VOTOS_CONCEJO</t>
  </si>
  <si>
    <t>ACTAS_CONTABILIZADAS_PCT</t>
  </si>
  <si>
    <t>TOTAL_MESAS</t>
  </si>
  <si>
    <t>MESAS_CONTABILIZADAS</t>
  </si>
  <si>
    <t>Arequipa - Provincial_1</t>
  </si>
  <si>
    <t>FUERZA AREQUIPEÑA</t>
  </si>
  <si>
    <t>FUERZA AREQUIPENA</t>
  </si>
  <si>
    <t>Arequipa - Provincial_2</t>
  </si>
  <si>
    <t>AHORA NACIÓN - AN</t>
  </si>
  <si>
    <t>AHORA NACION AN</t>
  </si>
  <si>
    <t>Arequipa - Provincial_3</t>
  </si>
  <si>
    <t>MOVIMIENTO REGIONAL AREQUIPA AVANCEMOS</t>
  </si>
  <si>
    <t>Arequipa - Provincial_4</t>
  </si>
  <si>
    <t>RENOVACIÓN POPULAR PERÚ</t>
  </si>
  <si>
    <t>RENOVACION POPULAR PERU</t>
  </si>
  <si>
    <t>Arequipa - Provincial_5</t>
  </si>
  <si>
    <t>PRIMERO LA GENTE - COMUNIDAD, ECOLOGÍA, LIBERTAD Y PROGRESO</t>
  </si>
  <si>
    <t>PRIMERO LA GENTE COMUNIDAD ECOLOGIA LIBERTAD Y PROGRESO</t>
  </si>
  <si>
    <t>Arequipa - Provincial_6</t>
  </si>
  <si>
    <t>PARTIDO DEL BUEN GOBIERNO</t>
  </si>
  <si>
    <t>Arequipa - Provincial_7</t>
  </si>
  <si>
    <t>ALIANZA PARA EL PROGRESO</t>
  </si>
  <si>
    <t>Arequipa - Provincial_8</t>
  </si>
  <si>
    <t>AREQUIPA, TRADICIÓN Y FUTURO</t>
  </si>
  <si>
    <t>AREQUIPA TRADICION Y FUTURO</t>
  </si>
  <si>
    <t>Arequipa - Provincial_9</t>
  </si>
  <si>
    <t>YO AREQUIPA</t>
  </si>
  <si>
    <t>Arequipa - Provincial_10</t>
  </si>
  <si>
    <t>ACCIÓN POPULAR</t>
  </si>
  <si>
    <t>ACCION POPULAR</t>
  </si>
  <si>
    <t>Arequipa - Provincial_11</t>
  </si>
  <si>
    <t>PROGRESEMOS</t>
  </si>
  <si>
    <t>Arequipa - Provincial_12</t>
  </si>
  <si>
    <t>PARTIDO DEMOCRÁTICO SOMOS PERÚ</t>
  </si>
  <si>
    <t>PARTIDO DEMOCRATICO SOMOS PERU</t>
  </si>
  <si>
    <t>Arequipa - Provincial_13</t>
  </si>
  <si>
    <t>PARTIDO APRISTA PERUANO</t>
  </si>
  <si>
    <t>Arequipa - Provincial_14</t>
  </si>
  <si>
    <t>PARTIDO POLÍTICO PERÚ PRIMERO</t>
  </si>
  <si>
    <t>PARTIDO POLITICO PERU PRIMERO</t>
  </si>
  <si>
    <t>Arequipa - Provincial_15</t>
  </si>
  <si>
    <t>PODEMOS PERÚ</t>
  </si>
  <si>
    <t>PODEMOS PERU</t>
  </si>
  <si>
    <t>Arequipa - Provincial_16</t>
  </si>
  <si>
    <t>PARTIDO FRENTE DE LA ESPERANZA 2021</t>
  </si>
  <si>
    <t>Arequipa - Provincial_17</t>
  </si>
  <si>
    <t>PARTIDO POPULAR CRISTIANO - PPC</t>
  </si>
  <si>
    <t>PARTIDO POPULAR CRISTIANO PPC</t>
  </si>
  <si>
    <t>Arequipa - Provincial_18</t>
  </si>
  <si>
    <t>PARTIDO POLÍTICO PUEBLO CONSCIENTE</t>
  </si>
  <si>
    <t>PARTIDO POLITICO PUEBLO CONSCIENTE</t>
  </si>
  <si>
    <t>Arequipa - Alto Selva Alegre_1</t>
  </si>
  <si>
    <t>Arequipa - Alto Selva Alegre_2</t>
  </si>
  <si>
    <t>Arequipa - Alto Selva Alegre_3</t>
  </si>
  <si>
    <t>Arequipa - Alto Selva Alegre_4</t>
  </si>
  <si>
    <t>Arequipa - Alto Selva Alegre_5</t>
  </si>
  <si>
    <t>Arequipa - Alto Selva Alegre_6</t>
  </si>
  <si>
    <t>Arequipa - Alto Selva Alegre_7</t>
  </si>
  <si>
    <t>Arequipa - Alto Selva Alegre_8</t>
  </si>
  <si>
    <t>Arequipa - Alto Selva Alegre_9</t>
  </si>
  <si>
    <t>PARTIDO POLÍTICO NACIONAL PERÚ LIBRE</t>
  </si>
  <si>
    <t>PARTIDO POLITICO NACIONAL PERU LIBRE</t>
  </si>
  <si>
    <t>Arequipa - Alto Selva Alegre_10</t>
  </si>
  <si>
    <t>PERÚ MODERNO</t>
  </si>
  <si>
    <t>PERU MODERNO</t>
  </si>
  <si>
    <t>Arequipa - Cayma_1</t>
  </si>
  <si>
    <t>Arequipa - Cayma_2</t>
  </si>
  <si>
    <t>Arequipa - Cayma_3</t>
  </si>
  <si>
    <t>Arequipa - Cayma_4</t>
  </si>
  <si>
    <t>Arequipa - Cayma_5</t>
  </si>
  <si>
    <t>PARTIDO DEMÓCRATA VERDE</t>
  </si>
  <si>
    <t>PARTIDO DEMOCRATA VERDE</t>
  </si>
  <si>
    <t>Arequipa - Cayma_6</t>
  </si>
  <si>
    <t>Arequipa - Cayma_7</t>
  </si>
  <si>
    <t>Arequipa - Cayma_8</t>
  </si>
  <si>
    <t>Arequipa - Cayma_9</t>
  </si>
  <si>
    <t>BATALLA PERÚ</t>
  </si>
  <si>
    <t>BATALLA PERU</t>
  </si>
  <si>
    <t>Arequipa - Cayma_10</t>
  </si>
  <si>
    <t>Arequipa - Cerro Colorado_1</t>
  </si>
  <si>
    <t>Arequipa - Cerro Colorado_2</t>
  </si>
  <si>
    <t>Arequipa - Cerro Colorado_3</t>
  </si>
  <si>
    <t>Arequipa - Cerro Colorado_4</t>
  </si>
  <si>
    <t>Arequipa - Cerro Colorado_5</t>
  </si>
  <si>
    <t>Arequipa - Cerro Colorado_6</t>
  </si>
  <si>
    <t>Arequipa - Cerro Colorado_7</t>
  </si>
  <si>
    <t>Arequipa - Cerro Colorado_8</t>
  </si>
  <si>
    <t>LIBERTAD POPULAR</t>
  </si>
  <si>
    <t>Arequipa - Cerro Colorado_9</t>
  </si>
  <si>
    <t>Arequipa - Cerro Colorado_10</t>
  </si>
  <si>
    <t>Arequipa - Cerro Colorado_11</t>
  </si>
  <si>
    <t>PARTIDO CÍVICO OBRAS</t>
  </si>
  <si>
    <t>PARTIDO CIVICO OBRAS</t>
  </si>
  <si>
    <t>Arequipa - Characato_1</t>
  </si>
  <si>
    <t>Arequipa - Characato_2</t>
  </si>
  <si>
    <t>Arequipa - Characato_3</t>
  </si>
  <si>
    <t>Arequipa - Characato_4</t>
  </si>
  <si>
    <t>Arequipa - Characato_5</t>
  </si>
  <si>
    <t>JUNTOS POR EL PERÚ</t>
  </si>
  <si>
    <t>JUNTOS POR EL PERU</t>
  </si>
  <si>
    <t>Arequipa - Characato_6</t>
  </si>
  <si>
    <t>Arequipa - Characato_7</t>
  </si>
  <si>
    <t>Arequipa - Characato_8</t>
  </si>
  <si>
    <t>Arequipa - Characato_9</t>
  </si>
  <si>
    <t>Arequipa - Characato_10</t>
  </si>
  <si>
    <t>Arequipa - Characato_11</t>
  </si>
  <si>
    <t>ALIANZA ELECTORAL VENCEREMOS</t>
  </si>
  <si>
    <t>Arequipa - Chiguata_1</t>
  </si>
  <si>
    <t>Arequipa - Chiguata_2</t>
  </si>
  <si>
    <t>Arequipa - Chiguata_3</t>
  </si>
  <si>
    <t>Arequipa - Chiguata_4</t>
  </si>
  <si>
    <t>Arequipa - Chiguata_5</t>
  </si>
  <si>
    <t>Arequipa - Chiguata_6</t>
  </si>
  <si>
    <t>Arequipa - Chiguata_7</t>
  </si>
  <si>
    <t>PARTIDO DEMÓCRATA UNIDO PERÚ</t>
  </si>
  <si>
    <t>PARTIDO DEMOCRATA UNIDO PERU</t>
  </si>
  <si>
    <t>Arequipa - Chiguata_8</t>
  </si>
  <si>
    <t>Arequipa - Chiguata_9</t>
  </si>
  <si>
    <t>Arequipa - Chiguata_10</t>
  </si>
  <si>
    <t>Arequipa - Jacobo Hunter_1</t>
  </si>
  <si>
    <t>Arequipa - Jacobo Hunter_2</t>
  </si>
  <si>
    <t>Arequipa - Jacobo Hunter_3</t>
  </si>
  <si>
    <t>Arequipa - Jacobo Hunter_4</t>
  </si>
  <si>
    <t>Arequipa - Jacobo Hunter_5</t>
  </si>
  <si>
    <t>Arequipa - Jacobo Hunter_6</t>
  </si>
  <si>
    <t>Arequipa - Jacobo Hunter_7</t>
  </si>
  <si>
    <t>SALVEMOS AL PERÚ</t>
  </si>
  <si>
    <t>SALVEMOS AL PERU</t>
  </si>
  <si>
    <t>Arequipa - Jacobo Hunter_8</t>
  </si>
  <si>
    <t>Arequipa - Jacobo Hunter_9</t>
  </si>
  <si>
    <t>COOPERACION, VERDAD Y HONRADEZ</t>
  </si>
  <si>
    <t>COOPERACION VERDAD Y HONRADEZ</t>
  </si>
  <si>
    <t>Arequipa - Jose Luis Bustamante Y Rivero_1</t>
  </si>
  <si>
    <t>Arequipa - Jose Luis Bustamante Y Rivero_2</t>
  </si>
  <si>
    <t>Arequipa - Jose Luis Bustamante Y Rivero_3</t>
  </si>
  <si>
    <t>Arequipa - Jose Luis Bustamante Y Rivero_4</t>
  </si>
  <si>
    <t>Arequipa - Jose Luis Bustamante Y Rivero_5</t>
  </si>
  <si>
    <t>Arequipa - Jose Luis Bustamante Y Rivero_6</t>
  </si>
  <si>
    <t>Arequipa - Jose Luis Bustamante Y Rivero_7</t>
  </si>
  <si>
    <t>Arequipa - Jose Luis Bustamante Y Rivero_8</t>
  </si>
  <si>
    <t>Arequipa - Jose Luis Bustamante Y Rivero_9</t>
  </si>
  <si>
    <t>Arequipa - Jose Luis Bustamante Y Rivero_10</t>
  </si>
  <si>
    <t>AVANZA PAÍS - PARTIDO DE INTEGRACIÓN SOCIAL</t>
  </si>
  <si>
    <t>AVANZA PAIS PARTIDO DE INTEGRACION SOCIAL</t>
  </si>
  <si>
    <t>Arequipa - Jose Luis Bustamante Y Rivero_11</t>
  </si>
  <si>
    <t>Arequipa - Jose Luis Bustamante Y Rivero_12</t>
  </si>
  <si>
    <t>Arequipa - La Joya_1</t>
  </si>
  <si>
    <t>Arequipa - La Joya_2</t>
  </si>
  <si>
    <t>Arequipa - La Joya_3</t>
  </si>
  <si>
    <t>Arequipa - La Joya_4</t>
  </si>
  <si>
    <t>Arequipa - La Joya_5</t>
  </si>
  <si>
    <t>Arequipa - La Joya_6</t>
  </si>
  <si>
    <t>Arequipa - La Joya_7</t>
  </si>
  <si>
    <t>Arequipa - Mariano Melgar_1</t>
  </si>
  <si>
    <t>Arequipa - Mariano Melgar_2</t>
  </si>
  <si>
    <t>Arequipa - Mariano Melgar_3</t>
  </si>
  <si>
    <t>Arequipa - Mariano Melgar_4</t>
  </si>
  <si>
    <t>Arequipa - Mariano Melgar_5</t>
  </si>
  <si>
    <t>Arequipa - Mariano Melgar_6</t>
  </si>
  <si>
    <t>Arequipa - Mariano Melgar_7</t>
  </si>
  <si>
    <t>Arequipa - Miraflores_1</t>
  </si>
  <si>
    <t>Arequipa - Miraflores_2</t>
  </si>
  <si>
    <t>Arequipa - Miraflores_3</t>
  </si>
  <si>
    <t>Arequipa - Miraflores_4</t>
  </si>
  <si>
    <t>Arequipa - Miraflores_5</t>
  </si>
  <si>
    <t>Arequipa - Miraflores_6</t>
  </si>
  <si>
    <t>Arequipa - Miraflores_7</t>
  </si>
  <si>
    <t>Arequipa - Miraflores_8</t>
  </si>
  <si>
    <t>Arequipa - Miraflores_9</t>
  </si>
  <si>
    <t>Arequipa - Miraflores_10</t>
  </si>
  <si>
    <t>Arequipa - Miraflores_11</t>
  </si>
  <si>
    <t>Arequipa - Mollebaya_1</t>
  </si>
  <si>
    <t>Arequipa - Mollebaya_2</t>
  </si>
  <si>
    <t>Arequipa - Mollebaya_3</t>
  </si>
  <si>
    <t>PARTIDO PAÍS PARA TODOS</t>
  </si>
  <si>
    <t>PARTIDO PAIS PARA TODOS</t>
  </si>
  <si>
    <t>Arequipa - Mollebaya_4</t>
  </si>
  <si>
    <t>Arequipa - Mollebaya_5</t>
  </si>
  <si>
    <t>Arequipa - Paucarpata_1</t>
  </si>
  <si>
    <t>Arequipa - Paucarpata_2</t>
  </si>
  <si>
    <t>Arequipa - Paucarpata_3</t>
  </si>
  <si>
    <t>Arequipa - Paucarpata_4</t>
  </si>
  <si>
    <t>Arequipa - Paucarpata_5</t>
  </si>
  <si>
    <t>Arequipa - Paucarpata_6</t>
  </si>
  <si>
    <t>Arequipa - Paucarpata_7</t>
  </si>
  <si>
    <t>Arequipa - Paucarpata_8</t>
  </si>
  <si>
    <t>Arequipa - Paucarpata_9</t>
  </si>
  <si>
    <t>Arequipa - Paucarpata_10</t>
  </si>
  <si>
    <t>Arequipa - Paucarpata_11</t>
  </si>
  <si>
    <t>Arequipa - Paucarpata_12</t>
  </si>
  <si>
    <t>Arequipa - Paucarpata_13</t>
  </si>
  <si>
    <t>PARTIDO MORADO</t>
  </si>
  <si>
    <t>Arequipa - Paucarpata_14</t>
  </si>
  <si>
    <t>Arequipa - Pocsi_1</t>
  </si>
  <si>
    <t>Arequipa - Pocsi_2</t>
  </si>
  <si>
    <t>Arequipa - Pocsi_3</t>
  </si>
  <si>
    <t>Arequipa - Pocsi_4</t>
  </si>
  <si>
    <t>Arequipa - Pocsi_5</t>
  </si>
  <si>
    <t>Arequipa - Pocsi_6</t>
  </si>
  <si>
    <t>Arequipa - Polobaya_1</t>
  </si>
  <si>
    <t>Arequipa - Polobaya_2</t>
  </si>
  <si>
    <t>Arequipa - Polobaya_3</t>
  </si>
  <si>
    <t>Arequipa - Quequeña_1</t>
  </si>
  <si>
    <t>Arequipa - Quequeña_2</t>
  </si>
  <si>
    <t>Arequipa - Quequeña_3</t>
  </si>
  <si>
    <t>Arequipa - Quequeña_4</t>
  </si>
  <si>
    <t>Arequipa - Quequeña_5</t>
  </si>
  <si>
    <t>Arequipa - Sabandia_1</t>
  </si>
  <si>
    <t>Arequipa - Sabandia_2</t>
  </si>
  <si>
    <t>Arequipa - Sabandia_3</t>
  </si>
  <si>
    <t>Arequipa - Sabandia_4</t>
  </si>
  <si>
    <t>Arequipa - Sachaca_1</t>
  </si>
  <si>
    <t>Arequipa - Sachaca_2</t>
  </si>
  <si>
    <t>Arequipa - Sachaca_3</t>
  </si>
  <si>
    <t>Arequipa - Sachaca_4</t>
  </si>
  <si>
    <t>Arequipa - Sachaca_5</t>
  </si>
  <si>
    <t>Arequipa - Sachaca_6</t>
  </si>
  <si>
    <t>Arequipa - Sachaca_7</t>
  </si>
  <si>
    <t>Arequipa - Sachaca_8</t>
  </si>
  <si>
    <t>Arequipa - San Juan De Siguas_1</t>
  </si>
  <si>
    <t>Arequipa - San Juan De Siguas_2</t>
  </si>
  <si>
    <t>Arequipa - San Juan De Siguas_3</t>
  </si>
  <si>
    <t>PARTIDO PATRIÓTICO DEL PERÚ</t>
  </si>
  <si>
    <t>PARTIDO PATRIOTICO DEL PERU</t>
  </si>
  <si>
    <t>Arequipa - San Juan De Siguas_4</t>
  </si>
  <si>
    <t>Arequipa - San Juan De Siguas_5</t>
  </si>
  <si>
    <t>Arequipa - San Juan De Tarucani_1</t>
  </si>
  <si>
    <t>Arequipa - San Juan De Tarucani_2</t>
  </si>
  <si>
    <t>Arequipa - San Juan De Tarucani_3</t>
  </si>
  <si>
    <t>Arequipa - San Juan De Tarucani_4</t>
  </si>
  <si>
    <t>Arequipa - San Juan De Tarucani_5</t>
  </si>
  <si>
    <t>Arequipa - San Juan De Tarucani_6</t>
  </si>
  <si>
    <t>Arequipa - San Juan De Tarucani_7</t>
  </si>
  <si>
    <t>Arequipa - San Juan De Tarucani_8</t>
  </si>
  <si>
    <t>Arequipa - Santa Isabel De Siguas_1</t>
  </si>
  <si>
    <t>Arequipa - Santa Isabel De Siguas_2</t>
  </si>
  <si>
    <t>Arequipa - Santa Rita De Sihuas_1</t>
  </si>
  <si>
    <t>Arequipa - Santa Rita De Sihuas_2</t>
  </si>
  <si>
    <t>Arequipa - Socabaya_1</t>
  </si>
  <si>
    <t>Arequipa - Socabaya_2</t>
  </si>
  <si>
    <t>Arequipa - Socabaya_3</t>
  </si>
  <si>
    <t>Arequipa - Socabaya_4</t>
  </si>
  <si>
    <t>Arequipa - Socabaya_5</t>
  </si>
  <si>
    <t>Arequipa - Socabaya_6</t>
  </si>
  <si>
    <t>Arequipa - Socabaya_7</t>
  </si>
  <si>
    <t>Arequipa - Socabaya_8</t>
  </si>
  <si>
    <t>Arequipa - Socabaya_9</t>
  </si>
  <si>
    <t>Arequipa - Tiabaya_1</t>
  </si>
  <si>
    <t>Arequipa - Tiabaya_2</t>
  </si>
  <si>
    <t>Arequipa - Tiabaya_3</t>
  </si>
  <si>
    <t>Arequipa - Tiabaya_4</t>
  </si>
  <si>
    <t>Arequipa - Uchumayo_1</t>
  </si>
  <si>
    <t>Arequipa - Uchumayo_2</t>
  </si>
  <si>
    <t>Arequipa - Uchumayo_3</t>
  </si>
  <si>
    <t>Arequipa - Uchumayo_4</t>
  </si>
  <si>
    <t>Arequipa - Uchumayo_5</t>
  </si>
  <si>
    <t>Arequipa - Uchumayo_6</t>
  </si>
  <si>
    <t>PARTIDO UNIDAD Y PAZ</t>
  </si>
  <si>
    <t>Arequipa - Vitor_1</t>
  </si>
  <si>
    <t>Arequipa - Vitor_2</t>
  </si>
  <si>
    <t>Arequipa - Vitor_3</t>
  </si>
  <si>
    <t>Arequipa - Vitor_4</t>
  </si>
  <si>
    <t>Arequipa - Vitor_5</t>
  </si>
  <si>
    <t>Arequipa - Yanahuara_1</t>
  </si>
  <si>
    <t>Arequipa - Yanahuara_2</t>
  </si>
  <si>
    <t>Arequipa - Yanahuara_3</t>
  </si>
  <si>
    <t>Arequipa - Yanahuara_4</t>
  </si>
  <si>
    <t>Arequipa - Yanahuara_5</t>
  </si>
  <si>
    <t>Arequipa - Yanahuara_6</t>
  </si>
  <si>
    <t>Arequipa - Yanahuara_7</t>
  </si>
  <si>
    <t>Arequipa - Yarabamba_1</t>
  </si>
  <si>
    <t>Arequipa - Yarabamba_2</t>
  </si>
  <si>
    <t>Arequipa - Yarabamba_3</t>
  </si>
  <si>
    <t>Arequipa - Yarabamba_4</t>
  </si>
  <si>
    <t>Arequipa - Yarabamba_5</t>
  </si>
  <si>
    <t>Arequipa - Yarabamba_6</t>
  </si>
  <si>
    <t>Arequipa - Yarabamba_7</t>
  </si>
  <si>
    <t>Arequipa - Yura_1</t>
  </si>
  <si>
    <t>Arequipa - Yura_2</t>
  </si>
  <si>
    <t>Arequipa - Yura_3</t>
  </si>
  <si>
    <t>Arequipa - Yura_4</t>
  </si>
  <si>
    <t>Arequipa - Yura_5</t>
  </si>
  <si>
    <t>Arequipa - Yura_6</t>
  </si>
  <si>
    <t>Arequipa - Yura_7</t>
  </si>
  <si>
    <t>Arequipa - Yura_8</t>
  </si>
  <si>
    <t>Arequipa - Yura_9</t>
  </si>
  <si>
    <t>Camaná - Provincial_1</t>
  </si>
  <si>
    <t>Camaná - Provincial_2</t>
  </si>
  <si>
    <t>Camaná - Provincial_3</t>
  </si>
  <si>
    <t>Camaná - Provincial_4</t>
  </si>
  <si>
    <t>Camaná - Provincial_5</t>
  </si>
  <si>
    <t>Camaná - Provincial_6</t>
  </si>
  <si>
    <t>Camaná - Provincial_7</t>
  </si>
  <si>
    <t>Camaná - Provincial_8</t>
  </si>
  <si>
    <t>Camaná - Provincial_9</t>
  </si>
  <si>
    <t>Camaná - Provincial_10</t>
  </si>
  <si>
    <t>Camaná - Provincial_11</t>
  </si>
  <si>
    <t>ALIANZA REGIONAL POR EL PERÚ</t>
  </si>
  <si>
    <t>ALIANZA REGIONAL POR EL PERU</t>
  </si>
  <si>
    <t>Camaná - Provincial_12</t>
  </si>
  <si>
    <t>PARTIDO POLÍTICO INTEGRIDAD DEMÓCRATICA</t>
  </si>
  <si>
    <t>PARTIDO POLITICO INTEGRIDAD DEMOCRATICA</t>
  </si>
  <si>
    <t>Camaná - Jose Maria Quimper_1</t>
  </si>
  <si>
    <t>Camaná - Jose Maria Quimper_2</t>
  </si>
  <si>
    <t>Camaná - Jose Maria Quimper_3</t>
  </si>
  <si>
    <t>Camaná - Jose Maria Quimper_4</t>
  </si>
  <si>
    <t>Camaná - Jose Maria Quimper_5</t>
  </si>
  <si>
    <t>Camaná - Mariano Nicolas Valcarcel_1</t>
  </si>
  <si>
    <t>Camaná - Mariano Nicolas Valcarcel_2</t>
  </si>
  <si>
    <t>Camaná - Mariano Nicolas Valcarcel_3</t>
  </si>
  <si>
    <t>Camaná - Mariano Nicolas Valcarcel_4</t>
  </si>
  <si>
    <t>Camaná - Mariano Nicolas Valcarcel_5</t>
  </si>
  <si>
    <t>Camaná - Mariscal Caceres_1</t>
  </si>
  <si>
    <t>Camaná - Mariscal Caceres_2</t>
  </si>
  <si>
    <t>Camaná - Mariscal Caceres_3</t>
  </si>
  <si>
    <t>Camaná - Mariscal Caceres_4</t>
  </si>
  <si>
    <t>Camaná - Nicolas De Pierola_1</t>
  </si>
  <si>
    <t>Camaná - Nicolas De Pierola_2</t>
  </si>
  <si>
    <t>Camaná - Nicolas De Pierola_3</t>
  </si>
  <si>
    <t>Camaná - Nicolas De Pierola_4</t>
  </si>
  <si>
    <t>Camaná - Nicolas De Pierola_5</t>
  </si>
  <si>
    <t>Camaná - Nicolas De Pierola_6</t>
  </si>
  <si>
    <t>Camaná - Nicolas De Pierola_7</t>
  </si>
  <si>
    <t>Camaná - Ocoña_1</t>
  </si>
  <si>
    <t>Camaná - Ocoña_2</t>
  </si>
  <si>
    <t>Camaná - Ocoña_3</t>
  </si>
  <si>
    <t>Camaná - Ocoña_4</t>
  </si>
  <si>
    <t>Camaná - Quilca_1</t>
  </si>
  <si>
    <t>Camaná - Quilca_2</t>
  </si>
  <si>
    <t>Camaná - Quilca_3</t>
  </si>
  <si>
    <t>Camaná - Quilca_4</t>
  </si>
  <si>
    <t>Camaná - Samuel Pastor_1</t>
  </si>
  <si>
    <t>Camaná - Samuel Pastor_2</t>
  </si>
  <si>
    <t>Camaná - Samuel Pastor_3</t>
  </si>
  <si>
    <t>Camaná - Samuel Pastor_4</t>
  </si>
  <si>
    <t>Camaná - Samuel Pastor_5</t>
  </si>
  <si>
    <t>Camaná - Samuel Pastor_6</t>
  </si>
  <si>
    <t>Camaná - Samuel Pastor_7</t>
  </si>
  <si>
    <t>Camaná - Samuel Pastor_8</t>
  </si>
  <si>
    <t>Camaná - Samuel Pastor_9</t>
  </si>
  <si>
    <t>Caravelí - Provincial_1</t>
  </si>
  <si>
    <t>Caravelí - Provincial_2</t>
  </si>
  <si>
    <t>Caravelí - Provincial_3</t>
  </si>
  <si>
    <t>Caravelí - Provincial_4</t>
  </si>
  <si>
    <t>Caravelí - Provincial_5</t>
  </si>
  <si>
    <t>Caravelí - Provincial_6</t>
  </si>
  <si>
    <t>FE EN EL PERÚ</t>
  </si>
  <si>
    <t>FE EN EL PERU</t>
  </si>
  <si>
    <t>Caravelí - Provincial_7</t>
  </si>
  <si>
    <t>Caravelí - Provincial_8</t>
  </si>
  <si>
    <t>Caravelí - Acari_1</t>
  </si>
  <si>
    <t>Caravelí - Acari_2</t>
  </si>
  <si>
    <t>Caravelí - Acari_3</t>
  </si>
  <si>
    <t>Caravelí - Acari_4</t>
  </si>
  <si>
    <t>Caravelí - Acari_5</t>
  </si>
  <si>
    <t>Caravelí - Atico_1</t>
  </si>
  <si>
    <t>Caravelí - Atico_2</t>
  </si>
  <si>
    <t>Caravelí - Atico_3</t>
  </si>
  <si>
    <t>Caravelí - Atico_4</t>
  </si>
  <si>
    <t>Caravelí - Atiquipa_1</t>
  </si>
  <si>
    <t>Caravelí - Bella Union_1</t>
  </si>
  <si>
    <t>Caravelí - Bella Union_2</t>
  </si>
  <si>
    <t>Caravelí - Bella Union_3</t>
  </si>
  <si>
    <t>Caravelí - Bella Union_4</t>
  </si>
  <si>
    <t>Caravelí - Bella Union_5</t>
  </si>
  <si>
    <t>Caravelí - Cahuacho_1</t>
  </si>
  <si>
    <t>Caravelí - Cahuacho_2</t>
  </si>
  <si>
    <t>Caravelí - Cahuacho_3</t>
  </si>
  <si>
    <t>Caravelí - Chala_1</t>
  </si>
  <si>
    <t>Caravelí - Chala_2</t>
  </si>
  <si>
    <t>Caravelí - Chala_3</t>
  </si>
  <si>
    <t>Caravelí - Chala_4</t>
  </si>
  <si>
    <t>Caravelí - Chaparra_1</t>
  </si>
  <si>
    <t>Caravelí - Chaparra_2</t>
  </si>
  <si>
    <t>Caravelí - Chaparra_3</t>
  </si>
  <si>
    <t>Caravelí - Chaparra_4</t>
  </si>
  <si>
    <t>Caravelí - Chaparra_5</t>
  </si>
  <si>
    <t>Caravelí - Chaparra_6</t>
  </si>
  <si>
    <t>Caravelí - Huanuhuanu_1</t>
  </si>
  <si>
    <t>Caravelí - Huanuhuanu_2</t>
  </si>
  <si>
    <t>Caravelí - Huanuhuanu_3</t>
  </si>
  <si>
    <t>Caravelí - Huanuhuanu_4</t>
  </si>
  <si>
    <t>Caravelí - Huanuhuanu_5</t>
  </si>
  <si>
    <t>Caravelí - Jaqui_1</t>
  </si>
  <si>
    <t>Caravelí - Jaqui_2</t>
  </si>
  <si>
    <t>Caravelí - Jaqui_3</t>
  </si>
  <si>
    <t>Caravelí - Jaqui_4</t>
  </si>
  <si>
    <t>Caravelí - Lomas_1</t>
  </si>
  <si>
    <t>Caravelí - Lomas_2</t>
  </si>
  <si>
    <t>Caravelí - Lomas_3</t>
  </si>
  <si>
    <t>Caravelí - Quicacha_1</t>
  </si>
  <si>
    <t>Caravelí - Yauca_1</t>
  </si>
  <si>
    <t>Caravelí - Yauca_2</t>
  </si>
  <si>
    <t>Caravelí - Yauca_3</t>
  </si>
  <si>
    <t>Caravelí - Yauca_4</t>
  </si>
  <si>
    <t>Castilla - Provincial_1</t>
  </si>
  <si>
    <t>Castilla - Provincial_2</t>
  </si>
  <si>
    <t>Castilla - Provincial_3</t>
  </si>
  <si>
    <t>Castilla - Provincial_4</t>
  </si>
  <si>
    <t>Castilla - Provincial_5</t>
  </si>
  <si>
    <t>Castilla - Provincial_6</t>
  </si>
  <si>
    <t>Castilla - Provincial_7</t>
  </si>
  <si>
    <t>Castilla - Provincial_8</t>
  </si>
  <si>
    <t>FRENTE POPULAR AGRÍCOLA FÍA DEL PERÚ</t>
  </si>
  <si>
    <t>FRENTE POPULAR AGRICOLA FIA DEL PERU</t>
  </si>
  <si>
    <t>Castilla - Andagua_1</t>
  </si>
  <si>
    <t>Castilla - Andagua_2</t>
  </si>
  <si>
    <t>Castilla - Andagua_3</t>
  </si>
  <si>
    <t>Castilla - Ayo_1</t>
  </si>
  <si>
    <t>Castilla - Ayo_2</t>
  </si>
  <si>
    <t>Castilla - Ayo_3</t>
  </si>
  <si>
    <t>Castilla - Ayo_4</t>
  </si>
  <si>
    <t>Castilla - Chachas_1</t>
  </si>
  <si>
    <t>Castilla - Chachas_2</t>
  </si>
  <si>
    <t>Castilla - Chachas_3</t>
  </si>
  <si>
    <t>Castilla - Chilcaymarca_1</t>
  </si>
  <si>
    <t>Castilla - Chilcaymarca_2</t>
  </si>
  <si>
    <t>Castilla - Choco_1</t>
  </si>
  <si>
    <t>Castilla - Choco_2</t>
  </si>
  <si>
    <t>Castilla - Choco_3</t>
  </si>
  <si>
    <t>Castilla - Huancarqui_1</t>
  </si>
  <si>
    <t>Castilla - Huancarqui_2</t>
  </si>
  <si>
    <t>Castilla - Huancarqui_3</t>
  </si>
  <si>
    <t>Castilla - Huancarqui_4</t>
  </si>
  <si>
    <t>Castilla - Machaguay_1</t>
  </si>
  <si>
    <t>Castilla - Machaguay_2</t>
  </si>
  <si>
    <t>Castilla - Machaguay_3</t>
  </si>
  <si>
    <t>Castilla - Machaguay_4</t>
  </si>
  <si>
    <t>Castilla - Orcopampa_1</t>
  </si>
  <si>
    <t>Castilla - Orcopampa_2</t>
  </si>
  <si>
    <t>Castilla - Orcopampa_3</t>
  </si>
  <si>
    <t>Castilla - Orcopampa_4</t>
  </si>
  <si>
    <t>Castilla - Pampacolca_1</t>
  </si>
  <si>
    <t>Castilla - Pampacolca_2</t>
  </si>
  <si>
    <t>Castilla - Pampacolca_3</t>
  </si>
  <si>
    <t>Castilla - Tipan_1</t>
  </si>
  <si>
    <t>Castilla - Tipan_2</t>
  </si>
  <si>
    <t>Castilla - Uraca_1</t>
  </si>
  <si>
    <t>Castilla - Uraca_2</t>
  </si>
  <si>
    <t>Castilla - Uraca_3</t>
  </si>
  <si>
    <t>Castilla - Uraca_4</t>
  </si>
  <si>
    <t>Castilla - Uraca_5</t>
  </si>
  <si>
    <t>Castilla - Uraca_6</t>
  </si>
  <si>
    <t>Castilla - Uraca_7</t>
  </si>
  <si>
    <t>Castilla - Uñon_1</t>
  </si>
  <si>
    <t>Castilla - Uñon_2</t>
  </si>
  <si>
    <t>Castilla - Uñon_3</t>
  </si>
  <si>
    <t>Castilla - Viraco_1</t>
  </si>
  <si>
    <t>Castilla - Viraco_2</t>
  </si>
  <si>
    <t>Castilla - Viraco_3</t>
  </si>
  <si>
    <t>Caylloma - Provincial_1</t>
  </si>
  <si>
    <t>Caylloma - Provincial_2</t>
  </si>
  <si>
    <t>Caylloma - Provincial_3</t>
  </si>
  <si>
    <t>Caylloma - Provincial_4</t>
  </si>
  <si>
    <t>Caylloma - Provincial_5</t>
  </si>
  <si>
    <t>Caylloma - Provincial_6</t>
  </si>
  <si>
    <t>Caylloma - Provincial_7</t>
  </si>
  <si>
    <t>Caylloma - Provincial_8</t>
  </si>
  <si>
    <t>Caylloma - Provincial_9</t>
  </si>
  <si>
    <t>Caylloma - Provincial_10</t>
  </si>
  <si>
    <t>Caylloma - Achoma_1</t>
  </si>
  <si>
    <t>Caylloma - Achoma_2</t>
  </si>
  <si>
    <t>Caylloma - Achoma_3</t>
  </si>
  <si>
    <t>Caylloma - Cabanaconde_1</t>
  </si>
  <si>
    <t>Caylloma - Cabanaconde_2</t>
  </si>
  <si>
    <t>Caylloma - Cabanaconde_3</t>
  </si>
  <si>
    <t>Caylloma - Cabanaconde_4</t>
  </si>
  <si>
    <t>Caylloma - Callalli_1</t>
  </si>
  <si>
    <t>Caylloma - Callalli_2</t>
  </si>
  <si>
    <t>Caylloma - Callalli_3</t>
  </si>
  <si>
    <t>Caylloma - Callalli_4</t>
  </si>
  <si>
    <t>Caylloma - Caylloma_1</t>
  </si>
  <si>
    <t>Caylloma - Caylloma_2</t>
  </si>
  <si>
    <t>Caylloma - Caylloma_3</t>
  </si>
  <si>
    <t>Caylloma - Caylloma_4</t>
  </si>
  <si>
    <t>Caylloma - Coporaque_1</t>
  </si>
  <si>
    <t>Caylloma - Coporaque_2</t>
  </si>
  <si>
    <t>Caylloma - Coporaque_3</t>
  </si>
  <si>
    <t>Caylloma - Coporaque_4</t>
  </si>
  <si>
    <t>Caylloma - Huambo_1</t>
  </si>
  <si>
    <t>Caylloma - Huambo_2</t>
  </si>
  <si>
    <t>Caylloma - Huambo_3</t>
  </si>
  <si>
    <t>Caylloma - Huambo_4</t>
  </si>
  <si>
    <t>Caylloma - Huambo_5</t>
  </si>
  <si>
    <t>Caylloma - Huanca_1</t>
  </si>
  <si>
    <t>Caylloma - Huanca_2</t>
  </si>
  <si>
    <t>Caylloma - Huanca_3</t>
  </si>
  <si>
    <t>Caylloma - Huanca_4</t>
  </si>
  <si>
    <t>Caylloma - Ichupampa_1</t>
  </si>
  <si>
    <t>Caylloma - Ichupampa_2</t>
  </si>
  <si>
    <t>Caylloma - Ichupampa_3</t>
  </si>
  <si>
    <t>Caylloma - Lari_1</t>
  </si>
  <si>
    <t>Caylloma - Lluta_1</t>
  </si>
  <si>
    <t>Caylloma - Lluta_2</t>
  </si>
  <si>
    <t>Caylloma - Lluta_3</t>
  </si>
  <si>
    <t>Caylloma - Lluta_4</t>
  </si>
  <si>
    <t>Caylloma - Lluta_5</t>
  </si>
  <si>
    <t>Caylloma - Maca_1</t>
  </si>
  <si>
    <t>Caylloma - Maca_2</t>
  </si>
  <si>
    <t>Caylloma - Maca_3</t>
  </si>
  <si>
    <t>Caylloma - Maca_4</t>
  </si>
  <si>
    <t>Caylloma - Maca_5</t>
  </si>
  <si>
    <t>Caylloma - Maca_6</t>
  </si>
  <si>
    <t>Caylloma - Madrigal_1</t>
  </si>
  <si>
    <t>Caylloma - Madrigal_2</t>
  </si>
  <si>
    <t>Caylloma - Madrigal_3</t>
  </si>
  <si>
    <t>Caylloma - Majes_1</t>
  </si>
  <si>
    <t>Caylloma - Majes_2</t>
  </si>
  <si>
    <t>Caylloma - Majes_3</t>
  </si>
  <si>
    <t>Caylloma - Majes_4</t>
  </si>
  <si>
    <t>Caylloma - Majes_5</t>
  </si>
  <si>
    <t>Caylloma - Majes_6</t>
  </si>
  <si>
    <t>Caylloma - Majes_7</t>
  </si>
  <si>
    <t>Caylloma - Majes_8</t>
  </si>
  <si>
    <t>Caylloma - Majes_9</t>
  </si>
  <si>
    <t>Caylloma - Majes_10</t>
  </si>
  <si>
    <t>Caylloma - Majes_11</t>
  </si>
  <si>
    <t>Caylloma - Majes_12</t>
  </si>
  <si>
    <t>Caylloma - Majes_13</t>
  </si>
  <si>
    <t>Caylloma - Majes_14</t>
  </si>
  <si>
    <t>Caylloma - Majes_15</t>
  </si>
  <si>
    <t>Caylloma - Majes_16</t>
  </si>
  <si>
    <t>Caylloma - San Antonio De Chuca_1</t>
  </si>
  <si>
    <t>Caylloma - San Antonio De Chuca_2</t>
  </si>
  <si>
    <t>Caylloma - Sibayo_1</t>
  </si>
  <si>
    <t>Caylloma - Sibayo_2</t>
  </si>
  <si>
    <t>Caylloma - Tapay_1</t>
  </si>
  <si>
    <t>Caylloma - Tapay_2</t>
  </si>
  <si>
    <t>Caylloma - Tapay_3</t>
  </si>
  <si>
    <t>Caylloma - Tapay_4</t>
  </si>
  <si>
    <t>Caylloma - Tisco_1</t>
  </si>
  <si>
    <t>Caylloma - Tisco_2</t>
  </si>
  <si>
    <t>Caylloma - Tisco_3</t>
  </si>
  <si>
    <t>Caylloma - Tuti_1</t>
  </si>
  <si>
    <t>Caylloma - Tuti_2</t>
  </si>
  <si>
    <t>Caylloma - Tuti_3</t>
  </si>
  <si>
    <t>Caylloma - Tuti_4</t>
  </si>
  <si>
    <t>Caylloma - Yanque_1</t>
  </si>
  <si>
    <t>Caylloma - Yanque_2</t>
  </si>
  <si>
    <t>Caylloma - Yanque_3</t>
  </si>
  <si>
    <t>Condesuyos - Provincial_1</t>
  </si>
  <si>
    <t>Condesuyos - Provincial_2</t>
  </si>
  <si>
    <t>Condesuyos - Provincial_3</t>
  </si>
  <si>
    <t>Condesuyos - Provincial_4</t>
  </si>
  <si>
    <t>Condesuyos - Provincial_5</t>
  </si>
  <si>
    <t>Condesuyos - Provincial_6</t>
  </si>
  <si>
    <t>Condesuyos - Andaray_1</t>
  </si>
  <si>
    <t>Condesuyos - Andaray_2</t>
  </si>
  <si>
    <t>Condesuyos - Andaray_3</t>
  </si>
  <si>
    <t>Condesuyos - Andaray_4</t>
  </si>
  <si>
    <t>Condesuyos - Andaray_5</t>
  </si>
  <si>
    <t>Condesuyos - Cayarani_1</t>
  </si>
  <si>
    <t>Condesuyos - Cayarani_2</t>
  </si>
  <si>
    <t>Condesuyos - Cayarani_3</t>
  </si>
  <si>
    <t>Condesuyos - Chichas_1</t>
  </si>
  <si>
    <t>Condesuyos - Chichas_2</t>
  </si>
  <si>
    <t>Condesuyos - Iray_1</t>
  </si>
  <si>
    <t>Condesuyos - Iray_2</t>
  </si>
  <si>
    <t>Condesuyos - Iray_3</t>
  </si>
  <si>
    <t>Condesuyos - Iray_4</t>
  </si>
  <si>
    <t>Condesuyos - Iray_5</t>
  </si>
  <si>
    <t>Condesuyos - Rio Grande_1</t>
  </si>
  <si>
    <t>Condesuyos - Rio Grande_2</t>
  </si>
  <si>
    <t>Condesuyos - Rio Grande_3</t>
  </si>
  <si>
    <t>Condesuyos - Rio Grande_4</t>
  </si>
  <si>
    <t>Condesuyos - Salamanca_1</t>
  </si>
  <si>
    <t>Condesuyos - Salamanca_2</t>
  </si>
  <si>
    <t>Condesuyos - Salamanca_3</t>
  </si>
  <si>
    <t>Condesuyos - Yanaquihua_1</t>
  </si>
  <si>
    <t>Condesuyos - Yanaquihua_2</t>
  </si>
  <si>
    <t>Condesuyos - Yanaquihua_3</t>
  </si>
  <si>
    <t>Condesuyos - Yanaquihua_4</t>
  </si>
  <si>
    <t>Condesuyos - Yanaquihua_5</t>
  </si>
  <si>
    <t>Islay - Provincial_1</t>
  </si>
  <si>
    <t>Islay - Provincial_2</t>
  </si>
  <si>
    <t>Islay - Provincial_3</t>
  </si>
  <si>
    <t>Islay - Provincial_4</t>
  </si>
  <si>
    <t>Islay - Provincial_5</t>
  </si>
  <si>
    <t>Islay - Provincial_6</t>
  </si>
  <si>
    <t>Islay - Provincial_7</t>
  </si>
  <si>
    <t>Islay - Provincial_8</t>
  </si>
  <si>
    <t>Islay - Provincial_9</t>
  </si>
  <si>
    <t>Islay - Provincial_10</t>
  </si>
  <si>
    <t>Islay - Provincial_11</t>
  </si>
  <si>
    <t>Islay - Cocachacra_1</t>
  </si>
  <si>
    <t>Islay - Cocachacra_2</t>
  </si>
  <si>
    <t>Islay - Cocachacra_3</t>
  </si>
  <si>
    <t>Islay - Cocachacra_4</t>
  </si>
  <si>
    <t>Islay - Cocachacra_5</t>
  </si>
  <si>
    <t>Islay - Cocachacra_6</t>
  </si>
  <si>
    <t>Islay - Cocachacra_7</t>
  </si>
  <si>
    <t>Islay - Cocachacra_8</t>
  </si>
  <si>
    <t>Islay - Dean Valdivia_1</t>
  </si>
  <si>
    <t>Islay - Dean Valdivia_2</t>
  </si>
  <si>
    <t>Islay - Dean Valdivia_3</t>
  </si>
  <si>
    <t>Islay - Dean Valdivia_4</t>
  </si>
  <si>
    <t>Islay - Dean Valdivia_5</t>
  </si>
  <si>
    <t>Islay - Islay_1</t>
  </si>
  <si>
    <t>Islay - Islay_2</t>
  </si>
  <si>
    <t>Islay - Islay_3</t>
  </si>
  <si>
    <t>Islay - Islay_4</t>
  </si>
  <si>
    <t>Islay - Islay_5</t>
  </si>
  <si>
    <t>Islay - Islay_6</t>
  </si>
  <si>
    <t>Islay - Islay_7</t>
  </si>
  <si>
    <t>Islay - Mejia_1</t>
  </si>
  <si>
    <t>Islay - Mejia_2</t>
  </si>
  <si>
    <t>Islay - Mejia_3</t>
  </si>
  <si>
    <t>Islay - Punta De Bombon_1</t>
  </si>
  <si>
    <t>Islay - Punta De Bombon_2</t>
  </si>
  <si>
    <t>Islay - Punta De Bombon_3</t>
  </si>
  <si>
    <t>Islay - Punta De Bombon_4</t>
  </si>
  <si>
    <t>Islay - Punta De Bombon_5</t>
  </si>
  <si>
    <t>La Unión - Provincial_1</t>
  </si>
  <si>
    <t>La Unión - Provincial_2</t>
  </si>
  <si>
    <t>La Unión - Provincial_3</t>
  </si>
  <si>
    <t>La Unión - Provincial_4</t>
  </si>
  <si>
    <t>La Unión - Provincial_5</t>
  </si>
  <si>
    <t>La Unión - Provincial_6</t>
  </si>
  <si>
    <t>La Unión - Provincial_7</t>
  </si>
  <si>
    <t>La Unión - Alca_1</t>
  </si>
  <si>
    <t>La Unión - Alca_2</t>
  </si>
  <si>
    <t>La Unión - Alca_3</t>
  </si>
  <si>
    <t>La Unión - Charcana_1</t>
  </si>
  <si>
    <t>La Unión - Charcana_2</t>
  </si>
  <si>
    <t>La Unión - Huaynacotas_1</t>
  </si>
  <si>
    <t>La Unión - Huaynacotas_2</t>
  </si>
  <si>
    <t>La Unión - Huaynacotas_3</t>
  </si>
  <si>
    <t>La Unión - Pampamarca_1</t>
  </si>
  <si>
    <t>La Unión - Pampamarca_2</t>
  </si>
  <si>
    <t>La Unión - Pampamarca_3</t>
  </si>
  <si>
    <t>La Unión - Pampamarca_4</t>
  </si>
  <si>
    <t>La Unión - Puyca_1</t>
  </si>
  <si>
    <t>La Unión - Puyca_2</t>
  </si>
  <si>
    <t>La Unión - Puyca_3</t>
  </si>
  <si>
    <t>La Unión - Puyca_4</t>
  </si>
  <si>
    <t>La Unión - Puyca_5</t>
  </si>
  <si>
    <t>La Unión - Quechualla_1</t>
  </si>
  <si>
    <t>La Unión - Quechualla_2</t>
  </si>
  <si>
    <t>La Unión - Quechualla_3</t>
  </si>
  <si>
    <t>La Unión - Sayla_1</t>
  </si>
  <si>
    <t>La Unión - Sayla_2</t>
  </si>
  <si>
    <t>La Unión - Sayla_3</t>
  </si>
  <si>
    <t>La Unión - Sayla_4</t>
  </si>
  <si>
    <t>La Unión - Tauria_1</t>
  </si>
  <si>
    <t>La Unión - Tauria_2</t>
  </si>
  <si>
    <t>La Unión - Tomepampa_1</t>
  </si>
  <si>
    <t>La Unión - Tomepampa_2</t>
  </si>
  <si>
    <t>La Unión - Toro_1</t>
  </si>
  <si>
    <t>La Unión - Toro_2</t>
  </si>
  <si>
    <t>La Unión - Toro_3</t>
  </si>
  <si>
    <t>La Unión - Toro_4</t>
  </si>
  <si>
    <t>La Unión - Toro_5</t>
  </si>
  <si>
    <t>Arequipa - Regional_1</t>
  </si>
  <si>
    <t>Arequipa - Regional_2</t>
  </si>
  <si>
    <t>Arequipa - Regional_3</t>
  </si>
  <si>
    <t>Arequipa - Regional_4</t>
  </si>
  <si>
    <t>Arequipa - Regional_5</t>
  </si>
  <si>
    <t>Arequipa - Regional_6</t>
  </si>
  <si>
    <t>Arequipa - Regional_7</t>
  </si>
  <si>
    <t>Arequipa - Regional_8</t>
  </si>
  <si>
    <t>Arequipa - Regional_9</t>
  </si>
  <si>
    <t>Arequipa - Regional_10</t>
  </si>
  <si>
    <t>Caylloma - Regional_1</t>
  </si>
  <si>
    <t>Caylloma - Regional_2</t>
  </si>
  <si>
    <t>Caylloma - Regional_3</t>
  </si>
  <si>
    <t>Caylloma - Regional_4</t>
  </si>
  <si>
    <t>Caylloma - Regional_5</t>
  </si>
  <si>
    <t>Caylloma - Regional_6</t>
  </si>
  <si>
    <t>Caylloma - Regional_7</t>
  </si>
  <si>
    <t>Caylloma - Regional_8</t>
  </si>
  <si>
    <t>Caylloma - Regional_9</t>
  </si>
  <si>
    <t>Caylloma - Regional_10</t>
  </si>
  <si>
    <t>Camaná - Regional_1</t>
  </si>
  <si>
    <t>Camaná - Regional_2</t>
  </si>
  <si>
    <t>Camaná - Regional_3</t>
  </si>
  <si>
    <t>Camaná - Regional_4</t>
  </si>
  <si>
    <t>Camaná - Regional_5</t>
  </si>
  <si>
    <t>Camaná - Regional_6</t>
  </si>
  <si>
    <t>Camaná - Regional_7</t>
  </si>
  <si>
    <t>Camaná - Regional_8</t>
  </si>
  <si>
    <t>Camaná - Regional_9</t>
  </si>
  <si>
    <t>Caravelí - Regional_1</t>
  </si>
  <si>
    <t>Caravelí - Regional_2</t>
  </si>
  <si>
    <t>Caravelí - Regional_3</t>
  </si>
  <si>
    <t>Caravelí - Regional_4</t>
  </si>
  <si>
    <t>Caravelí - Regional_5</t>
  </si>
  <si>
    <t>Caravelí - Regional_6</t>
  </si>
  <si>
    <t>Caravelí - Regional_7</t>
  </si>
  <si>
    <t>Caravelí - Regional_8</t>
  </si>
  <si>
    <t>Caravelí - Regional_9</t>
  </si>
  <si>
    <t>Castilla - Regional_1</t>
  </si>
  <si>
    <t>Castilla - Regional_2</t>
  </si>
  <si>
    <t>Castilla - Regional_3</t>
  </si>
  <si>
    <t>Castilla - Regional_4</t>
  </si>
  <si>
    <t>Castilla - Regional_5</t>
  </si>
  <si>
    <t>Castilla - Regional_6</t>
  </si>
  <si>
    <t>Castilla - Regional_7</t>
  </si>
  <si>
    <t>Castilla - Regional_8</t>
  </si>
  <si>
    <t>Castilla - Regional_9</t>
  </si>
  <si>
    <t>Castilla - Regional_10</t>
  </si>
  <si>
    <t>Condesuyos - Regional_1</t>
  </si>
  <si>
    <t>Condesuyos - Regional_2</t>
  </si>
  <si>
    <t>Condesuyos - Regional_3</t>
  </si>
  <si>
    <t>Condesuyos - Regional_4</t>
  </si>
  <si>
    <t>Condesuyos - Regional_5</t>
  </si>
  <si>
    <t>Condesuyos - Regional_6</t>
  </si>
  <si>
    <t>Condesuyos - Regional_7</t>
  </si>
  <si>
    <t>Condesuyos - Regional_8</t>
  </si>
  <si>
    <t>Islay - Regional_1</t>
  </si>
  <si>
    <t>Islay - Regional_2</t>
  </si>
  <si>
    <t>Islay - Regional_3</t>
  </si>
  <si>
    <t>Islay - Regional_4</t>
  </si>
  <si>
    <t>Islay - Regional_5</t>
  </si>
  <si>
    <t>Islay - Regional_6</t>
  </si>
  <si>
    <t>Islay - Regional_7</t>
  </si>
  <si>
    <t>Islay - Regional_8</t>
  </si>
  <si>
    <t>Islay - Regional_9</t>
  </si>
  <si>
    <t>Islay - Regional_10</t>
  </si>
  <si>
    <t>La Unión - Regional_1</t>
  </si>
  <si>
    <t>La Unión - Regional_2</t>
  </si>
  <si>
    <t>La Unión - Regional_3</t>
  </si>
  <si>
    <t>La Unión - Regional_4</t>
  </si>
  <si>
    <t>La Unión - Regional_5</t>
  </si>
  <si>
    <t>La Unión - Regional_6</t>
  </si>
  <si>
    <t>La Unión - Regional_7</t>
  </si>
  <si>
    <t>La Unión - Regional_8</t>
  </si>
  <si>
    <t>La Unión - Regional_9</t>
  </si>
  <si>
    <t>La Unión - Regional_10</t>
  </si>
  <si>
    <t>LOOKUP_KEY</t>
  </si>
  <si>
    <t>NUM_CANDIDATO</t>
  </si>
  <si>
    <t>CARGO</t>
  </si>
  <si>
    <t>NOMBRE_COMPLETO</t>
  </si>
  <si>
    <t>DNI</t>
  </si>
  <si>
    <t>ESTADO_JNE</t>
  </si>
  <si>
    <t>URL_HOJA_VIDA</t>
  </si>
  <si>
    <t>Arequipa - Alto Selva Alegre_ACCION POPULAR_0</t>
  </si>
  <si>
    <t>ALCALDE DISTRITAL</t>
  </si>
  <si>
    <t>DANIEL RICARDO DELGADO QUILLA</t>
  </si>
  <si>
    <t>42040127</t>
  </si>
  <si>
    <t>INSCRITO</t>
  </si>
  <si>
    <t>https://mpesije.jne.gob.pe/apidocs/abf0a38e-9138-490a-b4a4-1984d480d9e8.pdf</t>
  </si>
  <si>
    <t>Arequipa - Alto Selva Alegre_ACCION POPULAR_1</t>
  </si>
  <si>
    <t>REGIDOR DISTRITAL</t>
  </si>
  <si>
    <t>EDDIE GERSON PALACIOS ZEGARRA</t>
  </si>
  <si>
    <t>62181331</t>
  </si>
  <si>
    <t>https://mpesije.jne.gob.pe/apidocs/3f4eec16-1062-4508-baca-44ec0c6778df.pdf</t>
  </si>
  <si>
    <t>Arequipa - Alto Selva Alegre_ACCION POPULAR_2</t>
  </si>
  <si>
    <t>YAQUELIN SALAZAR SALAZAR</t>
  </si>
  <si>
    <t>72144670</t>
  </si>
  <si>
    <t>https://mpesije.jne.gob.pe/apidocs/194645bb-fa97-4753-a474-c4471ebb8c4e.pdf</t>
  </si>
  <si>
    <t>Arequipa - Alto Selva Alegre_ACCION POPULAR_3</t>
  </si>
  <si>
    <t>DIEGO PAUL MAMANI AGUILAR</t>
  </si>
  <si>
    <t>71251863</t>
  </si>
  <si>
    <t>https://mpesije.jne.gob.pe/apidocs/da72051d-e8b2-424a-bce9-eed802e0a162.pdf</t>
  </si>
  <si>
    <t>Arequipa - Alto Selva Alegre_ACCION POPULAR_4</t>
  </si>
  <si>
    <t>JUANA LUQUE CUTIPA</t>
  </si>
  <si>
    <t>44758779</t>
  </si>
  <si>
    <t>https://mpesije.jne.gob.pe/apidocs/9b05f85f-f4aa-4f3d-8c89-3834bb8bfdf3.pdf</t>
  </si>
  <si>
    <t>Arequipa - Alto Selva Alegre_ACCION POPULAR_5</t>
  </si>
  <si>
    <t>JUAN CHINO TICONA</t>
  </si>
  <si>
    <t>30824579</t>
  </si>
  <si>
    <t>https://mpesije.jne.gob.pe/apidocs/61f33ede-c8c9-4866-8c6e-db2f25434a55.pdf</t>
  </si>
  <si>
    <t>Arequipa - Alto Selva Alegre_ACCION POPULAR_6</t>
  </si>
  <si>
    <t>RUTH MARIBEL ACHAHUI CONDORI</t>
  </si>
  <si>
    <t>60062853</t>
  </si>
  <si>
    <t>https://mpesije.jne.gob.pe/apidocs/565508ab-4a4b-4f56-8181-b747bc901eeb.pdf</t>
  </si>
  <si>
    <t>Arequipa - Alto Selva Alegre_ACCION POPULAR_7</t>
  </si>
  <si>
    <t>DIEGO CARLOS PALACIOS ZEGARRA</t>
  </si>
  <si>
    <t>45648910</t>
  </si>
  <si>
    <t>https://mpesije.jne.gob.pe/apidocs/1af35a34-4183-4373-9244-02640f157cd1.pdf</t>
  </si>
  <si>
    <t>Arequipa - Alto Selva Alegre_ACCION POPULAR_8</t>
  </si>
  <si>
    <t>GLORIA ANDREA CARPIO CABRERA</t>
  </si>
  <si>
    <t>29309246</t>
  </si>
  <si>
    <t>IMPROCEDENTE</t>
  </si>
  <si>
    <t>https://mpesije.jne.gob.pe/apidocs/a2583dab-feaa-4367-9a65-545be2458fd6.pdf</t>
  </si>
  <si>
    <t>Arequipa - Alto Selva Alegre_ACCION POPULAR_9</t>
  </si>
  <si>
    <t>SAUL DELGADO QUILLA</t>
  </si>
  <si>
    <t>41290219</t>
  </si>
  <si>
    <t>EXCLUSION</t>
  </si>
  <si>
    <t>https://mpesije.jne.gob.pe/apidocs/2cb7bfb7-729d-472e-8b09-562be72d2ade.pdf</t>
  </si>
  <si>
    <t>Arequipa - Alto Selva Alegre_ACCION POPULAR_10</t>
  </si>
  <si>
    <t>TOMAZA QUILLA DE DELGADO</t>
  </si>
  <si>
    <t>29292534</t>
  </si>
  <si>
    <t>https://mpesije.jne.gob.pe/apidocs/797c7639-38a8-40d8-95af-a70f3b4ce43e.pdf</t>
  </si>
  <si>
    <t>Arequipa - Alto Selva Alegre_AHORA NACION AN_0</t>
  </si>
  <si>
    <t>AHORA NACION - AN</t>
  </si>
  <si>
    <t>JOSE LUIS NARRO ORTIZ</t>
  </si>
  <si>
    <t>40343403</t>
  </si>
  <si>
    <t>https://mpesije.jne.gob.pe/apidocs/4b90fe02-4f0c-440b-8e4a-e2662e7f26e0.pdf</t>
  </si>
  <si>
    <t>Arequipa - Alto Selva Alegre_AHORA NACION AN_1</t>
  </si>
  <si>
    <t>ELSA ELIANA USCAMAYTA MAMANI</t>
  </si>
  <si>
    <t>40843474</t>
  </si>
  <si>
    <t>https://mpesije.jne.gob.pe/apidocs/cdab0a24-1f97-47da-861c-2987827bb6f7.pdf</t>
  </si>
  <si>
    <t>Arequipa - Alto Selva Alegre_AHORA NACION AN_2</t>
  </si>
  <si>
    <t>MILTON JOHN NUÑEZ TAPIA</t>
  </si>
  <si>
    <t>43047571</t>
  </si>
  <si>
    <t>https://mpesije.jne.gob.pe/apidocs/98f27485-305c-4f8c-a934-5b66d2794410.pdf</t>
  </si>
  <si>
    <t>Arequipa - Alto Selva Alegre_AHORA NACION AN_3</t>
  </si>
  <si>
    <t>ROSMERY LOPEZ PAYE</t>
  </si>
  <si>
    <t>40343632</t>
  </si>
  <si>
    <t>https://mpesije.jne.gob.pe/apidocs/1038f666-f17c-4941-b2f1-e07c6ae8b6d9.pdf</t>
  </si>
  <si>
    <t>Arequipa - Alto Selva Alegre_AHORA NACION AN_4</t>
  </si>
  <si>
    <t>OSCAR RODRIGO TITI PUMACAYO</t>
  </si>
  <si>
    <t>46824234</t>
  </si>
  <si>
    <t>https://mpesije.jne.gob.pe/apidocs/1c6858d7-adc7-462b-90cc-9777a6e6399b.pdf</t>
  </si>
  <si>
    <t>Arequipa - Alto Selva Alegre_AHORA NACION AN_5</t>
  </si>
  <si>
    <t>ELIZABETH KELLY HUALLPA NINA</t>
  </si>
  <si>
    <t>48312159</t>
  </si>
  <si>
    <t>https://mpesije.jne.gob.pe/apidocs/d10387ce-1db8-4ca4-971f-25c253f8060e.pdf</t>
  </si>
  <si>
    <t>Arequipa - Alto Selva Alegre_AHORA NACION AN_6</t>
  </si>
  <si>
    <t>SANDRO ARTURO RAYME VALDIVIA</t>
  </si>
  <si>
    <t>42644121</t>
  </si>
  <si>
    <t>https://mpesije.jne.gob.pe/apidocs/4d0fc417-db9a-494d-8c22-e077498cbdec.pdf</t>
  </si>
  <si>
    <t>Arequipa - Alto Selva Alegre_AHORA NACION AN_7</t>
  </si>
  <si>
    <t>VANIA MAGDIEL MORA HUAMANI</t>
  </si>
  <si>
    <t>60535698</t>
  </si>
  <si>
    <t>https://mpesije.jne.gob.pe/apidocs/b037aad9-a118-4e2a-b99a-b2fe18ac1fe9.pdf</t>
  </si>
  <si>
    <t>Arequipa - Alto Selva Alegre_AHORA NACION AN_8</t>
  </si>
  <si>
    <t>MARKO ANTONIO RAMOS QUISPE</t>
  </si>
  <si>
    <t>70378351</t>
  </si>
  <si>
    <t>https://mpesije.jne.gob.pe/apidocs/463cf1e2-1250-4e9d-947f-f6259da80640.pdf</t>
  </si>
  <si>
    <t>Arequipa - Alto Selva Alegre_AHORA NACION AN_9</t>
  </si>
  <si>
    <t>MARIA DEL CARMEN PUMACAYO PUÑO</t>
  </si>
  <si>
    <t>40049854</t>
  </si>
  <si>
    <t>https://mpesije.jne.gob.pe/apidocs/7105b156-7714-4353-b85f-0fe0f06672df.pdf</t>
  </si>
  <si>
    <t>Arequipa - Alto Selva Alegre_AHORA NACION AN_10</t>
  </si>
  <si>
    <t>FRANCISCO ERNESTO ARCE ALCOCER</t>
  </si>
  <si>
    <t>71336768</t>
  </si>
  <si>
    <t>https://mpesije.jne.gob.pe/apidocs/045862c2-e8b7-4752-9167-12aa0b680e31.pdf</t>
  </si>
  <si>
    <t>Arequipa - Alto Selva Alegre_AREQUIPA TRADICION Y FUTURO_0</t>
  </si>
  <si>
    <t>AREQUIPA, TRADICION Y FUTURO</t>
  </si>
  <si>
    <t>JESSICA ESTRELLA CANO ALARCON</t>
  </si>
  <si>
    <t>72655243</t>
  </si>
  <si>
    <t>https://mpesije.jne.gob.pe/apidocs/afb64e0b-38a0-467f-a783-420d4ab84d15.pdf</t>
  </si>
  <si>
    <t>Arequipa - Alto Selva Alegre_AREQUIPA TRADICION Y FUTURO_1</t>
  </si>
  <si>
    <t>KARINA CIDY CONDORI SANCA</t>
  </si>
  <si>
    <t>29559179</t>
  </si>
  <si>
    <t>https://mpesije.jne.gob.pe/apidocs/d8a41c5e-7b62-4ee7-b257-e300be28f533.pdf</t>
  </si>
  <si>
    <t>Arequipa - Alto Selva Alegre_AREQUIPA TRADICION Y FUTURO_2</t>
  </si>
  <si>
    <t>JULIANO ADRIAN MANRIQUE DIAZ</t>
  </si>
  <si>
    <t>72612727</t>
  </si>
  <si>
    <t>https://mpesije.jne.gob.pe/apidocs/8c142aa4-6122-4e3a-a99e-c23edacc7222.pdf</t>
  </si>
  <si>
    <t>Arequipa - Alto Selva Alegre_AREQUIPA TRADICION Y FUTURO_3</t>
  </si>
  <si>
    <t>NANCY AHEZEL HANCCO MAMANI</t>
  </si>
  <si>
    <t>45088879</t>
  </si>
  <si>
    <t>https://mpesije.jne.gob.pe/apidocs/bfd65e25-94e3-4029-8b51-410002488237.pdf</t>
  </si>
  <si>
    <t>Arequipa - Alto Selva Alegre_AREQUIPA TRADICION Y FUTURO_4</t>
  </si>
  <si>
    <t>BRYAN MIGUEL PONCE LOPEZ</t>
  </si>
  <si>
    <t>70973755</t>
  </si>
  <si>
    <t>https://mpesije.jne.gob.pe/apidocs/665f3403-eb14-4f42-b619-23b69abfe334.pdf</t>
  </si>
  <si>
    <t>Arequipa - Alto Selva Alegre_AREQUIPA TRADICION Y FUTURO_5</t>
  </si>
  <si>
    <t>ANGELLY CANDY RODRIGUEZ GONZALES</t>
  </si>
  <si>
    <t>75772007</t>
  </si>
  <si>
    <t>https://mpesije.jne.gob.pe/apidocs/71edb0fc-a235-446e-b6d9-2a7b433e62df.pdf</t>
  </si>
  <si>
    <t>Arequipa - Alto Selva Alegre_AREQUIPA TRADICION Y FUTURO_6</t>
  </si>
  <si>
    <t>JUAN CARLOS CAHUI APAZA</t>
  </si>
  <si>
    <t>70973754</t>
  </si>
  <si>
    <t>https://mpesije.jne.gob.pe/apidocs/6709f71a-1b0e-4e41-a206-eb977901c4ef.pdf</t>
  </si>
  <si>
    <t>Arequipa - Alto Selva Alegre_AREQUIPA TRADICION Y FUTURO_7</t>
  </si>
  <si>
    <t>DALY YVANY DIAZ VERA</t>
  </si>
  <si>
    <t>30862402</t>
  </si>
  <si>
    <t>https://mpesije.jne.gob.pe/apidocs/ea56c52e-8f03-452e-8094-846013a4a231.pdf</t>
  </si>
  <si>
    <t>Arequipa - Alto Selva Alegre_AREQUIPA TRADICION Y FUTURO_8</t>
  </si>
  <si>
    <t>JULIO ERNESTO MANRIQUE MONZON</t>
  </si>
  <si>
    <t>29680419</t>
  </si>
  <si>
    <t>https://mpesije.jne.gob.pe/apidocs/bf950da8-d5fa-4e42-9295-3a54ce496d92.pdf</t>
  </si>
  <si>
    <t>Arequipa - Alto Selva Alegre_AREQUIPA TRADICION Y FUTURO_9</t>
  </si>
  <si>
    <t>MARIA TERESA CARDENAS CHIJCHIAPAZA</t>
  </si>
  <si>
    <t>48409554</t>
  </si>
  <si>
    <t>https://mpesije.jne.gob.pe/apidocs/706a1105-7aca-469a-b7af-516927efa21a.pdf</t>
  </si>
  <si>
    <t>Arequipa - Alto Selva Alegre_AREQUIPA TRADICION Y FUTURO_10</t>
  </si>
  <si>
    <t>FREDY RAMON COAQUIRA ZAPATA</t>
  </si>
  <si>
    <t>29572281</t>
  </si>
  <si>
    <t>https://mpesije.jne.gob.pe/apidocs/304cbc3e-7357-4418-a792-78c1213e0f70.pdf</t>
  </si>
  <si>
    <t>Arequipa - Alto Selva Alegre_BATALLA PERU_0</t>
  </si>
  <si>
    <t>NICANOR PINARES CONDORI</t>
  </si>
  <si>
    <t>29597254</t>
  </si>
  <si>
    <t>https://mpesije.jne.gob.pe/apidocs/be4612a7-79e4-463a-9145-0d9f8794085b.pdf</t>
  </si>
  <si>
    <t>Arequipa - Alto Selva Alegre_BATALLA PERU_1</t>
  </si>
  <si>
    <t>AGRIPINO HUAMANI LOPEZ</t>
  </si>
  <si>
    <t>29658112</t>
  </si>
  <si>
    <t>https://mpesije.jne.gob.pe/apidocs/0bc6df51-b842-4705-9cd6-45da2fbbbb01.pdf</t>
  </si>
  <si>
    <t>Arequipa - Alto Selva Alegre_BATALLA PERU_2</t>
  </si>
  <si>
    <t>CAMILA FRANSHESKA SENCIA BUSTAMANTE</t>
  </si>
  <si>
    <t>72794940</t>
  </si>
  <si>
    <t>https://mpesije.jne.gob.pe/apidocs/9175fc83-921f-4d73-8c56-773b7ad422c2.pdf</t>
  </si>
  <si>
    <t>Arequipa - Alto Selva Alegre_BATALLA PERU_3</t>
  </si>
  <si>
    <t>HUGO PEDRO SOTO CACERES</t>
  </si>
  <si>
    <t>29617600</t>
  </si>
  <si>
    <t>https://mpesije.jne.gob.pe/apidocs/3c0367f0-ab15-46c4-b123-20d605d8172a.pdf</t>
  </si>
  <si>
    <t>Arequipa - Alto Selva Alegre_BATALLA PERU_4</t>
  </si>
  <si>
    <t>LISBETH PEZO ANCALLA</t>
  </si>
  <si>
    <t>75788152</t>
  </si>
  <si>
    <t>https://mpesije.jne.gob.pe/apidocs/92c128b8-7b32-4142-a20c-464e286c283e.pdf</t>
  </si>
  <si>
    <t>Arequipa - Alto Selva Alegre_BATALLA PERU_5</t>
  </si>
  <si>
    <t>ALVINO DANIEL CORRALES AQUINO</t>
  </si>
  <si>
    <t>08885868</t>
  </si>
  <si>
    <t>https://mpesije.jne.gob.pe/apidocs/f7cc5d12-7d45-4c20-bc9f-e78e6c50bec9.pdf</t>
  </si>
  <si>
    <t>Arequipa - Alto Selva Alegre_BATALLA PERU_6</t>
  </si>
  <si>
    <t>AGUSTINA MANAYAY PURIHUAMAN</t>
  </si>
  <si>
    <t>46686600</t>
  </si>
  <si>
    <t>https://mpesije.jne.gob.pe/apidocs/b9eac042-2f63-4040-9e6a-c433564fa2a7.pdf</t>
  </si>
  <si>
    <t>Arequipa - Alto Selva Alegre_BATALLA PERU_7</t>
  </si>
  <si>
    <t>AURELIO CONDORI HUANCACHOQUE</t>
  </si>
  <si>
    <t>01558559</t>
  </si>
  <si>
    <t>https://mpesije.jne.gob.pe/apidocs/de0a53f5-2e04-4c30-9e3b-76f852d78184.pdf</t>
  </si>
  <si>
    <t>Arequipa - Alto Selva Alegre_BATALLA PERU_8</t>
  </si>
  <si>
    <t>LEONISA ARCELIA HILACONDO VILCAPE</t>
  </si>
  <si>
    <t>42555327</t>
  </si>
  <si>
    <t>https://mpesije.jne.gob.pe/apidocs/95e6f6ab-9b1d-434c-85ef-95394a96d88e.pdf</t>
  </si>
  <si>
    <t>Arequipa - Alto Selva Alegre_BATALLA PERU_9</t>
  </si>
  <si>
    <t>ANGEL JOSE PINARES PEÑA</t>
  </si>
  <si>
    <t>29650979</t>
  </si>
  <si>
    <t>https://mpesije.jne.gob.pe/apidocs/ca03ebaa-8f4e-4125-a3fb-78d4986688c3.pdf</t>
  </si>
  <si>
    <t>Arequipa - Alto Selva Alegre_BATALLA PERU_10</t>
  </si>
  <si>
    <t>GABRIELA EMPERATRIZ CARREÑO CHOQUEHUANCA</t>
  </si>
  <si>
    <t>46611627</t>
  </si>
  <si>
    <t>https://mpesije.jne.gob.pe/apidocs/9f3dc4ad-6f84-464f-97b3-ae5184947a10.pdf</t>
  </si>
  <si>
    <t>Arequipa - Alto Selva Alegre_FUERZA AREQUIPENA_0</t>
  </si>
  <si>
    <t>DAVID ADOLFO BARRIGA MIRANDA</t>
  </si>
  <si>
    <t>41448246</t>
  </si>
  <si>
    <t>https://mpesije.jne.gob.pe/apidocs/6f0ededb-1652-4e2e-a9b1-ee0f0de231a6.pdf</t>
  </si>
  <si>
    <t>Arequipa - Alto Selva Alegre_FUERZA AREQUIPENA_1</t>
  </si>
  <si>
    <t>CARLOS AUGUSTO VELASQUEZ OBRADOVICH</t>
  </si>
  <si>
    <t>46080835</t>
  </si>
  <si>
    <t>https://mpesije.jne.gob.pe/apidocs/8fa3b7c9-3f89-4cdd-a285-6281efa9327c.pdf</t>
  </si>
  <si>
    <t>Arequipa - Alto Selva Alegre_FUERZA AREQUIPENA_2</t>
  </si>
  <si>
    <t>GLORIA MIRIAN DIAZ MAYTA</t>
  </si>
  <si>
    <t>29609636</t>
  </si>
  <si>
    <t>https://mpesije.jne.gob.pe/apidocs/a570bbc4-843f-4088-b6fa-2aaa612c3648.pdf</t>
  </si>
  <si>
    <t>Arequipa - Alto Selva Alegre_FUERZA AREQUIPENA_3</t>
  </si>
  <si>
    <t>VICTOR RAUL RIMACHE RIOS</t>
  </si>
  <si>
    <t>41499795</t>
  </si>
  <si>
    <t>https://mpesije.jne.gob.pe/apidocs/2098b07d-7e8b-42c3-a0a5-b076990a4ce6.pdf</t>
  </si>
  <si>
    <t>Arequipa - Alto Selva Alegre_FUERZA AREQUIPENA_4</t>
  </si>
  <si>
    <t>CLAUDIA AMPARO LOPEZ PANTIGOSO</t>
  </si>
  <si>
    <t>44755196</t>
  </si>
  <si>
    <t>https://mpesije.jne.gob.pe/apidocs/e2455133-4e22-40a6-8fe0-eac4e079bfdf.pdf</t>
  </si>
  <si>
    <t>Arequipa - Alto Selva Alegre_FUERZA AREQUIPENA_5</t>
  </si>
  <si>
    <t>JUAN CARLOS PINO LOPEZ</t>
  </si>
  <si>
    <t>43437299</t>
  </si>
  <si>
    <t>https://mpesije.jne.gob.pe/apidocs/e66594b3-86e1-4a64-95b7-1b59debb4c08.pdf</t>
  </si>
  <si>
    <t>Arequipa - Alto Selva Alegre_FUERZA AREQUIPENA_6</t>
  </si>
  <si>
    <t>BETSY ELIDA MERCADO CAMA</t>
  </si>
  <si>
    <t>29639606</t>
  </si>
  <si>
    <t>https://mpesije.jne.gob.pe/apidocs/b9088327-e5a1-4d5f-a62d-da1d0a6a7fb9.pdf</t>
  </si>
  <si>
    <t>Arequipa - Alto Selva Alegre_FUERZA AREQUIPENA_7</t>
  </si>
  <si>
    <t>YENS GUILLER COILA VARGAS</t>
  </si>
  <si>
    <t>72960415</t>
  </si>
  <si>
    <t>https://mpesije.jne.gob.pe/apidocs/98741af6-d718-41a7-b10c-d10f63cd3f02.pdf</t>
  </si>
  <si>
    <t>Arequipa - Alto Selva Alegre_FUERZA AREQUIPENA_8</t>
  </si>
  <si>
    <t>LIV ANA EMILIANA RIMACHE SARMIENTO</t>
  </si>
  <si>
    <t>75129104</t>
  </si>
  <si>
    <t>https://mpesije.jne.gob.pe/apidocs/19f5369e-b420-4501-bb3d-47155ab7bac6.pdf</t>
  </si>
  <si>
    <t>Arequipa - Alto Selva Alegre_FUERZA AREQUIPENA_9</t>
  </si>
  <si>
    <t>ROBERTO CARLOS CAYRO SALAZAR</t>
  </si>
  <si>
    <t>80506231</t>
  </si>
  <si>
    <t>https://mpesije.jne.gob.pe/apidocs/e0999f44-7ad0-48a8-8728-3a579aaa5a20.pdf</t>
  </si>
  <si>
    <t>Arequipa - Alto Selva Alegre_FUERZA AREQUIPENA_10</t>
  </si>
  <si>
    <t>TATIANA FERNANDA LOPEZ CORNEJO</t>
  </si>
  <si>
    <t>61145540</t>
  </si>
  <si>
    <t>https://mpesije.jne.gob.pe/apidocs/ccbb713d-28f5-40fb-963c-8ef5b9c93cec.pdf</t>
  </si>
  <si>
    <t>Arequipa - Alto Selva Alegre_JUNTOS POR EL PERU_0</t>
  </si>
  <si>
    <t>WILBERT ZAVALA SUMIRE</t>
  </si>
  <si>
    <t>42615988</t>
  </si>
  <si>
    <t>https://mpesije.jne.gob.pe/apidocs/c585372e-84f0-4bd3-a40b-b4927862c148.pdf</t>
  </si>
  <si>
    <t>Arequipa - Alto Selva Alegre_JUNTOS POR EL PERU_1</t>
  </si>
  <si>
    <t>PAUL ALVARO CASTRO PRADO</t>
  </si>
  <si>
    <t>42154556</t>
  </si>
  <si>
    <t>https://mpesije.jne.gob.pe/apidocs/87c795a4-2cce-4f5e-a512-beeaba69b11e.pdf</t>
  </si>
  <si>
    <t>Arequipa - Alto Selva Alegre_JUNTOS POR EL PERU_2</t>
  </si>
  <si>
    <t>DINA ELIZABETH ZAVALA SUMIRE</t>
  </si>
  <si>
    <t>74889627</t>
  </si>
  <si>
    <t>https://mpesije.jne.gob.pe/apidocs/17a1f156-9231-4c8f-b518-b45242c78848.pdf</t>
  </si>
  <si>
    <t>Arequipa - Alto Selva Alegre_JUNTOS POR EL PERU_3</t>
  </si>
  <si>
    <t>RONALD FERNANDO QUISPECAHUANA ANCALLA</t>
  </si>
  <si>
    <t>77139311</t>
  </si>
  <si>
    <t>https://mpesije.jne.gob.pe/apidocs/5eb1ae3c-af22-474e-957f-26e05607131d.pdf</t>
  </si>
  <si>
    <t>Arequipa - Alto Selva Alegre_JUNTOS POR EL PERU_4</t>
  </si>
  <si>
    <t>KELLY MARIEL CURSE CCANAHUIRE</t>
  </si>
  <si>
    <t>45967773</t>
  </si>
  <si>
    <t>https://mpesije.jne.gob.pe/apidocs/0853c493-b8b6-4b10-8cdc-d9ae849c8e71.pdf</t>
  </si>
  <si>
    <t>Arequipa - Alto Selva Alegre_JUNTOS POR EL PERU_5</t>
  </si>
  <si>
    <t>LUIS FELIX MENDOZA TREVIÑOS</t>
  </si>
  <si>
    <t>43598435</t>
  </si>
  <si>
    <t>https://mpesije.jne.gob.pe/apidocs/de4abf8b-ebec-45a0-b111-229d77cb2820.pdf</t>
  </si>
  <si>
    <t>Arequipa - Alto Selva Alegre_JUNTOS POR EL PERU_6</t>
  </si>
  <si>
    <t>JUANA MARGARITA SOSA DUEÑAS DE VALDIVIA</t>
  </si>
  <si>
    <t>29381534</t>
  </si>
  <si>
    <t>https://mpesije.jne.gob.pe/apidocs/6818b431-d07a-4fb7-9a9c-f9ab51042feb.pdf</t>
  </si>
  <si>
    <t>Arequipa - Alto Selva Alegre_JUNTOS POR EL PERU_7</t>
  </si>
  <si>
    <t>IRVING ABEL APAZA BERNAL</t>
  </si>
  <si>
    <t>76924100</t>
  </si>
  <si>
    <t>https://mpesije.jne.gob.pe/apidocs/e93c674c-3b12-40e7-8ba6-2ff0145c9c7e.pdf</t>
  </si>
  <si>
    <t>Arequipa - Alto Selva Alegre_JUNTOS POR EL PERU_8</t>
  </si>
  <si>
    <t>LILIAN ESTHER CURSE CCANAHUIRE</t>
  </si>
  <si>
    <t>72471729</t>
  </si>
  <si>
    <t>https://mpesije.jne.gob.pe/apidocs/ea233b36-6c44-4e54-ba63-54c533b52e14.pdf</t>
  </si>
  <si>
    <t>Arequipa - Alto Selva Alegre_JUNTOS POR EL PERU_9</t>
  </si>
  <si>
    <t>RAUL CARLOS ALBERTO VARGAS HUARACHA</t>
  </si>
  <si>
    <t>29625572</t>
  </si>
  <si>
    <t>https://mpesije.jne.gob.pe/apidocs/d7129d22-de86-4cdc-beed-70266aebc258.pdf</t>
  </si>
  <si>
    <t>Arequipa - Alto Selva Alegre_JUNTOS POR EL PERU_10</t>
  </si>
  <si>
    <t>ILIA PILAR LOPEZ MAMANI</t>
  </si>
  <si>
    <t>41346080</t>
  </si>
  <si>
    <t>https://mpesije.jne.gob.pe/apidocs/86cf8fc0-4e5e-4b8a-93b8-652b38e60102.pdf</t>
  </si>
  <si>
    <t>Arequipa - Alto Selva Alegre_MOVIMIENTO REGIONAL AREQUIPA AVANCEMOS_0</t>
  </si>
  <si>
    <t>GLENNY MARCOS SANCHEZ ORIHUELA</t>
  </si>
  <si>
    <t>40012164</t>
  </si>
  <si>
    <t>https://mpesije.jne.gob.pe/apidocs/d65c2f02-dd3b-4ab2-acb9-86580f744e78.pdf</t>
  </si>
  <si>
    <t>Arequipa - Alto Selva Alegre_MOVIMIENTO REGIONAL AREQUIPA AVANCEMOS_1</t>
  </si>
  <si>
    <t>EDGAR CUENTAS REYES</t>
  </si>
  <si>
    <t>29548633</t>
  </si>
  <si>
    <t>https://mpesije.jne.gob.pe/apidocs/43ce45f5-18e1-4109-a5ee-5d8807039eb5.pdf</t>
  </si>
  <si>
    <t>Arequipa - Alto Selva Alegre_MOVIMIENTO REGIONAL AREQUIPA AVANCEMOS_2</t>
  </si>
  <si>
    <t>VALERY QUICAÑO AGUIRRE</t>
  </si>
  <si>
    <t>73023986</t>
  </si>
  <si>
    <t>https://mpesije.jne.gob.pe/apidocs/e9e7421a-c268-42c5-b62a-79bde304392e.pdf</t>
  </si>
  <si>
    <t>Arequipa - Alto Selva Alegre_MOVIMIENTO REGIONAL AREQUIPA AVANCEMOS_3</t>
  </si>
  <si>
    <t>ELIAS CUADROS PINTO</t>
  </si>
  <si>
    <t>29210528</t>
  </si>
  <si>
    <t>https://mpesije.jne.gob.pe/apidocs/ff7d3109-9480-406a-8dc2-e2c268c9b7aa.pdf</t>
  </si>
  <si>
    <t>Arequipa - Alto Selva Alegre_MOVIMIENTO REGIONAL AREQUIPA AVANCEMOS_4</t>
  </si>
  <si>
    <t>MARGOTH GIOVANNA VALENCIA CARRION</t>
  </si>
  <si>
    <t>73116589</t>
  </si>
  <si>
    <t>https://mpesije.jne.gob.pe/apidocs/c83acad1-cada-4d6d-a317-f4a2309995fd.pdf</t>
  </si>
  <si>
    <t>Arequipa - Alto Selva Alegre_MOVIMIENTO REGIONAL AREQUIPA AVANCEMOS_5</t>
  </si>
  <si>
    <t>GERARDO VICTOR CUPE ZEVALLOS</t>
  </si>
  <si>
    <t>74140220</t>
  </si>
  <si>
    <t>https://mpesije.jne.gob.pe/apidocs/068e306c-c238-41e2-9fcf-5cef7075586f.pdf</t>
  </si>
  <si>
    <t>Arequipa - Alto Selva Alegre_MOVIMIENTO REGIONAL AREQUIPA AVANCEMOS_6</t>
  </si>
  <si>
    <t>JETZEBEL CAROL MAMANI CALIZAYA DE ZEVALLOS</t>
  </si>
  <si>
    <t>72217714</t>
  </si>
  <si>
    <t>https://mpesije.jne.gob.pe/apidocs/093d4e64-d0ce-4bb0-82ed-828d34b61cd4.pdf</t>
  </si>
  <si>
    <t>Arequipa - Alto Selva Alegre_MOVIMIENTO REGIONAL AREQUIPA AVANCEMOS_7</t>
  </si>
  <si>
    <t>CARLOS RAUL GAMARRA FLORES</t>
  </si>
  <si>
    <t>29666041</t>
  </si>
  <si>
    <t>https://mpesije.jne.gob.pe/apidocs/31343cfd-2ac3-45f5-bd50-8e395b750c04.pdf</t>
  </si>
  <si>
    <t>Arequipa - Alto Selva Alegre_MOVIMIENTO REGIONAL AREQUIPA AVANCEMOS_8</t>
  </si>
  <si>
    <t>SHELLEY STACEY CHURAPA INCA</t>
  </si>
  <si>
    <t>61048521</t>
  </si>
  <si>
    <t>https://mpesije.jne.gob.pe/apidocs/3ea82a58-9f41-4d7d-a045-2f4cc776f953.pdf</t>
  </si>
  <si>
    <t>Arequipa - Alto Selva Alegre_MOVIMIENTO REGIONAL AREQUIPA AVANCEMOS_9</t>
  </si>
  <si>
    <t>JOSUE SEBASTIAN ABARCA MEDINA</t>
  </si>
  <si>
    <t>71445959</t>
  </si>
  <si>
    <t>https://mpesije.jne.gob.pe/apidocs/dfd621c9-4100-4f34-af06-e18c1afeba8a.pdf</t>
  </si>
  <si>
    <t>Arequipa - Alto Selva Alegre_MOVIMIENTO REGIONAL AREQUIPA AVANCEMOS_10</t>
  </si>
  <si>
    <t>ASHLY ARIS LISANIA PILCO VALERIO</t>
  </si>
  <si>
    <t>61365683</t>
  </si>
  <si>
    <t>https://mpesije.jne.gob.pe/apidocs/438226f7-f646-47dc-9635-57f37eceec5e.pdf</t>
  </si>
  <si>
    <t>Arequipa - Alto Selva Alegre_PARTIDO APRISTA PERUANO_0</t>
  </si>
  <si>
    <t>JESUS ANTONIO GAMERO MARQUEZ</t>
  </si>
  <si>
    <t>29285064</t>
  </si>
  <si>
    <t>https://mpesije.jne.gob.pe/apidocs/f1e71cb7-a289-48a3-80d6-20f8fa6ba2c0.pdf</t>
  </si>
  <si>
    <t>Arequipa - Alto Selva Alegre_PARTIDO APRISTA PERUANO_1</t>
  </si>
  <si>
    <t>NICOLAS LUCIO ESQUIA ZEA</t>
  </si>
  <si>
    <t>60966706</t>
  </si>
  <si>
    <t>https://mpesije.jne.gob.pe/apidocs/ab516fc7-5bbd-4e99-8e2c-4156fc2221ce.pdf</t>
  </si>
  <si>
    <t>Arequipa - Alto Selva Alegre_PARTIDO APRISTA PERUANO_2</t>
  </si>
  <si>
    <t>MEDALITH ERICKA FERNANDEZ ZAPATA</t>
  </si>
  <si>
    <t>41083822</t>
  </si>
  <si>
    <t>https://mpesije.jne.gob.pe/apidocs/b275c751-a582-405c-bf2b-c357e9dbd367.pdf</t>
  </si>
  <si>
    <t>Arequipa - Alto Selva Alegre_PARTIDO APRISTA PERUANO_3</t>
  </si>
  <si>
    <t>JORGE LUIS CAMINO CONDORI</t>
  </si>
  <si>
    <t>29260746</t>
  </si>
  <si>
    <t>https://mpesije.jne.gob.pe/apidocs/1db9f01a-014f-4572-a8ea-dcc065a29f2b.pdf</t>
  </si>
  <si>
    <t>Arequipa - Alto Selva Alegre_PARTIDO APRISTA PERUANO_4</t>
  </si>
  <si>
    <t>YULIANA MERCEDES ROMAÑA RODRIGUEZ</t>
  </si>
  <si>
    <t>44054940</t>
  </si>
  <si>
    <t>https://mpesije.jne.gob.pe/apidocs/039dcc0d-0b94-40b0-ad5e-7daeb8fc4b8a.pdf</t>
  </si>
  <si>
    <t>Arequipa - Alto Selva Alegre_PARTIDO APRISTA PERUANO_5</t>
  </si>
  <si>
    <t>GODOFREDO SERAFIN GARCIA DELGADO</t>
  </si>
  <si>
    <t>29256320</t>
  </si>
  <si>
    <t>https://mpesije.jne.gob.pe/apidocs/ac5719e2-d06b-43df-8a3d-5af6dc6170b6.pdf</t>
  </si>
  <si>
    <t>Arequipa - Alto Selva Alegre_PARTIDO APRISTA PERUANO_6</t>
  </si>
  <si>
    <t>GLADYS VERONICA JURO NINA</t>
  </si>
  <si>
    <t>45561415</t>
  </si>
  <si>
    <t>https://mpesije.jne.gob.pe/apidocs/24257921-83ce-4c1d-b971-07c4854a1778.pdf</t>
  </si>
  <si>
    <t>Arequipa - Alto Selva Alegre_PARTIDO APRISTA PERUANO_7</t>
  </si>
  <si>
    <t>IGNACIO ERNESTO CERVANTES VILLEGAS</t>
  </si>
  <si>
    <t>71596896</t>
  </si>
  <si>
    <t>https://mpesije.jne.gob.pe/apidocs/365cb5e5-7b06-47ed-9b33-79dbaae68bf5.pdf</t>
  </si>
  <si>
    <t>Arequipa - Alto Selva Alegre_PARTIDO APRISTA PERUANO_8</t>
  </si>
  <si>
    <t>MANUELA ANGELICA MIDOLO FLORES</t>
  </si>
  <si>
    <t>29409975</t>
  </si>
  <si>
    <t>https://mpesije.jne.gob.pe/apidocs/bea1c1b9-1154-4f21-8ecb-85a3885d8c05.pdf</t>
  </si>
  <si>
    <t>Arequipa - Alto Selva Alegre_PARTIDO APRISTA PERUANO_9</t>
  </si>
  <si>
    <t>JOSE ANTONIO SENCIA CHAVEZ</t>
  </si>
  <si>
    <t>74095942</t>
  </si>
  <si>
    <t>https://mpesije.jne.gob.pe/apidocs/1daaf77a-6a22-402f-a1b0-21fd946346f6.pdf</t>
  </si>
  <si>
    <t>Arequipa - Alto Selva Alegre_PARTIDO APRISTA PERUANO_10</t>
  </si>
  <si>
    <t>MARIA AURORA CHIRINOS ZEGARRA</t>
  </si>
  <si>
    <t>29697249</t>
  </si>
  <si>
    <t>https://mpesije.jne.gob.pe/apidocs/7213f0be-c306-4e26-b13d-801c9b147a0b.pdf</t>
  </si>
  <si>
    <t>Arequipa - Alto Selva Alegre_PARTIDO DEL BUEN GOBIERNO_0</t>
  </si>
  <si>
    <t>KELVIN SAMIR PACHECO JIMENEZ</t>
  </si>
  <si>
    <t>46254291</t>
  </si>
  <si>
    <t>https://mpesije.jne.gob.pe/apidocs/79fd8548-f2f9-4cc8-b29c-1ff80dac171b.pdf</t>
  </si>
  <si>
    <t>Arequipa - Alto Selva Alegre_PARTIDO DEL BUEN GOBIERNO_1</t>
  </si>
  <si>
    <t>KATHERIN CECILIA CANO MAMANI</t>
  </si>
  <si>
    <t>74718937</t>
  </si>
  <si>
    <t>https://mpesije.jne.gob.pe/apidocs/e1aa6566-6a15-42d5-a574-8101fa8fba32.pdf</t>
  </si>
  <si>
    <t>Arequipa - Alto Selva Alegre_PARTIDO DEL BUEN GOBIERNO_2</t>
  </si>
  <si>
    <t>KEVIN CORNEJO SALAS</t>
  </si>
  <si>
    <t>76567246</t>
  </si>
  <si>
    <t>https://mpesije.jne.gob.pe/apidocs/ce0686f8-28af-425d-bcf5-23c6ab2866e4.pdf</t>
  </si>
  <si>
    <t>Arequipa - Alto Selva Alegre_PARTIDO DEL BUEN GOBIERNO_3</t>
  </si>
  <si>
    <t>ISABEL MARGARITA BELILLE ESCOBAL</t>
  </si>
  <si>
    <t>29676954</t>
  </si>
  <si>
    <t>https://mpesije.jne.gob.pe/apidocs/f6396555-a792-4358-8192-1b84a8a11954.pdf</t>
  </si>
  <si>
    <t>Arequipa - Alto Selva Alegre_PARTIDO DEL BUEN GOBIERNO_4</t>
  </si>
  <si>
    <t>DANNY RENZO ADCO HUISA</t>
  </si>
  <si>
    <t>75629591</t>
  </si>
  <si>
    <t>https://mpesije.jne.gob.pe/apidocs/5839dfa0-192d-44a7-b6a8-61ecf0138d2e.pdf</t>
  </si>
  <si>
    <t>Arequipa - Alto Selva Alegre_PARTIDO DEL BUEN GOBIERNO_5</t>
  </si>
  <si>
    <t>NILDA NORA BOLIVAR GARCIA</t>
  </si>
  <si>
    <t>72150013</t>
  </si>
  <si>
    <t>https://mpesije.jne.gob.pe/apidocs/d0781dd7-9c96-4d07-9276-655d6bed2607.pdf</t>
  </si>
  <si>
    <t>Arequipa - Alto Selva Alegre_PARTIDO DEL BUEN GOBIERNO_6</t>
  </si>
  <si>
    <t>JULIO CESAR AMANQUI COLLANQUI</t>
  </si>
  <si>
    <t>46193524</t>
  </si>
  <si>
    <t>https://mpesije.jne.gob.pe/apidocs/92bc8f4b-53b4-4733-b6ac-6898bc7401b4.pdf</t>
  </si>
  <si>
    <t>Arequipa - Alto Selva Alegre_PARTIDO DEL BUEN GOBIERNO_7</t>
  </si>
  <si>
    <t>VIRGINIA CALISAYA AROCUTIPA</t>
  </si>
  <si>
    <t>43958447</t>
  </si>
  <si>
    <t>https://mpesije.jne.gob.pe/apidocs/9888c770-87b7-44d6-9586-e8ea17212310.pdf</t>
  </si>
  <si>
    <t>Arequipa - Alto Selva Alegre_PARTIDO DEL BUEN GOBIERNO_8</t>
  </si>
  <si>
    <t>ROY JHUNIOR ARRAYA MILBORGA</t>
  </si>
  <si>
    <t>47860253</t>
  </si>
  <si>
    <t>https://mpesije.jne.gob.pe/apidocs/095f4b5f-7295-49cb-b4a3-4ff12d7f2d2d.pdf</t>
  </si>
  <si>
    <t>Arequipa - Alto Selva Alegre_PARTIDO DEL BUEN GOBIERNO_9</t>
  </si>
  <si>
    <t>YANETH CASAS CASAS</t>
  </si>
  <si>
    <t>29706926</t>
  </si>
  <si>
    <t>https://mpesije.jne.gob.pe/apidocs/7a20bdaa-4518-4eb4-9fd4-0af2cf4ea9ee.pdf</t>
  </si>
  <si>
    <t>Arequipa - Alto Selva Alegre_PARTIDO DEL BUEN GOBIERNO_10</t>
  </si>
  <si>
    <t>JACINTO VICENTE BARRIGA TITO</t>
  </si>
  <si>
    <t>29305613</t>
  </si>
  <si>
    <t>https://mpesije.jne.gob.pe/apidocs/5a0b1cd6-12a7-4553-a62f-6f1a35f64a71.pdf</t>
  </si>
  <si>
    <t>Arequipa - Alto Selva Alegre_PARTIDO POLITICO NACIONAL PERU LIBRE_0</t>
  </si>
  <si>
    <t>DOMINGO SUCLLE ARAGON</t>
  </si>
  <si>
    <t>29706930</t>
  </si>
  <si>
    <t>https://mpesije.jne.gob.pe/apidocs/b7ff92e7-3943-4a13-9eb1-1f5c94a68bb8.pdf</t>
  </si>
  <si>
    <t>Arequipa - Alto Selva Alegre_PARTIDO POLITICO NACIONAL PERU LIBRE_1</t>
  </si>
  <si>
    <t>RENE YONATAN SOCLLE ARAGON</t>
  </si>
  <si>
    <t>45791807</t>
  </si>
  <si>
    <t>https://mpesije.jne.gob.pe/apidocs/5d43734f-f53f-40bb-a976-d353913c95d1.pdf</t>
  </si>
  <si>
    <t>Arequipa - Alto Selva Alegre_PARTIDO POLITICO NACIONAL PERU LIBRE_2</t>
  </si>
  <si>
    <t>HEIDI JANETH VARILLAS ORTIZ</t>
  </si>
  <si>
    <t>42649241</t>
  </si>
  <si>
    <t>https://mpesije.jne.gob.pe/apidocs/92d83d0a-3241-4383-8c07-9722cf08c4bb.pdf</t>
  </si>
  <si>
    <t>Arequipa - Alto Selva Alegre_PARTIDO POLITICO NACIONAL PERU LIBRE_3</t>
  </si>
  <si>
    <t>SALVADOR CRISTIAN VILCA CABANA</t>
  </si>
  <si>
    <t>76189219</t>
  </si>
  <si>
    <t>https://mpesije.jne.gob.pe/apidocs/675749bd-ac8b-472a-aed2-54eba703f67e.pdf</t>
  </si>
  <si>
    <t>Arequipa - Alto Selva Alegre_PARTIDO POLITICO NACIONAL PERU LIBRE_4</t>
  </si>
  <si>
    <t>OLGA PEREZ LARICANO</t>
  </si>
  <si>
    <t>42408490</t>
  </si>
  <si>
    <t>https://mpesije.jne.gob.pe/apidocs/ac63effe-dae2-4d92-80b3-3b0cfa1cb8e3.pdf</t>
  </si>
  <si>
    <t>Arequipa - Alto Selva Alegre_PARTIDO POLITICO NACIONAL PERU LIBRE_5</t>
  </si>
  <si>
    <t>ABEL VELASQUEZ SULLCA</t>
  </si>
  <si>
    <t>42478858</t>
  </si>
  <si>
    <t>https://mpesije.jne.gob.pe/apidocs/3dc8fe8b-c72d-4e69-a64f-00e88fc23325.pdf</t>
  </si>
  <si>
    <t>Arequipa - Alto Selva Alegre_PARTIDO POLITICO NACIONAL PERU LIBRE_6</t>
  </si>
  <si>
    <t>ANA CECILIA ALMANZA TORRES</t>
  </si>
  <si>
    <t>40362425</t>
  </si>
  <si>
    <t>https://mpesije.jne.gob.pe/apidocs/595c1434-9cec-4e88-b4b4-db5752e4af11.pdf</t>
  </si>
  <si>
    <t>Arequipa - Alto Selva Alegre_PARTIDO POLITICO NACIONAL PERU LIBRE_7</t>
  </si>
  <si>
    <t>OSCAR MARTIN SUCLLE ARAGON</t>
  </si>
  <si>
    <t>29636177</t>
  </si>
  <si>
    <t>https://mpesije.jne.gob.pe/apidocs/1e224c4f-e72f-4de3-9ce0-155a2cfe7560.pdf</t>
  </si>
  <si>
    <t>Arequipa - Alto Selva Alegre_PARTIDO POLITICO NACIONAL PERU LIBRE_8</t>
  </si>
  <si>
    <t>MARTHA JULISSA MONTALVAN PEREZ</t>
  </si>
  <si>
    <t>72935016</t>
  </si>
  <si>
    <t>https://mpesije.jne.gob.pe/apidocs/8ff8506f-abbb-454f-b083-227e5735c60c.pdf</t>
  </si>
  <si>
    <t>Arequipa - Alto Selva Alegre_PARTIDO POLITICO NACIONAL PERU LIBRE_9</t>
  </si>
  <si>
    <t>HUGO BALTAZAR TUNQUE TITO</t>
  </si>
  <si>
    <t>40907212</t>
  </si>
  <si>
    <t>https://mpesije.jne.gob.pe/apidocs/e0757c06-5fe3-417d-a821-5d83890390cf.pdf</t>
  </si>
  <si>
    <t>Arequipa - Alto Selva Alegre_PARTIDO POLITICO NACIONAL PERU LIBRE_10</t>
  </si>
  <si>
    <t>GLADYS RAQUEL SALAZAR CACYA</t>
  </si>
  <si>
    <t>29569009</t>
  </si>
  <si>
    <t>https://mpesije.jne.gob.pe/apidocs/14ea109e-d96a-471e-965f-279ccc68e3df.pdf</t>
  </si>
  <si>
    <t>Arequipa - Alto Selva Alegre_PARTIDO POLITICO PERU PRIMERO_0</t>
  </si>
  <si>
    <t>RICARDO TOMAS RAMIREZ OCHOA</t>
  </si>
  <si>
    <t>43419758</t>
  </si>
  <si>
    <t>https://mpesije.jne.gob.pe/apidocs/b5562311-b4fa-49aa-ad0b-614eb2e31047.pdf</t>
  </si>
  <si>
    <t>Arequipa - Alto Selva Alegre_PARTIDO POLITICO PERU PRIMERO_1</t>
  </si>
  <si>
    <t>ALDO FRANK GODOY LUNA</t>
  </si>
  <si>
    <t>45755333</t>
  </si>
  <si>
    <t>https://mpesije.jne.gob.pe/apidocs/6bac248f-c463-42e9-b4b9-e4d5b75e34c8.pdf</t>
  </si>
  <si>
    <t>Arequipa - Alto Selva Alegre_PARTIDO POLITICO PERU PRIMERO_2</t>
  </si>
  <si>
    <t>DEYSI GEOVANA QUISPE RAYO</t>
  </si>
  <si>
    <t>45940167</t>
  </si>
  <si>
    <t>https://mpesije.jne.gob.pe/apidocs/220827b7-9189-4793-b569-ac90d1fe8db9.pdf</t>
  </si>
  <si>
    <t>Arequipa - Alto Selva Alegre_PARTIDO POLITICO PERU PRIMERO_3</t>
  </si>
  <si>
    <t>CHRISTIAN RENATO ARANIBAR SAAVEDRA</t>
  </si>
  <si>
    <t>40724550</t>
  </si>
  <si>
    <t>https://mpesije.jne.gob.pe/apidocs/5bf017df-3a96-4f73-a447-f4cdfd978aa2.pdf</t>
  </si>
  <si>
    <t>Arequipa - Alto Selva Alegre_PARTIDO POLITICO PERU PRIMERO_4</t>
  </si>
  <si>
    <t>NOEMI VANESSA CONDORENA PAREDES</t>
  </si>
  <si>
    <t>43790498</t>
  </si>
  <si>
    <t>https://mpesije.jne.gob.pe/apidocs/7d6e85b6-6f1c-4c2e-970d-19aea0199059.pdf</t>
  </si>
  <si>
    <t>Arequipa - Alto Selva Alegre_PARTIDO POLITICO PERU PRIMERO_5</t>
  </si>
  <si>
    <t>JHON RAUL OBLITAS RIVERA</t>
  </si>
  <si>
    <t>80560690</t>
  </si>
  <si>
    <t>https://mpesije.jne.gob.pe/apidocs/348005d6-dc88-4c5a-b5c3-d1a8f1770955.pdf</t>
  </si>
  <si>
    <t>Arequipa - Alto Selva Alegre_PARTIDO POLITICO PERU PRIMERO_6</t>
  </si>
  <si>
    <t>MARCELINA CONDORI LOZANO</t>
  </si>
  <si>
    <t>29691753</t>
  </si>
  <si>
    <t>https://mpesije.jne.gob.pe/apidocs/6b2ea7a6-6895-4a3f-8344-e9c021f41cce.pdf</t>
  </si>
  <si>
    <t>Arequipa - Alto Selva Alegre_PARTIDO POLITICO PERU PRIMERO_7</t>
  </si>
  <si>
    <t>ANGEL EDWIN GONZALES ZAPANA</t>
  </si>
  <si>
    <t>29240862</t>
  </si>
  <si>
    <t>https://mpesije.jne.gob.pe/apidocs/d3212976-e2a4-4018-910e-5b3f4f8bdb11.pdf</t>
  </si>
  <si>
    <t>Arequipa - Alto Selva Alegre_PARTIDO POLITICO PERU PRIMERO_8</t>
  </si>
  <si>
    <t>ZELMA MILAGROS LAZO HERRERA</t>
  </si>
  <si>
    <t>72177542</t>
  </si>
  <si>
    <t>https://mpesije.jne.gob.pe/apidocs/5a109903-df04-4943-96e8-f198d72da20e.pdf</t>
  </si>
  <si>
    <t>Arequipa - Alto Selva Alegre_PARTIDO POLITICO PERU PRIMERO_9</t>
  </si>
  <si>
    <t>AXEL GABRIEL CANDIA INOFUENTE</t>
  </si>
  <si>
    <t>77666059</t>
  </si>
  <si>
    <t>https://mpesije.jne.gob.pe/apidocs/ed75bc29-a338-4528-8872-22ab5ecc6c46.pdf</t>
  </si>
  <si>
    <t>Arequipa - Alto Selva Alegre_PARTIDO POLITICO PERU PRIMERO_10</t>
  </si>
  <si>
    <t>KIMBERLY CESIA LUQUE ROSAS</t>
  </si>
  <si>
    <t>77023423</t>
  </si>
  <si>
    <t>https://mpesije.jne.gob.pe/apidocs/d35a48fd-d4a7-4f94-a396-9d28eb803ae0.pdf</t>
  </si>
  <si>
    <t>Arequipa - Alto Selva Alegre_PERU MODERNO_0</t>
  </si>
  <si>
    <t>ERNESTO OSWALDO OLAZABAL OLAZABAL</t>
  </si>
  <si>
    <t>40191499</t>
  </si>
  <si>
    <t>https://mpesije.jne.gob.pe/apidocs/e1c46630-2b6d-498e-acaa-f692f0d3e89e.pdf</t>
  </si>
  <si>
    <t>Arequipa - Alto Selva Alegre_PERU MODERNO_1</t>
  </si>
  <si>
    <t>HUGO DAVID LEON CASTRO</t>
  </si>
  <si>
    <t>30675215</t>
  </si>
  <si>
    <t>https://mpesije.jne.gob.pe/apidocs/c5755d5b-e633-4393-a9c5-ddc15f045c75.pdf</t>
  </si>
  <si>
    <t>Arequipa - Alto Selva Alegre_PERU MODERNO_2</t>
  </si>
  <si>
    <t>NATALI CINTHYA DEZA CUELA</t>
  </si>
  <si>
    <t>46131593</t>
  </si>
  <si>
    <t>https://mpesije.jne.gob.pe/apidocs/34e2ab5e-f293-49ca-890f-1f863ed4a0a3.pdf</t>
  </si>
  <si>
    <t>Arequipa - Alto Selva Alegre_PERU MODERNO_3</t>
  </si>
  <si>
    <t>RICARDO HUANCA MAMANI</t>
  </si>
  <si>
    <t>29729343</t>
  </si>
  <si>
    <t>https://mpesije.jne.gob.pe/apidocs/e5e709fb-8a74-4d9c-9769-7e8bc127b84d.pdf</t>
  </si>
  <si>
    <t>Arequipa - Alto Selva Alegre_PERU MODERNO_4</t>
  </si>
  <si>
    <t>CLAUDIA CAROLINA MARIN PAREDES</t>
  </si>
  <si>
    <t>72648947</t>
  </si>
  <si>
    <t>https://mpesije.jne.gob.pe/apidocs/67e0fbdb-e935-4723-ae72-0843766d4233.pdf</t>
  </si>
  <si>
    <t>Arequipa - Alto Selva Alegre_PERU MODERNO_5</t>
  </si>
  <si>
    <t>JOSE LUIS USCA COLQUE</t>
  </si>
  <si>
    <t>46314020</t>
  </si>
  <si>
    <t>https://mpesije.jne.gob.pe/apidocs/c64fc97f-e0ff-4e64-93c3-a9ebdc1fd950.pdf</t>
  </si>
  <si>
    <t>Arequipa - Alto Selva Alegre_PERU MODERNO_6</t>
  </si>
  <si>
    <t>CRISBETH ERICA AVILA ORDOÑEZ</t>
  </si>
  <si>
    <t>73209445</t>
  </si>
  <si>
    <t>https://mpesije.jne.gob.pe/apidocs/93018012-761c-40f5-85e6-9cc52a3a4a78.pdf</t>
  </si>
  <si>
    <t>Arequipa - Alto Selva Alegre_PERU MODERNO_7</t>
  </si>
  <si>
    <t>MOISES JESUS CARBAJAL ARCE</t>
  </si>
  <si>
    <t>40694455</t>
  </si>
  <si>
    <t>https://mpesije.jne.gob.pe/apidocs/54371c0a-b109-405c-a3e9-69f8b23e4637.pdf</t>
  </si>
  <si>
    <t>Arequipa - Alto Selva Alegre_PERU MODERNO_8</t>
  </si>
  <si>
    <t>ALICIA MARIBEL TAPIA LLERENA</t>
  </si>
  <si>
    <t>40005283</t>
  </si>
  <si>
    <t>https://mpesije.jne.gob.pe/apidocs/f71f4529-7f1c-46aa-9544-ba7a7cefc42b.pdf</t>
  </si>
  <si>
    <t>Arequipa - Alto Selva Alegre_PERU MODERNO_9</t>
  </si>
  <si>
    <t>FABRIZIO ALEXANDER FLORES CONDORI</t>
  </si>
  <si>
    <t>75148606</t>
  </si>
  <si>
    <t>https://mpesije.jne.gob.pe/apidocs/988c7f5b-ae29-426a-956f-2699f6cbf27f.pdf</t>
  </si>
  <si>
    <t>Arequipa - Alto Selva Alegre_PERU MODERNO_10</t>
  </si>
  <si>
    <t>ZULMA TTITO CHOQUEPATA</t>
  </si>
  <si>
    <t>30675288</t>
  </si>
  <si>
    <t>https://mpesije.jne.gob.pe/apidocs/ffed64f5-ce12-4a6e-8bf7-2101175781d8.pdf</t>
  </si>
  <si>
    <t>Arequipa - Cayma_AHORA NACION AN_0</t>
  </si>
  <si>
    <t>MOISES JESUS CHUCTAYA HUARCA</t>
  </si>
  <si>
    <t>29723036</t>
  </si>
  <si>
    <t>https://mpesije.jne.gob.pe/apidocs/3dd87552-16fe-4771-90a5-6d233087ebdf.pdf</t>
  </si>
  <si>
    <t>Arequipa - Cayma_AHORA NACION AN_1</t>
  </si>
  <si>
    <t>ALEXANDRA ELIZABETH DELGADO NUÑEZ</t>
  </si>
  <si>
    <t>46822681</t>
  </si>
  <si>
    <t>https://mpesije.jne.gob.pe/apidocs/0cf0f26d-8faf-47f3-8690-77c7e5242441.pdf</t>
  </si>
  <si>
    <t>Arequipa - Cayma_AHORA NACION AN_2</t>
  </si>
  <si>
    <t xml:space="preserve">WILBERT GUILLERMO DIAZ  </t>
  </si>
  <si>
    <t>41030372</t>
  </si>
  <si>
    <t>https://mpesije.jne.gob.pe/apidocs/369a867b-042d-4804-a0e7-23d446f34b57.pdf</t>
  </si>
  <si>
    <t>Arequipa - Cayma_AHORA NACION AN_3</t>
  </si>
  <si>
    <t>RUBI STEFANI CAHUANA MINAURO</t>
  </si>
  <si>
    <t>76276672</t>
  </si>
  <si>
    <t>https://mpesije.jne.gob.pe/apidocs/056fe4ae-c870-4436-bd27-3a4b6f0a52db.pdf</t>
  </si>
  <si>
    <t>Arequipa - Cayma_AHORA NACION AN_4</t>
  </si>
  <si>
    <t>LUIS ALBERTO CRIOLLO GUTIERREZ</t>
  </si>
  <si>
    <t>46464212</t>
  </si>
  <si>
    <t>https://mpesije.jne.gob.pe/apidocs/2b30bb53-f66b-41de-925d-9ad71b259bd9.pdf</t>
  </si>
  <si>
    <t>Arequipa - Cayma_AHORA NACION AN_5</t>
  </si>
  <si>
    <t>MIRELLA ISABEL HERRERA SOTELO</t>
  </si>
  <si>
    <t>70082607</t>
  </si>
  <si>
    <t>https://mpesije.jne.gob.pe/apidocs/3e4e918a-a7ed-4e35-99bd-f8326a7ab075.pdf</t>
  </si>
  <si>
    <t>Arequipa - Cayma_AHORA NACION AN_6</t>
  </si>
  <si>
    <t>JOSE MIGUEL CALLATA VILCA</t>
  </si>
  <si>
    <t>43460712</t>
  </si>
  <si>
    <t>https://mpesije.jne.gob.pe/apidocs/d7e9d417-6834-4a25-93e3-36ea6a0d264c.pdf</t>
  </si>
  <si>
    <t>Arequipa - Cayma_AHORA NACION AN_7</t>
  </si>
  <si>
    <t>ANA LIZBETH HUAMAN CRUZ</t>
  </si>
  <si>
    <t>44371341</t>
  </si>
  <si>
    <t>https://mpesije.jne.gob.pe/apidocs/0010e2d4-84bb-40fe-af8b-cc1248bf47dc.pdf</t>
  </si>
  <si>
    <t>Arequipa - Cayma_AHORA NACION AN_8</t>
  </si>
  <si>
    <t>RAUL ALEJANDRO HUARACALLO CANAZA</t>
  </si>
  <si>
    <t>72246653</t>
  </si>
  <si>
    <t>https://mpesije.jne.gob.pe/apidocs/adff0699-f01f-4dcf-9aa9-ca4d15f84f6f.pdf</t>
  </si>
  <si>
    <t>Arequipa - Cayma_AHORA NACION AN_9</t>
  </si>
  <si>
    <t>MARISOL MELINA HUILLCA HUAMANI</t>
  </si>
  <si>
    <t>76574279</t>
  </si>
  <si>
    <t>https://mpesije.jne.gob.pe/apidocs/a82bea44-03a9-4219-bc79-3bb379a97241.pdf</t>
  </si>
  <si>
    <t>Arequipa - Cayma_AHORA NACION AN_10</t>
  </si>
  <si>
    <t>JUAN CARLOS VERA LLAIQUE</t>
  </si>
  <si>
    <t>41187751</t>
  </si>
  <si>
    <t>https://mpesije.jne.gob.pe/apidocs/fe367418-70ad-4060-9930-64704da2994c.pdf</t>
  </si>
  <si>
    <t>Arequipa - Cayma_AHORA NACION AN_11</t>
  </si>
  <si>
    <t>YOLANDA ROXANA FERNANDEZ FERNANDEZ</t>
  </si>
  <si>
    <t>29641483</t>
  </si>
  <si>
    <t>https://mpesije.jne.gob.pe/apidocs/ff6edd20-0ed7-433f-8002-92cd454c2b86.pdf</t>
  </si>
  <si>
    <t>Arequipa - Cayma_AHORA NACION AN_12</t>
  </si>
  <si>
    <t>CARLOS EMILIO AGUIRRE NUÑEZ</t>
  </si>
  <si>
    <t>42492220</t>
  </si>
  <si>
    <t>https://mpesije.jne.gob.pe/apidocs/e24867c0-896e-4ff1-94a5-523285e87c6e.pdf</t>
  </si>
  <si>
    <t>Arequipa - Cayma_AREQUIPA TRADICION Y FUTURO_0</t>
  </si>
  <si>
    <t>ALEX FRANCIS SUCA ORTIZ</t>
  </si>
  <si>
    <t>29694893</t>
  </si>
  <si>
    <t>https://mpesije.jne.gob.pe/apidocs/0a29acb9-0e50-493e-a0f4-85db86ac58ec.pdf</t>
  </si>
  <si>
    <t>Arequipa - Cayma_AREQUIPA TRADICION Y FUTURO_1</t>
  </si>
  <si>
    <t>RENATO GABRIEL LOPEZ PORTOCARRERO</t>
  </si>
  <si>
    <t>74609523</t>
  </si>
  <si>
    <t>https://mpesije.jne.gob.pe/apidocs/ee1a4c78-651c-4ed0-bfe3-a96a4ad91bd0.pdf</t>
  </si>
  <si>
    <t>Arequipa - Cayma_AREQUIPA TRADICION Y FUTURO_2</t>
  </si>
  <si>
    <t>ELIZABETH PARE BUSTINZA</t>
  </si>
  <si>
    <t>29667710</t>
  </si>
  <si>
    <t>https://mpesije.jne.gob.pe/apidocs/948b6412-a2a1-4063-a602-f6fe5880f7ff.pdf</t>
  </si>
  <si>
    <t>Arequipa - Cayma_AREQUIPA TRADICION Y FUTURO_3</t>
  </si>
  <si>
    <t>EDSON HANS VALENCIA VILCA</t>
  </si>
  <si>
    <t>02039721</t>
  </si>
  <si>
    <t>https://mpesije.jne.gob.pe/apidocs/cf6e217b-688d-407e-a751-81eab6888ff2.pdf</t>
  </si>
  <si>
    <t>Arequipa - Cayma_AREQUIPA TRADICION Y FUTURO_4</t>
  </si>
  <si>
    <t>EVELYN NATTALY VILCA BEDREGAL</t>
  </si>
  <si>
    <t>43308427</t>
  </si>
  <si>
    <t>https://mpesije.jne.gob.pe/apidocs/c49a5bd8-e447-4e31-9bb9-1752ed926e18.pdf</t>
  </si>
  <si>
    <t>Arequipa - Cayma_AREQUIPA TRADICION Y FUTURO_5</t>
  </si>
  <si>
    <t>PERCY MORGAN FLORES</t>
  </si>
  <si>
    <t>10440419</t>
  </si>
  <si>
    <t>https://mpesije.jne.gob.pe/apidocs/56f46657-fbb1-4869-ab22-685c845991ea.pdf</t>
  </si>
  <si>
    <t>Arequipa - Cayma_AREQUIPA TRADICION Y FUTURO_6</t>
  </si>
  <si>
    <t>VERONICA ELIZABETH LOPEZ MAMANI</t>
  </si>
  <si>
    <t>29681207</t>
  </si>
  <si>
    <t>https://mpesije.jne.gob.pe/apidocs/17a692fc-79fb-4164-a82b-6c2e7a1932b4.pdf</t>
  </si>
  <si>
    <t>Arequipa - Cayma_AREQUIPA TRADICION Y FUTURO_7</t>
  </si>
  <si>
    <t>PEDRO MIGUEL BEDREGAL PUÑO</t>
  </si>
  <si>
    <t>29324566</t>
  </si>
  <si>
    <t>https://mpesije.jne.gob.pe/apidocs/74c47f4a-bb7e-4d6b-9cb9-bfd60a1dd66b.pdf</t>
  </si>
  <si>
    <t>Arequipa - Cayma_AREQUIPA TRADICION Y FUTURO_8</t>
  </si>
  <si>
    <t>MARIBEL CHIRINOS MOTTA</t>
  </si>
  <si>
    <t>29412251</t>
  </si>
  <si>
    <t>https://mpesije.jne.gob.pe/apidocs/c2a56205-5679-4171-b6e1-d2cd35e4becd.pdf</t>
  </si>
  <si>
    <t>Arequipa - Cayma_AREQUIPA TRADICION Y FUTURO_9</t>
  </si>
  <si>
    <t>ANTONIO SELSO COYA PILCO</t>
  </si>
  <si>
    <t>29330865</t>
  </si>
  <si>
    <t>https://mpesije.jne.gob.pe/apidocs/57f27932-dc0d-4d23-b022-c1ad98790a84.pdf</t>
  </si>
  <si>
    <t>Arequipa - Cayma_AREQUIPA TRADICION Y FUTURO_10</t>
  </si>
  <si>
    <t>ALLISSON SHADYA SPHOFIA LOPEZ GUTIERREZ</t>
  </si>
  <si>
    <t>72670135</t>
  </si>
  <si>
    <t>https://mpesije.jne.gob.pe/apidocs/b3b6f5ab-b78a-41af-a66a-f67897255373.pdf</t>
  </si>
  <si>
    <t>Arequipa - Cayma_AREQUIPA TRADICION Y FUTURO_11</t>
  </si>
  <si>
    <t>CRISTOPHER DEIVI CHUCTAYA CHOQUE</t>
  </si>
  <si>
    <t>60784179</t>
  </si>
  <si>
    <t>https://mpesije.jne.gob.pe/apidocs/08ca00ad-d957-4386-85a1-127e8d22244c.pdf</t>
  </si>
  <si>
    <t>Arequipa - Cayma_AREQUIPA TRADICION Y FUTURO_12</t>
  </si>
  <si>
    <t>VANESSA GUADALUPE GIRON YAURI</t>
  </si>
  <si>
    <t>73127277</t>
  </si>
  <si>
    <t>https://mpesije.jne.gob.pe/apidocs/bbb7e58a-dc6f-40a0-bf2d-fcebd551b635.pdf</t>
  </si>
  <si>
    <t>Arequipa - Cayma_BATALLA PERU_0</t>
  </si>
  <si>
    <t>JOSE RENATO CARREON ECHEGARAY</t>
  </si>
  <si>
    <t>29554296</t>
  </si>
  <si>
    <t>https://mpesije.jne.gob.pe/apidocs/d7e73400-e71a-482d-b8da-476ea617e421.pdf</t>
  </si>
  <si>
    <t>Arequipa - Cayma_BATALLA PERU_1</t>
  </si>
  <si>
    <t>LUZ MARINA DUEÑAS CHAMBI</t>
  </si>
  <si>
    <t>44729800</t>
  </si>
  <si>
    <t>https://mpesije.jne.gob.pe/apidocs/c3743216-84aa-446f-859f-8be75d7bc4a1.pdf</t>
  </si>
  <si>
    <t>Arequipa - Cayma_BATALLA PERU_2</t>
  </si>
  <si>
    <t>LUIS ISAAC HUANCA LLACHO</t>
  </si>
  <si>
    <t>76323082</t>
  </si>
  <si>
    <t>https://mpesije.jne.gob.pe/apidocs/dc6e59bb-9f43-489c-b868-2cac201215ad.pdf</t>
  </si>
  <si>
    <t>Arequipa - Cayma_BATALLA PERU_3</t>
  </si>
  <si>
    <t>CONCEPCION LOLA CHUCTAYA COLCA</t>
  </si>
  <si>
    <t>29328818</t>
  </si>
  <si>
    <t>https://mpesije.jne.gob.pe/apidocs/e8513c76-3f3b-453f-8b58-d04e2f46de9e.pdf</t>
  </si>
  <si>
    <t>Arequipa - Cayma_BATALLA PERU_4</t>
  </si>
  <si>
    <t>FILOMENO JAVIER VALENCIA CALDERON</t>
  </si>
  <si>
    <t>09490861</t>
  </si>
  <si>
    <t>https://mpesije.jne.gob.pe/apidocs/beb148b7-376b-4c8d-9064-5c52729a4014.pdf</t>
  </si>
  <si>
    <t>Arequipa - Cayma_BATALLA PERU_5</t>
  </si>
  <si>
    <t>MILAGROS GABRIELA HUISA ZEBALLOS</t>
  </si>
  <si>
    <t>61173785</t>
  </si>
  <si>
    <t>https://mpesije.jne.gob.pe/apidocs/6364803e-61c4-4fdf-a120-4f086dfd4532.pdf</t>
  </si>
  <si>
    <t>Arequipa - Cayma_BATALLA PERU_6</t>
  </si>
  <si>
    <t>LUIS ALBERTO CAYRO MALAGA</t>
  </si>
  <si>
    <t>29561824</t>
  </si>
  <si>
    <t>https://mpesije.jne.gob.pe/apidocs/b86fa486-c630-41ac-a0c2-06e36deadfd6.pdf</t>
  </si>
  <si>
    <t>Arequipa - Cayma_BATALLA PERU_7</t>
  </si>
  <si>
    <t>ROSARIO SOLEDAD GALLEGOS ZAPANA</t>
  </si>
  <si>
    <t>29317927</t>
  </si>
  <si>
    <t>https://mpesije.jne.gob.pe/apidocs/e4d8355b-408e-4dda-a2af-9706bdf4741c.pdf</t>
  </si>
  <si>
    <t>Arequipa - Cayma_BATALLA PERU_8</t>
  </si>
  <si>
    <t>GERARDO RODRIGO QUISPE CERVANTES</t>
  </si>
  <si>
    <t>76974178</t>
  </si>
  <si>
    <t>https://mpesije.jne.gob.pe/apidocs/6a96f41c-f9a2-4c4a-9799-d46a0be59b32.pdf</t>
  </si>
  <si>
    <t>Arequipa - Cayma_BATALLA PERU_9</t>
  </si>
  <si>
    <t>CARLA MARIA ZEBALLOS ARANIBAR</t>
  </si>
  <si>
    <t>29640986</t>
  </si>
  <si>
    <t>https://mpesije.jne.gob.pe/apidocs/66dc8dbd-442e-4bed-a1d5-06a5653c2fa9.pdf</t>
  </si>
  <si>
    <t>Arequipa - Cayma_BATALLA PERU_10</t>
  </si>
  <si>
    <t>JOSE GILBERTO VELASQUEZ CRUZ</t>
  </si>
  <si>
    <t>01304734</t>
  </si>
  <si>
    <t>https://mpesije.jne.gob.pe/apidocs/59aeaf3a-4ee5-409a-878b-b34e69f852d4.pdf</t>
  </si>
  <si>
    <t>Arequipa - Cayma_BATALLA PERU_11</t>
  </si>
  <si>
    <t>LIDUVINA SOLEDAD PEREZ PUÑO</t>
  </si>
  <si>
    <t>29687947</t>
  </si>
  <si>
    <t>https://mpesije.jne.gob.pe/apidocs/4a71abb2-0dc2-4594-acf8-fa574b9ca438.pdf</t>
  </si>
  <si>
    <t>Arequipa - Cayma_BATALLA PERU_12</t>
  </si>
  <si>
    <t>NERSO AQUILEO VELASQUEZ ARVIRI</t>
  </si>
  <si>
    <t>29373333</t>
  </si>
  <si>
    <t>https://mpesije.jne.gob.pe/apidocs/fd061ba1-cfac-41ee-9b28-3fbed1f15921.pdf</t>
  </si>
  <si>
    <t>Arequipa - Cayma_FUERZA AREQUIPENA_0</t>
  </si>
  <si>
    <t>JAVIER RICHARD PALMA ARREDONDO</t>
  </si>
  <si>
    <t>29569534</t>
  </si>
  <si>
    <t>https://mpesije.jne.gob.pe/apidocs/e77c5097-03ed-4089-bb3b-2191a2c44ed3.pdf</t>
  </si>
  <si>
    <t>Arequipa - Cayma_FUERZA AREQUIPENA_1</t>
  </si>
  <si>
    <t>CHRISTIAN CUPER HERRERA CLAURE</t>
  </si>
  <si>
    <t>43023008</t>
  </si>
  <si>
    <t>https://mpesije.jne.gob.pe/apidocs/5f6554a2-32af-4a15-ac32-1c178658fab2.pdf</t>
  </si>
  <si>
    <t>Arequipa - Cayma_FUERZA AREQUIPENA_2</t>
  </si>
  <si>
    <t>YONY ALONDRA ALVAREZ ARAUJO</t>
  </si>
  <si>
    <t>71828403</t>
  </si>
  <si>
    <t>https://mpesije.jne.gob.pe/apidocs/507615e9-49a7-423f-8466-dc940aaa8460.pdf</t>
  </si>
  <si>
    <t>Arequipa - Cayma_FUERZA AREQUIPENA_3</t>
  </si>
  <si>
    <t>ABRAHAM AGAPITO CALLA PAREDES</t>
  </si>
  <si>
    <t>29325721</t>
  </si>
  <si>
    <t>https://mpesije.jne.gob.pe/apidocs/708c3f29-d94d-4acd-8de9-7b3ecb187e71.pdf</t>
  </si>
  <si>
    <t>Arequipa - Cayma_FUERZA AREQUIPENA_4</t>
  </si>
  <si>
    <t xml:space="preserve">CARMEN JULIA FUENTES  </t>
  </si>
  <si>
    <t>29299418</t>
  </si>
  <si>
    <t>https://mpesije.jne.gob.pe/apidocs/dbdeef86-3bb0-42b0-aaad-4b67ad03362e.pdf</t>
  </si>
  <si>
    <t>Arequipa - Cayma_FUERZA AREQUIPENA_5</t>
  </si>
  <si>
    <t>GIOVANNI ENRIQUE DIAZ PONCE</t>
  </si>
  <si>
    <t>07634101</t>
  </si>
  <si>
    <t>https://mpesije.jne.gob.pe/apidocs/f3ce1f14-18e4-4877-9a92-99c0eabb2cbb.pdf</t>
  </si>
  <si>
    <t>Arequipa - Cayma_FUERZA AREQUIPENA_6</t>
  </si>
  <si>
    <t>MARÍA FERNANDA ZAPANA DIAZ</t>
  </si>
  <si>
    <t>74379143</t>
  </si>
  <si>
    <t>https://mpesije.jne.gob.pe/apidocs/09029a8f-cf73-409b-9829-27476f30d384.pdf</t>
  </si>
  <si>
    <t>Arequipa - Cayma_FUERZA AREQUIPENA_7</t>
  </si>
  <si>
    <t>ALEX GRIMALDO ZEGARRA HERRERA</t>
  </si>
  <si>
    <t>40632592</t>
  </si>
  <si>
    <t>https://mpesije.jne.gob.pe/apidocs/2a165329-588d-42af-920b-ee1144682663.pdf</t>
  </si>
  <si>
    <t>Arequipa - Cayma_FUERZA AREQUIPENA_8</t>
  </si>
  <si>
    <t>GEOVANA VARGAS MONTOYA</t>
  </si>
  <si>
    <t>40092663</t>
  </si>
  <si>
    <t>https://mpesije.jne.gob.pe/apidocs/67572764-3fa3-474b-ba70-e3be35dcdda7.pdf</t>
  </si>
  <si>
    <t>Arequipa - Cayma_FUERZA AREQUIPENA_9</t>
  </si>
  <si>
    <t>FRANK FREDERICKS FLORES LLOSA</t>
  </si>
  <si>
    <t>72021983</t>
  </si>
  <si>
    <t>https://mpesije.jne.gob.pe/apidocs/38c85894-76b4-418f-9372-672d7a4e90ae.pdf</t>
  </si>
  <si>
    <t>Arequipa - Cayma_FUERZA AREQUIPENA_10</t>
  </si>
  <si>
    <t>YESICA CARINA CONTRERAS AGUILAR</t>
  </si>
  <si>
    <t>29352090</t>
  </si>
  <si>
    <t>https://mpesije.jne.gob.pe/apidocs/52d0cc47-b424-43ba-b848-272cdf3d6987.pdf</t>
  </si>
  <si>
    <t>Arequipa - Cayma_FUERZA AREQUIPENA_11</t>
  </si>
  <si>
    <t>HECTOR ALFONSO RODRIGUEZ FLORES</t>
  </si>
  <si>
    <t>46872253</t>
  </si>
  <si>
    <t>https://mpesije.jne.gob.pe/apidocs/dd7de397-2a20-45bd-ba12-4d5aaae18576.pdf</t>
  </si>
  <si>
    <t>Arequipa - Cayma_FUERZA AREQUIPENA_12</t>
  </si>
  <si>
    <t>BRITZANIA ISABEL PEREZ MACHADO</t>
  </si>
  <si>
    <t>44721114</t>
  </si>
  <si>
    <t>https://mpesije.jne.gob.pe/apidocs/0c2d0a02-b3e3-4454-82e0-db21e60e2cad.pdf</t>
  </si>
  <si>
    <t>Arequipa - Cayma_MOVIMIENTO REGIONAL AREQUIPA AVANCEMOS_0</t>
  </si>
  <si>
    <t>HARBERTH RAUL ZUÑIGA HERRERA</t>
  </si>
  <si>
    <t>29427261</t>
  </si>
  <si>
    <t>https://mpesije.jne.gob.pe/apidocs/30f24e1b-d32c-4510-9a8f-34648a649b02.pdf</t>
  </si>
  <si>
    <t>Arequipa - Cayma_MOVIMIENTO REGIONAL AREQUIPA AVANCEMOS_1</t>
  </si>
  <si>
    <t>JOSE MANUEL VELASQUEZ PATIÑO</t>
  </si>
  <si>
    <t>30960224</t>
  </si>
  <si>
    <t>https://mpesije.jne.gob.pe/apidocs/0ad94280-0bca-41d0-9159-3d32430f5878.pdf</t>
  </si>
  <si>
    <t>Arequipa - Cayma_MOVIMIENTO REGIONAL AREQUIPA AVANCEMOS_2</t>
  </si>
  <si>
    <t>MIRIAM JANET PACHECO DE CARPIO</t>
  </si>
  <si>
    <t>29300274</t>
  </si>
  <si>
    <t>https://mpesije.jne.gob.pe/apidocs/ece17a07-2f4a-4ef6-81c2-62ed539bea51.pdf</t>
  </si>
  <si>
    <t>Arequipa - Cayma_MOVIMIENTO REGIONAL AREQUIPA AVANCEMOS_3</t>
  </si>
  <si>
    <t>PAUL JOSE RIVEROS SANZ</t>
  </si>
  <si>
    <t>41239961</t>
  </si>
  <si>
    <t>https://mpesije.jne.gob.pe/apidocs/1ffc1c31-0fc5-4a07-8d3e-9944b17d997b.pdf</t>
  </si>
  <si>
    <t>Arequipa - Cayma_MOVIMIENTO REGIONAL AREQUIPA AVANCEMOS_4</t>
  </si>
  <si>
    <t>JANET ROXANA ESPINOZA ZUÑIGA</t>
  </si>
  <si>
    <t>29418676</t>
  </si>
  <si>
    <t>https://mpesije.jne.gob.pe/apidocs/034b86c9-f5a5-4184-bd56-2b9bfe393f02.pdf</t>
  </si>
  <si>
    <t>Arequipa - Cayma_MOVIMIENTO REGIONAL AREQUIPA AVANCEMOS_5</t>
  </si>
  <si>
    <t>ROMULO ARREDONDO OBLITAS</t>
  </si>
  <si>
    <t>45264607</t>
  </si>
  <si>
    <t>https://mpesije.jne.gob.pe/apidocs/4c5de01d-fcdf-4f7f-bc65-4984c5144665.pdf</t>
  </si>
  <si>
    <t>Arequipa - Cayma_MOVIMIENTO REGIONAL AREQUIPA AVANCEMOS_6</t>
  </si>
  <si>
    <t>YERALDINE NEREIDA CHURA RODRIGUEZ</t>
  </si>
  <si>
    <t>72136881</t>
  </si>
  <si>
    <t>https://mpesije.jne.gob.pe/apidocs/d496ecda-8a5e-4e6c-8c2d-0a1cafec233a.pdf</t>
  </si>
  <si>
    <t>Arequipa - Cayma_MOVIMIENTO REGIONAL AREQUIPA AVANCEMOS_7</t>
  </si>
  <si>
    <t>EMORI PACCA QUISPE</t>
  </si>
  <si>
    <t>62920898</t>
  </si>
  <si>
    <t>https://mpesije.jne.gob.pe/apidocs/962d40cb-857c-4ffd-a0cb-8fbe98bf0e52.pdf</t>
  </si>
  <si>
    <t>Arequipa - Cayma_MOVIMIENTO REGIONAL AREQUIPA AVANCEMOS_8</t>
  </si>
  <si>
    <t>NAYELY DAYANA NINA HINCHO</t>
  </si>
  <si>
    <t>72126461</t>
  </si>
  <si>
    <t>https://mpesije.jne.gob.pe/apidocs/440a8cb8-383a-4564-a9e3-f8f679e6d6b1.pdf</t>
  </si>
  <si>
    <t>Arequipa - Cayma_MOVIMIENTO REGIONAL AREQUIPA AVANCEMOS_9</t>
  </si>
  <si>
    <t>JOSE MAURHINO HUAMANI HUAMANI</t>
  </si>
  <si>
    <t>72912347</t>
  </si>
  <si>
    <t>https://mpesije.jne.gob.pe/apidocs/fc05e1ec-1d4f-4a61-8e90-dd5d01fe9ef2.pdf</t>
  </si>
  <si>
    <t>Arequipa - Cayma_MOVIMIENTO REGIONAL AREQUIPA AVANCEMOS_10</t>
  </si>
  <si>
    <t>HILDA EVANGELINA CONDEÑA GAMARRA DE CHOQUE</t>
  </si>
  <si>
    <t>29328042</t>
  </si>
  <si>
    <t>https://mpesije.jne.gob.pe/apidocs/4deb5d64-ad02-4fdc-85ed-10fb3bf0c751.pdf</t>
  </si>
  <si>
    <t>Arequipa - Cayma_MOVIMIENTO REGIONAL AREQUIPA AVANCEMOS_11</t>
  </si>
  <si>
    <t>NARCIZO ESCOBEDO NOA</t>
  </si>
  <si>
    <t>29525228</t>
  </si>
  <si>
    <t>https://mpesije.jne.gob.pe/apidocs/588e4f89-e7df-4639-8f4d-871b9424b74c.pdf</t>
  </si>
  <si>
    <t>Arequipa - Cayma_MOVIMIENTO REGIONAL AREQUIPA AVANCEMOS_12</t>
  </si>
  <si>
    <t>CARMEN HUAMANI QUISPE</t>
  </si>
  <si>
    <t>23955538</t>
  </si>
  <si>
    <t>https://mpesije.jne.gob.pe/apidocs/4603a362-346b-41da-9a3a-40764f6f6fae.pdf</t>
  </si>
  <si>
    <t>Arequipa - Cayma_PARTIDO DEL BUEN GOBIERNO_0</t>
  </si>
  <si>
    <t>LUIS ANGEL PASTOR ARAMBURU</t>
  </si>
  <si>
    <t>29723310</t>
  </si>
  <si>
    <t>https://mpesije.jne.gob.pe/apidocs/f571c89b-5305-4423-9a30-e4ad10c717f6.pdf</t>
  </si>
  <si>
    <t>Arequipa - Cayma_PARTIDO DEL BUEN GOBIERNO_1</t>
  </si>
  <si>
    <t>ANGELA DE MARIA BEDREGAL NIETO</t>
  </si>
  <si>
    <t>74092854</t>
  </si>
  <si>
    <t>https://mpesije.jne.gob.pe/apidocs/b793200f-8a44-4cd9-a97f-70e115ba0394.pdf</t>
  </si>
  <si>
    <t>Arequipa - Cayma_PARTIDO DEL BUEN GOBIERNO_2</t>
  </si>
  <si>
    <t>SAMUEL SANDRO HUARSAYA NIETO</t>
  </si>
  <si>
    <t>73108770</t>
  </si>
  <si>
    <t>https://mpesije.jne.gob.pe/apidocs/42f0c598-07a0-4973-9b7e-207b20829eec.pdf</t>
  </si>
  <si>
    <t>Arequipa - Cayma_PARTIDO DEL BUEN GOBIERNO_3</t>
  </si>
  <si>
    <t>KATTY LUZ ACHAHUI HUARACHA</t>
  </si>
  <si>
    <t>77151761</t>
  </si>
  <si>
    <t>https://mpesije.jne.gob.pe/apidocs/1a0bf8ee-db9f-47c9-879d-af66de6e818b.pdf</t>
  </si>
  <si>
    <t>Arequipa - Cayma_PARTIDO DEL BUEN GOBIERNO_4</t>
  </si>
  <si>
    <t>DIEGO GUSTAVO RONDON CASOS</t>
  </si>
  <si>
    <t>72255327</t>
  </si>
  <si>
    <t>https://mpesije.jne.gob.pe/apidocs/584b3dd0-c27e-481c-b72f-986acca32316.pdf</t>
  </si>
  <si>
    <t>Arequipa - Cayma_PARTIDO DEL BUEN GOBIERNO_5</t>
  </si>
  <si>
    <t>YOSELIN MILAGROS CABRERA OCHOCHOQUE</t>
  </si>
  <si>
    <t>76903446</t>
  </si>
  <si>
    <t>https://mpesije.jne.gob.pe/apidocs/9ac21d47-dda9-4990-af34-12dbba0f323b.pdf</t>
  </si>
  <si>
    <t>Arequipa - Cayma_PARTIDO DEL BUEN GOBIERNO_6</t>
  </si>
  <si>
    <t>ALVARO LADISLAO ESPINAR FERNANDEZ</t>
  </si>
  <si>
    <t>29620826</t>
  </si>
  <si>
    <t>https://mpesije.jne.gob.pe/apidocs/5c87529f-dc48-4347-a2f6-c15a282a29f4.pdf</t>
  </si>
  <si>
    <t>Arequipa - Cayma_PARTIDO DEL BUEN GOBIERNO_7</t>
  </si>
  <si>
    <t>DEYSI EMPERATRIZ CCASANI OLIVERA</t>
  </si>
  <si>
    <t>44267644</t>
  </si>
  <si>
    <t>https://mpesije.jne.gob.pe/apidocs/01b2240a-423e-4155-8fa8-f41b7a271dbf.pdf</t>
  </si>
  <si>
    <t>Arequipa - Cayma_PARTIDO DEL BUEN GOBIERNO_8</t>
  </si>
  <si>
    <t>JONATHAN EMMANUEL CRUCES CRUCES</t>
  </si>
  <si>
    <t>72221907</t>
  </si>
  <si>
    <t>https://mpesije.jne.gob.pe/apidocs/9880df73-fb64-4399-bd08-a6514b50e2ac.pdf</t>
  </si>
  <si>
    <t>Arequipa - Cayma_PARTIDO DEL BUEN GOBIERNO_9</t>
  </si>
  <si>
    <t>LUPE CHAMA MOSCOSO</t>
  </si>
  <si>
    <t>40912455</t>
  </si>
  <si>
    <t>https://mpesije.jne.gob.pe/apidocs/a242cc4d-3dcd-45cc-a281-f4b758b5ef1c.pdf</t>
  </si>
  <si>
    <t>Arequipa - Cayma_PARTIDO DEL BUEN GOBIERNO_10</t>
  </si>
  <si>
    <t>JOEL ENRIQUE COA MALCUACCHA</t>
  </si>
  <si>
    <t>72167588</t>
  </si>
  <si>
    <t>https://mpesije.jne.gob.pe/apidocs/f7112d02-fc8e-423a-94df-e60c4f335b94.pdf</t>
  </si>
  <si>
    <t>Arequipa - Cayma_PARTIDO DEL BUEN GOBIERNO_11</t>
  </si>
  <si>
    <t>ROSA CHURA VILCA DE TICONA</t>
  </si>
  <si>
    <t>29678798</t>
  </si>
  <si>
    <t>https://mpesije.jne.gob.pe/apidocs/2a55f4f7-ca35-474f-96e1-ded0ff7478ec.pdf</t>
  </si>
  <si>
    <t>Arequipa - Cayma_PARTIDO DEL BUEN GOBIERNO_12</t>
  </si>
  <si>
    <t>GRIMALDO AUQUITAYASI PIÑAN</t>
  </si>
  <si>
    <t>02372996</t>
  </si>
  <si>
    <t>https://mpesije.jne.gob.pe/apidocs/1f5fbf26-941e-4064-a716-48eee8626550.pdf</t>
  </si>
  <si>
    <t>Arequipa - Cayma_PARTIDO DEMOCRATA VERDE_0</t>
  </si>
  <si>
    <t>IVAN EBERT VELASQUEZ RAMOS</t>
  </si>
  <si>
    <t>43985370</t>
  </si>
  <si>
    <t>https://mpesije.jne.gob.pe/apidocs/a503f61e-2588-4456-aba0-804dc90997e4.pdf</t>
  </si>
  <si>
    <t>Arequipa - Cayma_PARTIDO DEMOCRATA VERDE_1</t>
  </si>
  <si>
    <t>RENZO NIVARDO FERNANDEZ SULLA</t>
  </si>
  <si>
    <t>72570936</t>
  </si>
  <si>
    <t>https://mpesije.jne.gob.pe/apidocs/df7ebb7f-7a29-42a8-acfb-25b06cdbe04c.pdf</t>
  </si>
  <si>
    <t>Arequipa - Cayma_PARTIDO DEMOCRATA VERDE_2</t>
  </si>
  <si>
    <t>PAOLA SANTY BUSTAMANTE ESCAPA</t>
  </si>
  <si>
    <t>40867341</t>
  </si>
  <si>
    <t>https://mpesije.jne.gob.pe/apidocs/2bf4971b-41ef-4a4b-a71b-da953e6fe3be.pdf</t>
  </si>
  <si>
    <t>Arequipa - Cayma_PARTIDO DEMOCRATA VERDE_3</t>
  </si>
  <si>
    <t>AGUSTIN JAVIER BENAVENTE FERNANDEZ</t>
  </si>
  <si>
    <t>29352617</t>
  </si>
  <si>
    <t>https://mpesije.jne.gob.pe/apidocs/3e9e5f26-7964-4cf1-a4af-43f29855093b.pdf</t>
  </si>
  <si>
    <t>Arequipa - Cayma_PARTIDO DEMOCRATA VERDE_4</t>
  </si>
  <si>
    <t>JAQUELINE ROSEMARY MAMANI QUISPE</t>
  </si>
  <si>
    <t>72244286</t>
  </si>
  <si>
    <t>https://mpesije.jne.gob.pe/apidocs/bf5544ed-bbc6-41ad-9aa3-7352c0d799ba.pdf</t>
  </si>
  <si>
    <t>Arequipa - Cayma_PARTIDO DEMOCRATA VERDE_5</t>
  </si>
  <si>
    <t>BRENER EDUARDO MADARIAGA ORTEGA</t>
  </si>
  <si>
    <t>74954762</t>
  </si>
  <si>
    <t>https://mpesije.jne.gob.pe/apidocs/e368eb8d-2c8c-4534-81d6-b9decc01e800.pdf</t>
  </si>
  <si>
    <t>Arequipa - Cayma_PARTIDO DEMOCRATA VERDE_6</t>
  </si>
  <si>
    <t>GILDA KADEN QUISPE VARGAS</t>
  </si>
  <si>
    <t>48828812</t>
  </si>
  <si>
    <t>https://mpesije.jne.gob.pe/apidocs/50e5d85c-78ed-44b7-acee-4e30a974662f.pdf</t>
  </si>
  <si>
    <t>Arequipa - Cayma_PARTIDO DEMOCRATA VERDE_7</t>
  </si>
  <si>
    <t>WILBER CANA PUCHURI</t>
  </si>
  <si>
    <t>42008735</t>
  </si>
  <si>
    <t>https://mpesije.jne.gob.pe/apidocs/0fd7c0ba-4050-45f0-8c3d-6b47bad77e54.pdf</t>
  </si>
  <si>
    <t>Arequipa - Cayma_PARTIDO DEMOCRATA VERDE_8</t>
  </si>
  <si>
    <t>MARIA FERNANDA DE LA CRUZ CATACORA</t>
  </si>
  <si>
    <t>75066538</t>
  </si>
  <si>
    <t>https://mpesije.jne.gob.pe/apidocs/077763fb-0e21-4cfd-b7c3-de1fbe32998c.pdf</t>
  </si>
  <si>
    <t>Arequipa - Cayma_PARTIDO DEMOCRATA VERDE_9</t>
  </si>
  <si>
    <t>DIEGO GABRIEL QUISPE NINA</t>
  </si>
  <si>
    <t>71927194</t>
  </si>
  <si>
    <t>https://mpesije.jne.gob.pe/apidocs/e5e37bff-2098-4c8d-ad3f-9c8ca87825b1.pdf</t>
  </si>
  <si>
    <t>Arequipa - Cayma_PARTIDO DEMOCRATA VERDE_10</t>
  </si>
  <si>
    <t>YANETH KATHERINE HUAYTA CHAPARRO</t>
  </si>
  <si>
    <t>47970659</t>
  </si>
  <si>
    <t>https://mpesije.jne.gob.pe/apidocs/aa59302c-00f8-41a0-80bc-8fb5bee25a9c.pdf</t>
  </si>
  <si>
    <t>Arequipa - Cayma_PARTIDO DEMOCRATA VERDE_11</t>
  </si>
  <si>
    <t>ROBERTO CARLOS CALIZAYA PINTO</t>
  </si>
  <si>
    <t>42800447</t>
  </si>
  <si>
    <t>https://mpesije.jne.gob.pe/apidocs/6d2aa979-a648-4b60-a11c-4d231df063f1.pdf</t>
  </si>
  <si>
    <t>Arequipa - Cayma_PARTIDO DEMOCRATA VERDE_12</t>
  </si>
  <si>
    <t>ANGELA GERALDINE ELIZABETH GALLEGOS GALLEGOS</t>
  </si>
  <si>
    <t>75739780</t>
  </si>
  <si>
    <t>https://mpesije.jne.gob.pe/apidocs/0aa04df2-68db-40b0-8ac5-45a918f0bb05.pdf</t>
  </si>
  <si>
    <t>Arequipa - Cayma_PERU MODERNO_0</t>
  </si>
  <si>
    <t>JULIO CESAR PACCO CHACMA</t>
  </si>
  <si>
    <t>48262300</t>
  </si>
  <si>
    <t>https://mpesije.jne.gob.pe/apidocs/c314231f-6fc5-4d1d-99f7-1130a8d9810f.pdf</t>
  </si>
  <si>
    <t>Arequipa - Cayma_PERU MODERNO_1</t>
  </si>
  <si>
    <t>YULISA KATHERINE GRANDA CHARAHUA</t>
  </si>
  <si>
    <t>75246268</t>
  </si>
  <si>
    <t>https://mpesije.jne.gob.pe/apidocs/91af78d3-7ca0-47d8-8cd6-d2b5ee8997ab.pdf</t>
  </si>
  <si>
    <t>Arequipa - Cayma_PERU MODERNO_2</t>
  </si>
  <si>
    <t>JOSE FRANCISCO TALAVERA NEYRA</t>
  </si>
  <si>
    <t>76018960</t>
  </si>
  <si>
    <t>https://mpesije.jne.gob.pe/apidocs/de80d005-cb82-4847-abd5-066168f586a8.pdf</t>
  </si>
  <si>
    <t>Arequipa - Cayma_PERU MODERNO_3</t>
  </si>
  <si>
    <t>SELMA CONCEPCIÓN QUILLE VARGAS</t>
  </si>
  <si>
    <t>29619844</t>
  </si>
  <si>
    <t>https://mpesije.jne.gob.pe/apidocs/30694fce-70ec-4f01-aeb4-8efdd064c157.pdf</t>
  </si>
  <si>
    <t>Arequipa - Cayma_PERU MODERNO_4</t>
  </si>
  <si>
    <t>YTALO MARROQUIN CHURA</t>
  </si>
  <si>
    <t>72000904</t>
  </si>
  <si>
    <t>https://mpesije.jne.gob.pe/apidocs/f2755ebb-2ca1-4bc9-abc6-f1a45f02e562.pdf</t>
  </si>
  <si>
    <t>Arequipa - Cayma_PERU MODERNO_5</t>
  </si>
  <si>
    <t>KARLA MICHELLE PUÑO LUNA</t>
  </si>
  <si>
    <t>74043397</t>
  </si>
  <si>
    <t>https://mpesije.jne.gob.pe/apidocs/a315a652-c3fd-45d0-be83-a47e419e491d.pdf</t>
  </si>
  <si>
    <t>Arequipa - Cayma_PERU MODERNO_6</t>
  </si>
  <si>
    <t>FELIX BRYAN AQUIMA TURPO</t>
  </si>
  <si>
    <t>72237595</t>
  </si>
  <si>
    <t>https://mpesije.jne.gob.pe/apidocs/21e39005-5587-42be-b050-b868e20bf478.pdf</t>
  </si>
  <si>
    <t>Arequipa - Cayma_PERU MODERNO_7</t>
  </si>
  <si>
    <t>YULIANA NATALI BARRERA CONDORI</t>
  </si>
  <si>
    <t>71033880</t>
  </si>
  <si>
    <t>https://mpesije.jne.gob.pe/apidocs/c160f733-96db-4282-a074-09d6a65753f9.pdf</t>
  </si>
  <si>
    <t>Arequipa - Cayma_PERU MODERNO_8</t>
  </si>
  <si>
    <t>JUAN RUTHBEL CHULLUNQUIA TACO</t>
  </si>
  <si>
    <t>75739778</t>
  </si>
  <si>
    <t>https://mpesije.jne.gob.pe/apidocs/ad5cdfc2-cc65-47cf-9e0f-8f9ce414692a.pdf</t>
  </si>
  <si>
    <t>Arequipa - Cayma_PERU MODERNO_9</t>
  </si>
  <si>
    <t>KYARA ALISON ABDEL VILCA CHECA</t>
  </si>
  <si>
    <t>61136329</t>
  </si>
  <si>
    <t>https://mpesije.jne.gob.pe/apidocs/476ea96b-211c-46e7-94c2-14228f31a180.pdf</t>
  </si>
  <si>
    <t>Arequipa - Cayma_PERU MODERNO_10</t>
  </si>
  <si>
    <t>GRIMALDO JHON COAQUIRA FLORES</t>
  </si>
  <si>
    <t>29638997</t>
  </si>
  <si>
    <t>https://mpesije.jne.gob.pe/apidocs/2acf2201-b4da-4bfb-a8ae-0a05ad230a02.pdf</t>
  </si>
  <si>
    <t>Arequipa - Cayma_PERU MODERNO_11</t>
  </si>
  <si>
    <t>VERONICA ELSA TACO CALLOHUANCA</t>
  </si>
  <si>
    <t>41588179</t>
  </si>
  <si>
    <t>https://mpesije.jne.gob.pe/apidocs/ce90f175-9aaa-40d3-a434-92395cfb0046.pdf</t>
  </si>
  <si>
    <t>Arequipa - Cayma_PERU MODERNO_12</t>
  </si>
  <si>
    <t>JESUS RODRIGO QUIJUA CHUNGA</t>
  </si>
  <si>
    <t>75826734</t>
  </si>
  <si>
    <t>https://mpesije.jne.gob.pe/apidocs/de6cf6fe-ae5f-4a0d-8a5a-8b5b6ac8aa41.pdf</t>
  </si>
  <si>
    <t>Arequipa - Cayma_PROGRESEMOS_0</t>
  </si>
  <si>
    <t>JAIME PEDRO CHAVEZ FLORES</t>
  </si>
  <si>
    <t>30560678</t>
  </si>
  <si>
    <t>https://mpesije.jne.gob.pe/apidocs/5d3ffefc-3eca-411b-b8d2-50a8747fd10b.pdf</t>
  </si>
  <si>
    <t>Arequipa - Cayma_PROGRESEMOS_1</t>
  </si>
  <si>
    <t>CARMEN ROSA PUMA ZAMATA</t>
  </si>
  <si>
    <t>40161682</t>
  </si>
  <si>
    <t>https://mpesije.jne.gob.pe/apidocs/532efbd6-0535-407a-b717-f3dbd76638d8.pdf</t>
  </si>
  <si>
    <t>Arequipa - Cayma_PROGRESEMOS_2</t>
  </si>
  <si>
    <t>CESAR ANTONIO QUISPE QUISPE</t>
  </si>
  <si>
    <t>45960233</t>
  </si>
  <si>
    <t>https://mpesije.jne.gob.pe/apidocs/3e603aca-3c0c-407f-856f-6554396b628a.pdf</t>
  </si>
  <si>
    <t>Arequipa - Cayma_PROGRESEMOS_3</t>
  </si>
  <si>
    <t>LIZ GABRIELA PACCA ORTIZ</t>
  </si>
  <si>
    <t>47298580</t>
  </si>
  <si>
    <t>https://mpesije.jne.gob.pe/apidocs/338b6905-2ffa-478b-9027-4de3e20fc667.pdf</t>
  </si>
  <si>
    <t>Arequipa - Cayma_PROGRESEMOS_4</t>
  </si>
  <si>
    <t>ALVARO JESUS CERVANTES CUSIRRAMOS</t>
  </si>
  <si>
    <t>29620875</t>
  </si>
  <si>
    <t>https://mpesije.jne.gob.pe/apidocs/5783de90-2f38-4d1f-ba8a-881d10bbc84c.pdf</t>
  </si>
  <si>
    <t>Arequipa - Cayma_PROGRESEMOS_5</t>
  </si>
  <si>
    <t>FABIANA VELARDE APAZA</t>
  </si>
  <si>
    <t>43152675</t>
  </si>
  <si>
    <t>https://mpesije.jne.gob.pe/apidocs/8f2e6b4a-fcb2-46de-b510-61827d04f5c9.pdf</t>
  </si>
  <si>
    <t>Arequipa - Cayma_PROGRESEMOS_6</t>
  </si>
  <si>
    <t>RAFAEL MAURICIO VALDIVIA RODRIGUEZ</t>
  </si>
  <si>
    <t>29327583</t>
  </si>
  <si>
    <t>https://mpesije.jne.gob.pe/apidocs/7d89f4a2-b136-4fdb-b396-c3619d23e36d.pdf</t>
  </si>
  <si>
    <t>Arequipa - Cayma_PROGRESEMOS_7</t>
  </si>
  <si>
    <t>ROSA URSULA CHIRINOS CHOQUE</t>
  </si>
  <si>
    <t>29231395</t>
  </si>
  <si>
    <t>https://mpesije.jne.gob.pe/apidocs/c655757b-99ae-41f6-8f01-59756973f95f.pdf</t>
  </si>
  <si>
    <t>Arequipa - Cayma_PROGRESEMOS_8</t>
  </si>
  <si>
    <t>CARLOS SAMUEL CHINCHAY RODRIGUEZ</t>
  </si>
  <si>
    <t>73741268</t>
  </si>
  <si>
    <t>https://mpesije.jne.gob.pe/apidocs/df2b850c-7210-4cab-9346-8b3aef72b57a.pdf</t>
  </si>
  <si>
    <t>Arequipa - Cayma_PROGRESEMOS_9</t>
  </si>
  <si>
    <t>ROSARIO DEL PILAR NINA MEJIA</t>
  </si>
  <si>
    <t>75813530</t>
  </si>
  <si>
    <t>https://mpesije.jne.gob.pe/apidocs/9d402d79-cc49-42ea-a532-78bd37ec88e5.pdf</t>
  </si>
  <si>
    <t>Arequipa - Cayma_PROGRESEMOS_10</t>
  </si>
  <si>
    <t>VICENTE JUAN CARLOS ISASI GOMEZ</t>
  </si>
  <si>
    <t>72360178</t>
  </si>
  <si>
    <t>https://mpesije.jne.gob.pe/apidocs/a08268ba-eb33-40f8-8111-4b0cf86831fd.pdf</t>
  </si>
  <si>
    <t>Arequipa - Cayma_PROGRESEMOS_11</t>
  </si>
  <si>
    <t>YHAMILED RUTH PRINCIPE HILARI</t>
  </si>
  <si>
    <t>74848445</t>
  </si>
  <si>
    <t>https://mpesije.jne.gob.pe/apidocs/e9ad0f64-1e19-42df-ae89-1ba079fe48d1.pdf</t>
  </si>
  <si>
    <t>Arequipa - Cayma_PROGRESEMOS_12</t>
  </si>
  <si>
    <t>ANACLETO JENARO QUISPE CONDORI</t>
  </si>
  <si>
    <t>42805183</t>
  </si>
  <si>
    <t>https://mpesije.jne.gob.pe/apidocs/7af52cb4-48b6-4ff3-a01e-bef5f0be1b37.pdf</t>
  </si>
  <si>
    <t>Arequipa - Cayma_RENOVACION POPULAR PERU_0</t>
  </si>
  <si>
    <t>VICTOR HUGO POLAR GUTIERREZ</t>
  </si>
  <si>
    <t>46267301</t>
  </si>
  <si>
    <t>https://mpesije.jne.gob.pe/apidocs/0107dccd-9d29-439a-a14b-c00999b0c1f9.pdf</t>
  </si>
  <si>
    <t>Arequipa - Cayma_RENOVACION POPULAR PERU_1</t>
  </si>
  <si>
    <t>SENDY MILUSKA TACO LLALLACACHI</t>
  </si>
  <si>
    <t>46515420</t>
  </si>
  <si>
    <t>https://mpesije.jne.gob.pe/apidocs/47649ad5-2860-4f9b-ad7b-4156955c583f.pdf</t>
  </si>
  <si>
    <t>Arequipa - Cayma_RENOVACION POPULAR PERU_2</t>
  </si>
  <si>
    <t>JUAN ALBERTO PONCE VILLANUEVA</t>
  </si>
  <si>
    <t>40572143</t>
  </si>
  <si>
    <t>https://mpesije.jne.gob.pe/apidocs/6f1c78d4-610f-4ba2-95cb-f6462bea5aa0.pdf</t>
  </si>
  <si>
    <t>Arequipa - Cayma_RENOVACION POPULAR PERU_3</t>
  </si>
  <si>
    <t>NAYDU KATISHA CORAHUA ACUÑA</t>
  </si>
  <si>
    <t>72119021</t>
  </si>
  <si>
    <t>https://mpesije.jne.gob.pe/apidocs/3f595364-62c6-4809-8be2-3a55510c29e2.pdf</t>
  </si>
  <si>
    <t>Arequipa - Cayma_RENOVACION POPULAR PERU_4</t>
  </si>
  <si>
    <t>BRUNO ESPINOZA CAMPOS</t>
  </si>
  <si>
    <t>60937305</t>
  </si>
  <si>
    <t>https://mpesije.jne.gob.pe/apidocs/aaca0091-5b48-46ce-9ba0-e58f7adb5ae7.pdf</t>
  </si>
  <si>
    <t>Arequipa - Cayma_RENOVACION POPULAR PERU_5</t>
  </si>
  <si>
    <t>SUJEIDY ALEIDY PAZ BECERRA</t>
  </si>
  <si>
    <t>41203573</t>
  </si>
  <si>
    <t>https://mpesije.jne.gob.pe/apidocs/4a9a329d-29b5-4d38-9ced-ad7b4af11f77.pdf</t>
  </si>
  <si>
    <t>Arequipa - Cayma_RENOVACION POPULAR PERU_6</t>
  </si>
  <si>
    <t>EDGAR LEIVA ESPINOZA</t>
  </si>
  <si>
    <t>42175033</t>
  </si>
  <si>
    <t>https://mpesije.jne.gob.pe/apidocs/5fa988ea-2982-4f92-a52b-3dd644bf7b27.pdf</t>
  </si>
  <si>
    <t>Arequipa - Cayma_RENOVACION POPULAR PERU_7</t>
  </si>
  <si>
    <t>BETSAIDA JOVE YUCRA</t>
  </si>
  <si>
    <t>47144787</t>
  </si>
  <si>
    <t>https://mpesije.jne.gob.pe/apidocs/db566bc4-94ee-4130-9055-2a569ee36c39.pdf</t>
  </si>
  <si>
    <t>Arequipa - Cayma_RENOVACION POPULAR PERU_8</t>
  </si>
  <si>
    <t>ANTHONY JESUS GALLEGOS ANDIA</t>
  </si>
  <si>
    <t>71329313</t>
  </si>
  <si>
    <t>https://mpesije.jne.gob.pe/apidocs/20495cbf-98b9-46be-9672-f9dcdc1fd9f0.pdf</t>
  </si>
  <si>
    <t>Arequipa - Cayma_RENOVACION POPULAR PERU_9</t>
  </si>
  <si>
    <t>ZAITH NAJLAH BARREDA TASSARA</t>
  </si>
  <si>
    <t>60233701</t>
  </si>
  <si>
    <t>https://mpesije.jne.gob.pe/apidocs/35f1ec8d-cd2c-4f42-9172-ea4fbd92a72e.pdf</t>
  </si>
  <si>
    <t>Arequipa - Cayma_RENOVACION POPULAR PERU_10</t>
  </si>
  <si>
    <t>MIGUEL ANGEL ANCO CONDORVILCA</t>
  </si>
  <si>
    <t>70684198</t>
  </si>
  <si>
    <t>https://mpesije.jne.gob.pe/apidocs/7a02b25d-e2c7-4b4f-bc4d-51face591382.pdf</t>
  </si>
  <si>
    <t>Arequipa - Cayma_RENOVACION POPULAR PERU_11</t>
  </si>
  <si>
    <t>CANDELARIA KIMBERLY GALLEGOS ANDIA</t>
  </si>
  <si>
    <t>70463606</t>
  </si>
  <si>
    <t>https://mpesije.jne.gob.pe/apidocs/356f0758-fb49-48fb-9599-fda6b4f1ce7d.pdf</t>
  </si>
  <si>
    <t>Arequipa - Cayma_RENOVACION POPULAR PERU_12</t>
  </si>
  <si>
    <t>ALEJANDRO SEBASTIAN SINTI CALCINA</t>
  </si>
  <si>
    <t>74557329</t>
  </si>
  <si>
    <t>https://mpesije.jne.gob.pe/apidocs/243abf69-112b-42ca-ba7b-4f4ae92dcebb.pdf</t>
  </si>
  <si>
    <t>Arequipa - Cerro Colorado_AHORA NACION AN_0</t>
  </si>
  <si>
    <t>MIRTHA MAVEL RUELAS CASILLAS</t>
  </si>
  <si>
    <t>29557433</t>
  </si>
  <si>
    <t>https://mpesije.jne.gob.pe/apidocs/3993f48b-f82c-4cde-a9c1-02b95b5cffdc.pdf</t>
  </si>
  <si>
    <t>Arequipa - Cerro Colorado_AHORA NACION AN_1</t>
  </si>
  <si>
    <t>EUFEMIA GINA GARCIA DE RODRIGUEZ</t>
  </si>
  <si>
    <t>29338226</t>
  </si>
  <si>
    <t>https://mpesije.jne.gob.pe/apidocs/feb1df7a-b5f5-4b9a-a4a4-6ff53d924ab4.pdf</t>
  </si>
  <si>
    <t>Arequipa - Cerro Colorado_AHORA NACION AN_2</t>
  </si>
  <si>
    <t>VICTOR HUGO GALLEGOS DIAZ</t>
  </si>
  <si>
    <t>29338249</t>
  </si>
  <si>
    <t>https://mpesije.jne.gob.pe/apidocs/69a36f81-b06f-4d0c-ad02-5bc409135589.pdf</t>
  </si>
  <si>
    <t>Arequipa - Cerro Colorado_AHORA NACION AN_3</t>
  </si>
  <si>
    <t>ALEJANDRA ORTIZ MENDOZA</t>
  </si>
  <si>
    <t>42208523</t>
  </si>
  <si>
    <t>https://mpesije.jne.gob.pe/apidocs/edcc3d93-b0ce-467b-af08-e2d2e6f26451.pdf</t>
  </si>
  <si>
    <t>Arequipa - Cerro Colorado_AHORA NACION AN_4</t>
  </si>
  <si>
    <t>ALVARO MAURICIO MEZA ASTORGA</t>
  </si>
  <si>
    <t>46756446</t>
  </si>
  <si>
    <t>https://mpesije.jne.gob.pe/apidocs/72b6202b-8f66-4d02-ae8d-3851d5e331b6.pdf</t>
  </si>
  <si>
    <t>Arequipa - Cerro Colorado_AHORA NACION AN_5</t>
  </si>
  <si>
    <t>JANE ELIZABETH GUTIERREZ CASTRO</t>
  </si>
  <si>
    <t>29472330</t>
  </si>
  <si>
    <t>https://mpesije.jne.gob.pe/apidocs/d5e57e46-2986-45dd-a4eb-be4d5133a18d.pdf</t>
  </si>
  <si>
    <t>Arequipa - Cerro Colorado_AHORA NACION AN_6</t>
  </si>
  <si>
    <t>ARTURO WILSON SUPO HUARCAYA</t>
  </si>
  <si>
    <t>70580859</t>
  </si>
  <si>
    <t>https://mpesije.jne.gob.pe/apidocs/848a9a80-7073-49f9-9c8f-e1b2dc7684d9.pdf</t>
  </si>
  <si>
    <t>Arequipa - Cerro Colorado_AHORA NACION AN_7</t>
  </si>
  <si>
    <t>NATALY ISABEL GRANDA CHARAHUA</t>
  </si>
  <si>
    <t>75309169</t>
  </si>
  <si>
    <t>https://mpesije.jne.gob.pe/apidocs/b0e58095-e690-4e0e-b8fe-6f8dd9b9ea90.pdf</t>
  </si>
  <si>
    <t>Arequipa - Cerro Colorado_AHORA NACION AN_8</t>
  </si>
  <si>
    <t>ELVIS FREDY PARQUI HUALLA</t>
  </si>
  <si>
    <t>40696495</t>
  </si>
  <si>
    <t>https://mpesije.jne.gob.pe/apidocs/b6cbcdfc-5e68-4899-b6fd-b9c0c12bbb64.pdf</t>
  </si>
  <si>
    <t>Arequipa - Cerro Colorado_AHORA NACION AN_9</t>
  </si>
  <si>
    <t>ALLISON BRENDA SALDAÑA RIVERA</t>
  </si>
  <si>
    <t>76570951</t>
  </si>
  <si>
    <t>https://mpesije.jne.gob.pe/apidocs/a35c8f67-2079-40a8-87f4-ff7c21db3c6a.pdf</t>
  </si>
  <si>
    <t>Arequipa - Cerro Colorado_AHORA NACION AN_10</t>
  </si>
  <si>
    <t>CHRISTOPHER ABRAHAM GUILLEN HUANQUI</t>
  </si>
  <si>
    <t>73376341</t>
  </si>
  <si>
    <t>https://mpesije.jne.gob.pe/apidocs/c2a1300c-bf61-459d-8805-5a75d9d71914.pdf</t>
  </si>
  <si>
    <t>Arequipa - Cerro Colorado_AHORA NACION AN_11</t>
  </si>
  <si>
    <t>MARIA JOAQUINA SANCHEZ ROQUE</t>
  </si>
  <si>
    <t>70607478</t>
  </si>
  <si>
    <t>https://mpesije.jne.gob.pe/apidocs/b8c94bb7-cf3b-4952-97cb-52568ecc73f9.pdf</t>
  </si>
  <si>
    <t>Arequipa - Cerro Colorado_AHORA NACION AN_12</t>
  </si>
  <si>
    <t>LUIS ALVARO FLORES ZURITA</t>
  </si>
  <si>
    <t>40190500</t>
  </si>
  <si>
    <t>https://mpesije.jne.gob.pe/apidocs/5749c054-5cd3-4be3-b363-3f9d5d42faac.pdf</t>
  </si>
  <si>
    <t>Arequipa - Cerro Colorado_FUERZA AREQUIPENA_0</t>
  </si>
  <si>
    <t>SATURNINO ALFREDO ALEJANDRO COYA</t>
  </si>
  <si>
    <t>29728398</t>
  </si>
  <si>
    <t>https://mpesije.jne.gob.pe/apidocs/3f8879a3-d489-4251-8a22-56e892bdbfb5.pdf</t>
  </si>
  <si>
    <t>Arequipa - Cerro Colorado_FUERZA AREQUIPENA_1</t>
  </si>
  <si>
    <t>PERCY CRISTHIAN CARPIO PEREZ</t>
  </si>
  <si>
    <t>40877435</t>
  </si>
  <si>
    <t>https://mpesije.jne.gob.pe/apidocs/ddb68ac4-649e-4f10-95ac-2207b7234c75.pdf</t>
  </si>
  <si>
    <t>Arequipa - Cerro Colorado_FUERZA AREQUIPENA_2</t>
  </si>
  <si>
    <t>ALEJANDRA MARIA ROMERO RODRIGUEZ</t>
  </si>
  <si>
    <t>74132617</t>
  </si>
  <si>
    <t>https://mpesije.jne.gob.pe/apidocs/35ba1f6e-84b6-4655-832d-dcb1b3f192ab.pdf</t>
  </si>
  <si>
    <t>Arequipa - Cerro Colorado_FUERZA AREQUIPENA_3</t>
  </si>
  <si>
    <t>BALTAZAR MANUEL VARGAS OBLITAS</t>
  </si>
  <si>
    <t>29605863</t>
  </si>
  <si>
    <t>https://mpesije.jne.gob.pe/apidocs/ee38577f-0c47-4f59-877d-aab9575c7b7c.pdf</t>
  </si>
  <si>
    <t>Arequipa - Cerro Colorado_FUERZA AREQUIPENA_4</t>
  </si>
  <si>
    <t>JACINTA MUSAJA ACERO</t>
  </si>
  <si>
    <t>29218759</t>
  </si>
  <si>
    <t>https://mpesije.jne.gob.pe/apidocs/e06f7651-e8fd-4e10-929f-29237dd5ad4a.pdf</t>
  </si>
  <si>
    <t>Arequipa - Cerro Colorado_FUERZA AREQUIPENA_5</t>
  </si>
  <si>
    <t>RUDY HARDY ESTREMADOYRO MEJIA</t>
  </si>
  <si>
    <t>29728051</t>
  </si>
  <si>
    <t>https://mpesije.jne.gob.pe/apidocs/54eb650b-44a8-4621-9bbd-fc300c9ea7dc.pdf</t>
  </si>
  <si>
    <t>Arequipa - Cerro Colorado_FUERZA AREQUIPENA_6</t>
  </si>
  <si>
    <t>ANNA JELLY MAYRA HUAQUIPACO LUPACA</t>
  </si>
  <si>
    <t>76171572</t>
  </si>
  <si>
    <t>https://mpesije.jne.gob.pe/apidocs/8d212cd8-684b-4907-a757-786858eead81.pdf</t>
  </si>
  <si>
    <t>Arequipa - Cerro Colorado_FUERZA AREQUIPENA_7</t>
  </si>
  <si>
    <t>AGUSTIN REYNALDO CASTILLO QUISPE</t>
  </si>
  <si>
    <t>44303868</t>
  </si>
  <si>
    <t>https://mpesije.jne.gob.pe/apidocs/2b69de25-ad4f-45c9-a11d-173cffd9711d.pdf</t>
  </si>
  <si>
    <t>Arequipa - Cerro Colorado_FUERZA AREQUIPENA_8</t>
  </si>
  <si>
    <t>YAREMI FERNANDA FLORES SALAS</t>
  </si>
  <si>
    <t>73038433</t>
  </si>
  <si>
    <t>https://mpesije.jne.gob.pe/apidocs/ecc6446b-d17c-4d40-8190-9a2b32240f0d.pdf</t>
  </si>
  <si>
    <t>Arequipa - Cerro Colorado_FUERZA AREQUIPENA_9</t>
  </si>
  <si>
    <t>BRUSELLY ADALBERTO MELENDEZ ABANTO</t>
  </si>
  <si>
    <t>43015972</t>
  </si>
  <si>
    <t>https://mpesije.jne.gob.pe/apidocs/44b86bda-4704-427a-b453-8f3967f9b6a5.pdf</t>
  </si>
  <si>
    <t>Arequipa - Cerro Colorado_FUERZA AREQUIPENA_10</t>
  </si>
  <si>
    <t>MARISOL ROXANA PUMA CHECA</t>
  </si>
  <si>
    <t>44272610</t>
  </si>
  <si>
    <t>https://mpesije.jne.gob.pe/apidocs/81fd0973-485b-41dd-aff7-75736854b2c0.pdf</t>
  </si>
  <si>
    <t>Arequipa - Cerro Colorado_FUERZA AREQUIPENA_11</t>
  </si>
  <si>
    <t>GUIDO ACOSTA RODRIGUEZ</t>
  </si>
  <si>
    <t>29707306</t>
  </si>
  <si>
    <t>https://mpesije.jne.gob.pe/apidocs/bbc43f33-e329-4dcf-987c-01bb7ef808e0.pdf</t>
  </si>
  <si>
    <t>Arequipa - Cerro Colorado_FUERZA AREQUIPENA_12</t>
  </si>
  <si>
    <t>EVA VARGAS MAMANI</t>
  </si>
  <si>
    <t>42619009</t>
  </si>
  <si>
    <t>https://mpesije.jne.gob.pe/apidocs/0707586e-8de1-4c5f-8d60-1fdd4d03186b.pdf</t>
  </si>
  <si>
    <t>Arequipa - Cerro Colorado_LIBERTAD POPULAR_0</t>
  </si>
  <si>
    <t>YULEX ALONSO BERNAL AGUEDO</t>
  </si>
  <si>
    <t>29723509</t>
  </si>
  <si>
    <t>https://mpesije.jne.gob.pe/apidocs/89be7e21-3176-4f3c-8190-dc07e368bf51.pdf</t>
  </si>
  <si>
    <t>Arequipa - Cerro Colorado_LIBERTAD POPULAR_1</t>
  </si>
  <si>
    <t>ALDO WILBER HUERTA CUSI</t>
  </si>
  <si>
    <t>29334186</t>
  </si>
  <si>
    <t>https://mpesije.jne.gob.pe/apidocs/12e7c4de-0655-4635-9fb3-54ff696f3113.pdf</t>
  </si>
  <si>
    <t>Arequipa - Cerro Colorado_LIBERTAD POPULAR_2</t>
  </si>
  <si>
    <t>MILAGROS PAMELA VALVERDE VILCA</t>
  </si>
  <si>
    <t>73993263</t>
  </si>
  <si>
    <t>https://mpesije.jne.gob.pe/apidocs/1beb63c2-8320-4cd2-947d-39bb832bc660.pdf</t>
  </si>
  <si>
    <t>Arequipa - Cerro Colorado_LIBERTAD POPULAR_3</t>
  </si>
  <si>
    <t>HUMBERTO ALFREDO VALVERDE VILCA</t>
  </si>
  <si>
    <t>73939315</t>
  </si>
  <si>
    <t>https://mpesije.jne.gob.pe/apidocs/f8e71584-32e7-4fc2-92c1-685748c3d697.pdf</t>
  </si>
  <si>
    <t>Arequipa - Cerro Colorado_LIBERTAD POPULAR_4</t>
  </si>
  <si>
    <t>MELANY CINDY TEJADA TICONA</t>
  </si>
  <si>
    <t>47724213</t>
  </si>
  <si>
    <t>https://mpesije.jne.gob.pe/apidocs/20a04287-ca4c-4e90-95bb-de5d3f383b1e.pdf</t>
  </si>
  <si>
    <t>Arequipa - Cerro Colorado_LIBERTAD POPULAR_5</t>
  </si>
  <si>
    <t>MAURO DARWIN CARDENAS VILCA</t>
  </si>
  <si>
    <t>29660709</t>
  </si>
  <si>
    <t>https://mpesije.jne.gob.pe/apidocs/6164741d-dd36-4388-a2b8-42b4d94e2609.pdf</t>
  </si>
  <si>
    <t>Arequipa - Cerro Colorado_LIBERTAD POPULAR_6</t>
  </si>
  <si>
    <t>ANA ROCIO QUISPE ARENAS</t>
  </si>
  <si>
    <t>74779109</t>
  </si>
  <si>
    <t>https://mpesije.jne.gob.pe/apidocs/1776470b-f5ad-40aa-8742-bd2052472349.pdf</t>
  </si>
  <si>
    <t>Arequipa - Cerro Colorado_LIBERTAD POPULAR_7</t>
  </si>
  <si>
    <t>RONALD MARCO LOVON SEGUNDO</t>
  </si>
  <si>
    <t>45987549</t>
  </si>
  <si>
    <t>https://mpesije.jne.gob.pe/apidocs/c9f7340d-354c-4a28-9959-b0ef3cd04789.pdf</t>
  </si>
  <si>
    <t>Arequipa - Cerro Colorado_LIBERTAD POPULAR_8</t>
  </si>
  <si>
    <t>ALEXANDRA APAZA CUSI</t>
  </si>
  <si>
    <t>74128823</t>
  </si>
  <si>
    <t>https://mpesije.jne.gob.pe/apidocs/8f7df0f2-d52f-4a82-a3ca-483a79508cf8.pdf</t>
  </si>
  <si>
    <t>Arequipa - Cerro Colorado_LIBERTAD POPULAR_9</t>
  </si>
  <si>
    <t>JOSE ABEL LOVON SEGUNDO</t>
  </si>
  <si>
    <t>43118415</t>
  </si>
  <si>
    <t>https://mpesije.jne.gob.pe/apidocs/0b35aaa1-7e59-442b-be90-996af26fc5ee.pdf</t>
  </si>
  <si>
    <t>Arequipa - Cerro Colorado_LIBERTAD POPULAR_10</t>
  </si>
  <si>
    <t>BRISSA MARYORI CCAMA CONDORI</t>
  </si>
  <si>
    <t>75493020</t>
  </si>
  <si>
    <t>https://mpesije.jne.gob.pe/apidocs/9664ab22-6ce7-4a66-9762-193d3853dc4a.pdf</t>
  </si>
  <si>
    <t>Arequipa - Cerro Colorado_LIBERTAD POPULAR_11</t>
  </si>
  <si>
    <t>LEONARDO RUBEN CHANI VELASQUEZ</t>
  </si>
  <si>
    <t>70269073</t>
  </si>
  <si>
    <t>https://mpesije.jne.gob.pe/apidocs/d09cc979-8857-467d-9572-f15ab4de256f.pdf</t>
  </si>
  <si>
    <t>Arequipa - Cerro Colorado_LIBERTAD POPULAR_12</t>
  </si>
  <si>
    <t>BERTHA NOLBERTA TORIBIO QUISPE</t>
  </si>
  <si>
    <t>76198027</t>
  </si>
  <si>
    <t>https://mpesije.jne.gob.pe/apidocs/61d2f539-8b6c-401d-a357-3e59e84b7025.pdf</t>
  </si>
  <si>
    <t>Arequipa - Cerro Colorado_MOVIMIENTO REGIONAL AREQUIPA AVANCEMOS_0</t>
  </si>
  <si>
    <t>HERMES NICOLAS OSCCO POLAR</t>
  </si>
  <si>
    <t>40380190</t>
  </si>
  <si>
    <t>https://mpesije.jne.gob.pe/apidocs/85fb8f63-3871-4ec1-b627-6b424ec3a444.pdf</t>
  </si>
  <si>
    <t>Arequipa - Cerro Colorado_MOVIMIENTO REGIONAL AREQUIPA AVANCEMOS_1</t>
  </si>
  <si>
    <t>YARNELL RUCCY POLAR OSCCO</t>
  </si>
  <si>
    <t>74636543</t>
  </si>
  <si>
    <t>https://mpesije.jne.gob.pe/apidocs/fd81572c-d29d-4ba1-8364-047b4952f216.pdf</t>
  </si>
  <si>
    <t>Arequipa - Cerro Colorado_MOVIMIENTO REGIONAL AREQUIPA AVANCEMOS_2</t>
  </si>
  <si>
    <t>PABLO CESAR DIAZ PACHECO</t>
  </si>
  <si>
    <t>29642725</t>
  </si>
  <si>
    <t>https://mpesije.jne.gob.pe/apidocs/380e4147-65bf-43ef-9193-47bb874f6564.pdf</t>
  </si>
  <si>
    <t>Arequipa - Cerro Colorado_MOVIMIENTO REGIONAL AREQUIPA AVANCEMOS_3</t>
  </si>
  <si>
    <t>BELINDA GAMARRA TOLEDO</t>
  </si>
  <si>
    <t>75702100</t>
  </si>
  <si>
    <t>https://mpesije.jne.gob.pe/apidocs/cf18bd22-8a74-466b-a8c9-9cc884170b86.pdf</t>
  </si>
  <si>
    <t>Arequipa - Cerro Colorado_MOVIMIENTO REGIONAL AREQUIPA AVANCEMOS_4</t>
  </si>
  <si>
    <t>ALEXANDER DAVID PONCE BUSTINCIO</t>
  </si>
  <si>
    <t>44614742</t>
  </si>
  <si>
    <t>https://mpesije.jne.gob.pe/apidocs/63177e36-f3d9-4028-a5c2-0c4cdeb07ac7.pdf</t>
  </si>
  <si>
    <t>Arequipa - Cerro Colorado_MOVIMIENTO REGIONAL AREQUIPA AVANCEMOS_5</t>
  </si>
  <si>
    <t>VERONICA ALICIA PALACO RIVEROS</t>
  </si>
  <si>
    <t>46724965</t>
  </si>
  <si>
    <t>https://mpesije.jne.gob.pe/apidocs/13b6e996-f249-4238-bd41-35747f2ba888.pdf</t>
  </si>
  <si>
    <t>Arequipa - Cerro Colorado_MOVIMIENTO REGIONAL AREQUIPA AVANCEMOS_6</t>
  </si>
  <si>
    <t>JAVIER JOHNNY BERROA SANCHEZ</t>
  </si>
  <si>
    <t>41647605</t>
  </si>
  <si>
    <t>https://mpesije.jne.gob.pe/apidocs/fe5191b3-5d4b-48b6-9b55-2ff77303f9bc.pdf</t>
  </si>
  <si>
    <t>Arequipa - Cerro Colorado_MOVIMIENTO REGIONAL AREQUIPA AVANCEMOS_7</t>
  </si>
  <si>
    <t>ROXANA LUISA ZEVALLOS LIZARRAGA</t>
  </si>
  <si>
    <t>29540816</t>
  </si>
  <si>
    <t>https://mpesije.jne.gob.pe/apidocs/4e82b461-3264-495f-b640-2af03771e0a0.pdf</t>
  </si>
  <si>
    <t>Arequipa - Cerro Colorado_MOVIMIENTO REGIONAL AREQUIPA AVANCEMOS_8</t>
  </si>
  <si>
    <t>JOHN ERNEST CHUCTAYA CACERES</t>
  </si>
  <si>
    <t>71710432</t>
  </si>
  <si>
    <t>https://mpesije.jne.gob.pe/apidocs/2703bacf-6780-4b36-bcf4-f62c48f5b39c.pdf</t>
  </si>
  <si>
    <t>Arequipa - Cerro Colorado_MOVIMIENTO REGIONAL AREQUIPA AVANCEMOS_9</t>
  </si>
  <si>
    <t>ORIANA KAROLINA JOHNSON ZUÑIGA</t>
  </si>
  <si>
    <t>73278261</t>
  </si>
  <si>
    <t>https://mpesije.jne.gob.pe/apidocs/ced8cbc5-9d92-4bc6-b570-be5a4d868d0c.pdf</t>
  </si>
  <si>
    <t>Arequipa - Cerro Colorado_MOVIMIENTO REGIONAL AREQUIPA AVANCEMOS_10</t>
  </si>
  <si>
    <t>JOSE LUIS ORDOÑEZ MAMANI</t>
  </si>
  <si>
    <t>30962065</t>
  </si>
  <si>
    <t>https://mpesije.jne.gob.pe/apidocs/65c86596-5d48-4390-aae9-696845ad2ed9.pdf</t>
  </si>
  <si>
    <t>Arequipa - Cerro Colorado_MOVIMIENTO REGIONAL AREQUIPA AVANCEMOS_11</t>
  </si>
  <si>
    <t>MARIA CRISTINA CHOQUEHUANCA PARI</t>
  </si>
  <si>
    <t>46132204</t>
  </si>
  <si>
    <t>https://mpesije.jne.gob.pe/apidocs/d1d07de6-58b9-448f-a66d-8f3a0e2f2881.pdf</t>
  </si>
  <si>
    <t>Arequipa - Cerro Colorado_MOVIMIENTO REGIONAL AREQUIPA AVANCEMOS_12</t>
  </si>
  <si>
    <t>JAIME LUIS HUERTA ASTORGA</t>
  </si>
  <si>
    <t>29345556</t>
  </si>
  <si>
    <t>https://mpesije.jne.gob.pe/apidocs/cf74e7b8-6139-4747-aebd-f25a8d54545e.pdf</t>
  </si>
  <si>
    <t>Arequipa - Cerro Colorado_PARTIDO CIVICO OBRAS_0</t>
  </si>
  <si>
    <t>JESÚS ANTONIO RAYME CUTIPA</t>
  </si>
  <si>
    <t>29734813</t>
  </si>
  <si>
    <t>https://mpesije.jne.gob.pe/apidocs/6e90c232-bad5-4365-9121-bb90e5986fb5.pdf</t>
  </si>
  <si>
    <t>Arequipa - Cerro Colorado_PARTIDO CIVICO OBRAS_1</t>
  </si>
  <si>
    <t>FELIX PIO MARQUINA BERNEDO</t>
  </si>
  <si>
    <t>29616030</t>
  </si>
  <si>
    <t>https://mpesije.jne.gob.pe/apidocs/fedfb7ea-2ddd-4222-9b94-cd1892b270d9.pdf</t>
  </si>
  <si>
    <t>Arequipa - Cerro Colorado_PARTIDO CIVICO OBRAS_2</t>
  </si>
  <si>
    <t>LEONELA MARIALUCIA DEL CARPIO RAYME</t>
  </si>
  <si>
    <t>75735983</t>
  </si>
  <si>
    <t>https://mpesije.jne.gob.pe/apidocs/151741d7-54ba-4d64-a9b8-ef823f3dace8.pdf</t>
  </si>
  <si>
    <t>Arequipa - Cerro Colorado_PARTIDO CIVICO OBRAS_3</t>
  </si>
  <si>
    <t>PASTOR AYALA VELASQUEZ</t>
  </si>
  <si>
    <t>29335110</t>
  </si>
  <si>
    <t>https://mpesije.jne.gob.pe/apidocs/a76febbf-83e2-404b-a8e5-5d62472c8545.pdf</t>
  </si>
  <si>
    <t>Arequipa - Cerro Colorado_PARTIDO CIVICO OBRAS_4</t>
  </si>
  <si>
    <t>ANDREA GABRIELA GONZALES CHAVEZ</t>
  </si>
  <si>
    <t>61048954</t>
  </si>
  <si>
    <t>https://mpesije.jne.gob.pe/apidocs/3c477bd3-d45c-4cc3-bd5a-451284576eb4.pdf</t>
  </si>
  <si>
    <t>Arequipa - Cerro Colorado_PARTIDO CIVICO OBRAS_5</t>
  </si>
  <si>
    <t>ANTHONY ZARAVIA PAREDES</t>
  </si>
  <si>
    <t>43872710</t>
  </si>
  <si>
    <t>https://mpesije.jne.gob.pe/apidocs/07a0e310-0513-4b05-aae6-2e98da6b39a5.pdf</t>
  </si>
  <si>
    <t>Arequipa - Cerro Colorado_PARTIDO CIVICO OBRAS_6</t>
  </si>
  <si>
    <t>DELIA VILCA MAMANI</t>
  </si>
  <si>
    <t>43773215</t>
  </si>
  <si>
    <t>https://mpesije.jne.gob.pe/apidocs/db9d77a8-950d-4f00-9713-be372339190e.pdf</t>
  </si>
  <si>
    <t>Arequipa - Cerro Colorado_PARTIDO CIVICO OBRAS_7</t>
  </si>
  <si>
    <t>CARLOS ALBERTO ALCOCER SALAS</t>
  </si>
  <si>
    <t>29415609</t>
  </si>
  <si>
    <t>https://mpesije.jne.gob.pe/apidocs/f4c33afe-82be-4022-a12f-2f03c170d61f.pdf</t>
  </si>
  <si>
    <t>Arequipa - Cerro Colorado_PARTIDO CIVICO OBRAS_8</t>
  </si>
  <si>
    <t>MARCIA MARTHA DELGADILLO ARANIBAR</t>
  </si>
  <si>
    <t>29334798</t>
  </si>
  <si>
    <t>https://mpesije.jne.gob.pe/apidocs/ccf3a200-fa05-428e-a175-161ca15ddddb.pdf</t>
  </si>
  <si>
    <t>Arequipa - Cerro Colorado_PARTIDO CIVICO OBRAS_9</t>
  </si>
  <si>
    <t>JOHN CARDENAS HUERTAS</t>
  </si>
  <si>
    <t>29541294</t>
  </si>
  <si>
    <t>https://mpesije.jne.gob.pe/apidocs/ad8eefc4-3381-496b-8625-388ec732e892.pdf</t>
  </si>
  <si>
    <t>Arequipa - Cerro Colorado_PARTIDO CIVICO OBRAS_10</t>
  </si>
  <si>
    <t>JESUSA SAMAYANI RODRIGUEZ</t>
  </si>
  <si>
    <t>29335580</t>
  </si>
  <si>
    <t>https://mpesije.jne.gob.pe/apidocs/90a30017-a471-4ef7-8404-e8ad5c208eb4.pdf</t>
  </si>
  <si>
    <t>Arequipa - Cerro Colorado_PARTIDO CIVICO OBRAS_11</t>
  </si>
  <si>
    <t>ADIB ISMAEL VILLAR CARDENAS</t>
  </si>
  <si>
    <t>40779126</t>
  </si>
  <si>
    <t>https://mpesije.jne.gob.pe/apidocs/f7fa2e05-2b11-4001-8e37-9cd361d36afc.pdf</t>
  </si>
  <si>
    <t>Arequipa - Cerro Colorado_PARTIDO CIVICO OBRAS_12</t>
  </si>
  <si>
    <t>AMANDA PAOLA CONDORENA ALVARADO</t>
  </si>
  <si>
    <t>70747573</t>
  </si>
  <si>
    <t>https://mpesije.jne.gob.pe/apidocs/2eac345a-8cda-4320-aaa4-b3dbf7050546.pdf</t>
  </si>
  <si>
    <t>Arequipa - Cerro Colorado_PARTIDO DEL BUEN GOBIERNO_0</t>
  </si>
  <si>
    <t>VICTOR RAUL DIAZ ESTREMADOYRO</t>
  </si>
  <si>
    <t>43299211</t>
  </si>
  <si>
    <t>https://mpesije.jne.gob.pe/apidocs/8df92747-9d66-4b3c-8207-7d646bafd678.pdf</t>
  </si>
  <si>
    <t>Arequipa - Cerro Colorado_PARTIDO DEL BUEN GOBIERNO_1</t>
  </si>
  <si>
    <t>YUMY NAYARA QUICO VALENZUELA</t>
  </si>
  <si>
    <t>71504769</t>
  </si>
  <si>
    <t>https://mpesije.jne.gob.pe/apidocs/95d10c57-b98d-4f0c-b728-ec0df711b814.pdf</t>
  </si>
  <si>
    <t>Arequipa - Cerro Colorado_PARTIDO DEL BUEN GOBIERNO_2</t>
  </si>
  <si>
    <t>DANIEL EDUARDO VILLAVICENCIO CARDENAS</t>
  </si>
  <si>
    <t>73363406</t>
  </si>
  <si>
    <t>https://mpesije.jne.gob.pe/apidocs/22d0a0a5-7ea6-41d3-aa54-855988049dfc.pdf</t>
  </si>
  <si>
    <t>Arequipa - Cerro Colorado_PARTIDO DEL BUEN GOBIERNO_3</t>
  </si>
  <si>
    <t>ANGELA LUZINDA ATAUCURE HIRACHE</t>
  </si>
  <si>
    <t>29425252</t>
  </si>
  <si>
    <t>https://mpesije.jne.gob.pe/apidocs/b623a2d7-ba86-46e0-9a93-ac190e9b094e.pdf</t>
  </si>
  <si>
    <t>Arequipa - Cerro Colorado_PARTIDO DEL BUEN GOBIERNO_4</t>
  </si>
  <si>
    <t>EDWIN ALEXANDER BALLON LAYME</t>
  </si>
  <si>
    <t>41782631</t>
  </si>
  <si>
    <t>https://mpesije.jne.gob.pe/apidocs/cd66436e-cdd7-4109-b849-dfaff67b73d2.pdf</t>
  </si>
  <si>
    <t>Arequipa - Cerro Colorado_PARTIDO DEL BUEN GOBIERNO_5</t>
  </si>
  <si>
    <t>NINOSKA CAMPANA COA</t>
  </si>
  <si>
    <t>24704498</t>
  </si>
  <si>
    <t>https://mpesije.jne.gob.pe/apidocs/b12c10a5-c8be-4550-afbc-30c5cf6f07e8.pdf</t>
  </si>
  <si>
    <t>Arequipa - Cerro Colorado_PARTIDO DEL BUEN GOBIERNO_6</t>
  </si>
  <si>
    <t>LUIS SILVERIO CABALLERO GORDILLO</t>
  </si>
  <si>
    <t>29540388</t>
  </si>
  <si>
    <t>https://mpesije.jne.gob.pe/apidocs/4cc5ef9b-2000-4950-b1ad-fef734a46ed9.pdf</t>
  </si>
  <si>
    <t>Arequipa - Cerro Colorado_PARTIDO DEL BUEN GOBIERNO_7</t>
  </si>
  <si>
    <t>CAROLA CASTRO HASSINGER</t>
  </si>
  <si>
    <t>47872056</t>
  </si>
  <si>
    <t>https://mpesije.jne.gob.pe/apidocs/93deaa4d-4b77-41ad-ae91-8b8f60e55bb0.pdf</t>
  </si>
  <si>
    <t>Arequipa - Cerro Colorado_PARTIDO DEL BUEN GOBIERNO_8</t>
  </si>
  <si>
    <t>WILDER ARNOL CACERES ORTIZ</t>
  </si>
  <si>
    <t>48594180</t>
  </si>
  <si>
    <t>https://mpesije.jne.gob.pe/apidocs/ffedb599-1585-4272-a59b-1e5fd0a9e8d7.pdf</t>
  </si>
  <si>
    <t>Arequipa - Cerro Colorado_PARTIDO DEL BUEN GOBIERNO_9</t>
  </si>
  <si>
    <t>CELIA ANTONIETA CHINO HUILLCA</t>
  </si>
  <si>
    <t>30486339</t>
  </si>
  <si>
    <t>https://mpesije.jne.gob.pe/apidocs/d437bb9e-3e9f-49ec-8681-b060766f4cd0.pdf</t>
  </si>
  <si>
    <t>Arequipa - Cerro Colorado_PARTIDO DEL BUEN GOBIERNO_10</t>
  </si>
  <si>
    <t>SILVIO DONATO CAMPANO VELARDE</t>
  </si>
  <si>
    <t>29217577</t>
  </si>
  <si>
    <t>https://mpesije.jne.gob.pe/apidocs/2698f5fd-b1a4-4b3b-bb49-e768ef66fa30.pdf</t>
  </si>
  <si>
    <t>Arequipa - Cerro Colorado_PARTIDO DEL BUEN GOBIERNO_11</t>
  </si>
  <si>
    <t>ROCIO ANA BUSTINZA ZAPANA</t>
  </si>
  <si>
    <t>40456206</t>
  </si>
  <si>
    <t>https://mpesije.jne.gob.pe/apidocs/b86709e0-3248-4801-9d4d-e4fdc21564cb.pdf</t>
  </si>
  <si>
    <t>Arequipa - Cerro Colorado_PARTIDO DEL BUEN GOBIERNO_12</t>
  </si>
  <si>
    <t>RUBEN ROLANDO CATURA UMIYAURI</t>
  </si>
  <si>
    <t>74152417</t>
  </si>
  <si>
    <t>https://mpesije.jne.gob.pe/apidocs/bf817c49-5adc-45ab-a260-c8de053a0142.pdf</t>
  </si>
  <si>
    <t>Arequipa - Cerro Colorado_PARTIDO DEMOCRATA VERDE_0</t>
  </si>
  <si>
    <t>MICHAEL RAUL ATENCIO CASTRO</t>
  </si>
  <si>
    <t>43364562</t>
  </si>
  <si>
    <t>https://mpesije.jne.gob.pe/apidocs/5ab9fd5b-7ce4-4bff-b39a-fe2f39d5c710.pdf</t>
  </si>
  <si>
    <t>Arequipa - Cerro Colorado_PARTIDO DEMOCRATA VERDE_1</t>
  </si>
  <si>
    <t>VICTOR RONALD GUTIERREZ CCAHUA</t>
  </si>
  <si>
    <t>45324576</t>
  </si>
  <si>
    <t>https://mpesije.jne.gob.pe/apidocs/b9a23cf9-835e-4064-9d3d-e81b8fd09319.pdf</t>
  </si>
  <si>
    <t>Arequipa - Cerro Colorado_PARTIDO DEMOCRATA VERDE_2</t>
  </si>
  <si>
    <t>BELIA TANY KENDRA PACHECO LAZO</t>
  </si>
  <si>
    <t>29528336</t>
  </si>
  <si>
    <t>https://mpesije.jne.gob.pe/apidocs/3e5100c6-f7d4-4154-8bd7-7cdbb38f681e.pdf</t>
  </si>
  <si>
    <t>Arequipa - Cerro Colorado_PARTIDO DEMOCRATA VERDE_3</t>
  </si>
  <si>
    <t>RAUL NICANOR ATENCIO COAGUILA</t>
  </si>
  <si>
    <t>29400390</t>
  </si>
  <si>
    <t>https://mpesije.jne.gob.pe/apidocs/bda0602c-5f3d-4bb5-bbf2-477b9d764929.pdf</t>
  </si>
  <si>
    <t>Arequipa - Cerro Colorado_PARTIDO DEMOCRATA VERDE_4</t>
  </si>
  <si>
    <t>LUZ MERIDA YESICA BAUTISTA CHIRINOS</t>
  </si>
  <si>
    <t>47488628</t>
  </si>
  <si>
    <t>https://mpesije.jne.gob.pe/apidocs/da3af21d-fdc3-44f6-99bf-04aa8af23599.pdf</t>
  </si>
  <si>
    <t>Arequipa - Cerro Colorado_PARTIDO DEMOCRATA VERDE_5</t>
  </si>
  <si>
    <t>WILLIAM HUAYLLANI GUTIERREZ</t>
  </si>
  <si>
    <t>47434830</t>
  </si>
  <si>
    <t>https://mpesije.jne.gob.pe/apidocs/61a7c5a3-18ea-4679-9cdf-c76f7baa1e23.pdf</t>
  </si>
  <si>
    <t>Arequipa - Cerro Colorado_PARTIDO DEMOCRATA VERDE_6</t>
  </si>
  <si>
    <t>ANDREA BELEN CHOQUEPUMA QUISPE</t>
  </si>
  <si>
    <t>77282678</t>
  </si>
  <si>
    <t>https://mpesije.jne.gob.pe/apidocs/e7812d3f-5619-4198-bec0-ba1bf9a87d12.pdf</t>
  </si>
  <si>
    <t>Arequipa - Cerro Colorado_PARTIDO DEMOCRATA VERDE_7</t>
  </si>
  <si>
    <t>JORGE FEDERICO QUISPE PATIÑO</t>
  </si>
  <si>
    <t>40303451</t>
  </si>
  <si>
    <t>https://mpesije.jne.gob.pe/apidocs/9bd1ba76-4f8d-4b20-8814-61f428d07efd.pdf</t>
  </si>
  <si>
    <t>Arequipa - Cerro Colorado_PARTIDO DEMOCRATA VERDE_8</t>
  </si>
  <si>
    <t>YOHANA PATRICIA FLORES VILCA</t>
  </si>
  <si>
    <t>76239409</t>
  </si>
  <si>
    <t>https://mpesije.jne.gob.pe/apidocs/4ad21519-cddc-4555-bb36-54a2a36f3b48.pdf</t>
  </si>
  <si>
    <t>Arequipa - Cerro Colorado_PARTIDO DEMOCRATA VERDE_9</t>
  </si>
  <si>
    <t>CARLOS EDUARDO HUILLCA TINUCO</t>
  </si>
  <si>
    <t>71443352</t>
  </si>
  <si>
    <t>https://mpesije.jne.gob.pe/apidocs/311467c1-2434-494d-ae32-0d0ea62860c8.pdf</t>
  </si>
  <si>
    <t>Arequipa - Cerro Colorado_PARTIDO DEMOCRATA VERDE_10</t>
  </si>
  <si>
    <t>MILAGROS EVELINA VILLAFUERTE SANCHEZ</t>
  </si>
  <si>
    <t>75068495</t>
  </si>
  <si>
    <t>https://mpesije.jne.gob.pe/apidocs/078999db-7dfc-437d-99e1-79293861041e.pdf</t>
  </si>
  <si>
    <t>Arequipa - Cerro Colorado_PARTIDO DEMOCRATA VERDE_11</t>
  </si>
  <si>
    <t>LEON ARMANDO HUILLCA CCORAHUA</t>
  </si>
  <si>
    <t>80478863</t>
  </si>
  <si>
    <t>https://mpesije.jne.gob.pe/apidocs/283bff50-0b74-4df9-b929-da0f3d576fa7.pdf</t>
  </si>
  <si>
    <t>Arequipa - Cerro Colorado_PARTIDO DEMOCRATA VERDE_12</t>
  </si>
  <si>
    <t>SOFIA NICOLT NAJAR OBLITAS</t>
  </si>
  <si>
    <t>72418392</t>
  </si>
  <si>
    <t>https://mpesije.jne.gob.pe/apidocs/d3859edd-79dc-4763-9d3b-8008934dacc0.pdf</t>
  </si>
  <si>
    <t>Arequipa - Cerro Colorado_PARTIDO FRENTE DE LA ESPERANZA 2021_0</t>
  </si>
  <si>
    <t>RAFAEL VALENTINO VELASQUEZ SIVINCHA</t>
  </si>
  <si>
    <t>40243653</t>
  </si>
  <si>
    <t>https://mpesije.jne.gob.pe/apidocs/08799387-b621-4abc-a9b1-eecce6f33bd1.pdf</t>
  </si>
  <si>
    <t>Arequipa - Cerro Colorado_PARTIDO FRENTE DE LA ESPERANZA 2021_1</t>
  </si>
  <si>
    <t>VITZANIA NELLY SUPO PURIZACA</t>
  </si>
  <si>
    <t>43542084</t>
  </si>
  <si>
    <t>https://mpesije.jne.gob.pe/apidocs/00f2abdf-cd70-4348-8040-50c75db151d0.pdf</t>
  </si>
  <si>
    <t>Arequipa - Cerro Colorado_PARTIDO FRENTE DE LA ESPERANZA 2021_2</t>
  </si>
  <si>
    <t>EDWIN ARMANDO MURGA SOSA</t>
  </si>
  <si>
    <t>29677886</t>
  </si>
  <si>
    <t>https://mpesije.jne.gob.pe/apidocs/e6a08f32-2e9b-4c3b-9e28-a5e60dbbba4e.pdf</t>
  </si>
  <si>
    <t>Arequipa - Cerro Colorado_PARTIDO FRENTE DE LA ESPERANZA 2021_3</t>
  </si>
  <si>
    <t>MARIA DEL CARMEN CHOQUE COA</t>
  </si>
  <si>
    <t>48204561</t>
  </si>
  <si>
    <t>https://mpesije.jne.gob.pe/apidocs/f6804461-79b9-41a7-86e4-237c6c1e474d.pdf</t>
  </si>
  <si>
    <t>Arequipa - Cerro Colorado_PARTIDO FRENTE DE LA ESPERANZA 2021_4</t>
  </si>
  <si>
    <t>OSWALDO EDWIN GARATE APAZA</t>
  </si>
  <si>
    <t>41225140</t>
  </si>
  <si>
    <t>https://mpesije.jne.gob.pe/apidocs/6fb817c2-b340-499f-99db-622b69cccbf2.pdf</t>
  </si>
  <si>
    <t>Arequipa - Cerro Colorado_PARTIDO FRENTE DE LA ESPERANZA 2021_5</t>
  </si>
  <si>
    <t>MELISSA GRACIELA HUERTA CARRILLO</t>
  </si>
  <si>
    <t>44813034</t>
  </si>
  <si>
    <t>https://mpesije.jne.gob.pe/apidocs/9f4ad888-f2dd-4ab8-87d9-50f041d32092.pdf</t>
  </si>
  <si>
    <t>Arequipa - Cerro Colorado_PARTIDO FRENTE DE LA ESPERANZA 2021_6</t>
  </si>
  <si>
    <t>JESUS YANARICO FIGUEROA</t>
  </si>
  <si>
    <t>41880356</t>
  </si>
  <si>
    <t>https://mpesije.jne.gob.pe/apidocs/dcac4a75-a2b5-4b0f-856b-7031a96899a1.pdf</t>
  </si>
  <si>
    <t>Arequipa - Cerro Colorado_PARTIDO FRENTE DE LA ESPERANZA 2021_7</t>
  </si>
  <si>
    <t>MARILYN NOELIA CHOQUE LAROTA</t>
  </si>
  <si>
    <t>61049985</t>
  </si>
  <si>
    <t>https://mpesije.jne.gob.pe/apidocs/eb69b5ec-b138-4e9d-bfa7-57fb98e8e0ea.pdf</t>
  </si>
  <si>
    <t>Arequipa - Cerro Colorado_PARTIDO FRENTE DE LA ESPERANZA 2021_8</t>
  </si>
  <si>
    <t>SAUL IVAN ALVAREZ QUISPE</t>
  </si>
  <si>
    <t>43017194</t>
  </si>
  <si>
    <t>https://mpesije.jne.gob.pe/apidocs/5acc3675-13f0-49f4-a630-41125bee0fff.pdf</t>
  </si>
  <si>
    <t>Arequipa - Cerro Colorado_PARTIDO FRENTE DE LA ESPERANZA 2021_9</t>
  </si>
  <si>
    <t>CLAUDIA SUSANA ORDOÑEZ PINTO</t>
  </si>
  <si>
    <t>70670182</t>
  </si>
  <si>
    <t>https://mpesije.jne.gob.pe/apidocs/73b3a9c8-a559-4e20-a9f5-8bc314804b3c.pdf</t>
  </si>
  <si>
    <t>Arequipa - Cerro Colorado_PARTIDO FRENTE DE LA ESPERANZA 2021_10</t>
  </si>
  <si>
    <t>RONALD ALFONSO MANUEL LAZO ZAMUDIO</t>
  </si>
  <si>
    <t>70858622</t>
  </si>
  <si>
    <t>https://mpesije.jne.gob.pe/apidocs/6c9678a2-e7de-486c-817c-46e40e3fe571.pdf</t>
  </si>
  <si>
    <t>Arequipa - Cerro Colorado_PARTIDO FRENTE DE LA ESPERANZA 2021_11</t>
  </si>
  <si>
    <t>MARIA ROSA VELASQUEZ SIVINCHA</t>
  </si>
  <si>
    <t>29336088</t>
  </si>
  <si>
    <t>https://mpesije.jne.gob.pe/apidocs/5641b66f-cc03-400e-a969-e1c4a8f8d7f3.pdf</t>
  </si>
  <si>
    <t>Arequipa - Cerro Colorado_PARTIDO FRENTE DE LA ESPERANZA 2021_12</t>
  </si>
  <si>
    <t>JESUS ANTHONY CANSAYA SANCHEZ</t>
  </si>
  <si>
    <t>73299258</t>
  </si>
  <si>
    <t>https://mpesije.jne.gob.pe/apidocs/a8dc8a87-d19e-48c1-af6c-5317c33f5a23.pdf</t>
  </si>
  <si>
    <t>Arequipa - Cerro Colorado_PARTIDO POLITICO PERU PRIMERO_0</t>
  </si>
  <si>
    <t>ALBERTO FLORES CCAMA</t>
  </si>
  <si>
    <t>29616388</t>
  </si>
  <si>
    <t>https://mpesije.jne.gob.pe/apidocs/60646af4-881d-4ef8-8c55-e4f8897b3764.pdf</t>
  </si>
  <si>
    <t>Arequipa - Cerro Colorado_PARTIDO POLITICO PERU PRIMERO_1</t>
  </si>
  <si>
    <t>ANASTACIO ASILLO MUÑOZ</t>
  </si>
  <si>
    <t>29540353</t>
  </si>
  <si>
    <t>https://mpesije.jne.gob.pe/apidocs/85861088-1ce3-43e2-9bbe-8352da8aacf8.pdf</t>
  </si>
  <si>
    <t>Arequipa - Cerro Colorado_PARTIDO POLITICO PERU PRIMERO_2</t>
  </si>
  <si>
    <t>MILAGROS VELASQUEZ ZAPATA</t>
  </si>
  <si>
    <t>47968695</t>
  </si>
  <si>
    <t>https://mpesije.jne.gob.pe/apidocs/b7a15ba5-54ab-4990-b4be-10d75e538cb4.pdf</t>
  </si>
  <si>
    <t>Arequipa - Cerro Colorado_PARTIDO POLITICO PERU PRIMERO_3</t>
  </si>
  <si>
    <t>EDGAR LUIS APAZA ANDIA</t>
  </si>
  <si>
    <t>02442783</t>
  </si>
  <si>
    <t>https://mpesije.jne.gob.pe/apidocs/9541a8cf-1813-4266-bccf-659a207d4f0e.pdf</t>
  </si>
  <si>
    <t>Arequipa - Cerro Colorado_PARTIDO POLITICO PERU PRIMERO_4</t>
  </si>
  <si>
    <t>SANDRA MANSILLA CAHUI</t>
  </si>
  <si>
    <t>29648192</t>
  </si>
  <si>
    <t>https://mpesije.jne.gob.pe/apidocs/2fe26475-5d20-499f-9de2-96ff2643cf96.pdf</t>
  </si>
  <si>
    <t>Arequipa - Cerro Colorado_PARTIDO POLITICO PERU PRIMERO_5</t>
  </si>
  <si>
    <t>MARIO CARLOS TICONA CONDO</t>
  </si>
  <si>
    <t>29344368</t>
  </si>
  <si>
    <t>https://mpesije.jne.gob.pe/apidocs/90470426-373a-4e81-be50-429c41434a73.pdf</t>
  </si>
  <si>
    <t>Arequipa - Cerro Colorado_PARTIDO POLITICO PERU PRIMERO_6</t>
  </si>
  <si>
    <t>MELISSA FATIMA CAYO TEJADA</t>
  </si>
  <si>
    <t>71716802</t>
  </si>
  <si>
    <t>https://mpesije.jne.gob.pe/apidocs/18631215-c57e-4a99-b692-d2e1c2b4164c.pdf</t>
  </si>
  <si>
    <t>Arequipa - Cerro Colorado_PARTIDO POLITICO PERU PRIMERO_7</t>
  </si>
  <si>
    <t>ESTEBAN ALVAREZ CCASA</t>
  </si>
  <si>
    <t>02299302</t>
  </si>
  <si>
    <t>https://mpesije.jne.gob.pe/apidocs/a88205ca-64e8-4800-93fe-95eb7152f52a.pdf</t>
  </si>
  <si>
    <t>Arequipa - Cerro Colorado_PARTIDO POLITICO PERU PRIMERO_8</t>
  </si>
  <si>
    <t>PAOLA BRIGITTE MORALES ADRIAZOLA</t>
  </si>
  <si>
    <t>70687629</t>
  </si>
  <si>
    <t>https://mpesije.jne.gob.pe/apidocs/2b9fa64b-7c55-4ca8-ac5e-a1506b79b18a.pdf</t>
  </si>
  <si>
    <t>Arequipa - Cerro Colorado_PARTIDO POLITICO PERU PRIMERO_9</t>
  </si>
  <si>
    <t>CARLOS MOISES TICONA APAZA</t>
  </si>
  <si>
    <t>73372760</t>
  </si>
  <si>
    <t>https://mpesije.jne.gob.pe/apidocs/756f9874-e608-46a0-820f-63427587232a.pdf</t>
  </si>
  <si>
    <t>Arequipa - Cerro Colorado_PARTIDO POLITICO PERU PRIMERO_10</t>
  </si>
  <si>
    <t>DIANA LUZ MANUYAMA MOZOMBITE</t>
  </si>
  <si>
    <t>71244344</t>
  </si>
  <si>
    <t>https://mpesije.jne.gob.pe/apidocs/38eda303-5b59-4ca6-8c1d-74fe1f0dda44.pdf</t>
  </si>
  <si>
    <t>Arequipa - Cerro Colorado_PARTIDO POLITICO PERU PRIMERO_11</t>
  </si>
  <si>
    <t>HERLAN RANDY RAMOS RUIZ</t>
  </si>
  <si>
    <t>46091316</t>
  </si>
  <si>
    <t>https://mpesije.jne.gob.pe/apidocs/a1fa72ea-f849-4bd4-9252-058e86bf78b7.pdf</t>
  </si>
  <si>
    <t>Arequipa - Cerro Colorado_PARTIDO POLITICO PERU PRIMERO_12</t>
  </si>
  <si>
    <t>TAMARA SOFIA MAQUE MAMANI</t>
  </si>
  <si>
    <t>73983351</t>
  </si>
  <si>
    <t>https://mpesije.jne.gob.pe/apidocs/b190609b-11ca-4df0-a005-881ca3d8a0a3.pdf</t>
  </si>
  <si>
    <t>Arequipa - Cerro Colorado_RENOVACION POPULAR PERU_0</t>
  </si>
  <si>
    <t>MARIA DE LOURDES ARIAS VERA</t>
  </si>
  <si>
    <t>10275684</t>
  </si>
  <si>
    <t>https://mpesije.jne.gob.pe/apidocs/39d5f8d9-b232-4d6f-8b61-eec975961715.pdf</t>
  </si>
  <si>
    <t>Arequipa - Cerro Colorado_RENOVACION POPULAR PERU_1</t>
  </si>
  <si>
    <t>KAREN GIOVANNA QUISPE MAMANI</t>
  </si>
  <si>
    <t>70162708</t>
  </si>
  <si>
    <t>https://mpesije.jne.gob.pe/apidocs/128fc251-d3eb-4b9b-bf6d-ef16ac87b685.pdf</t>
  </si>
  <si>
    <t>Arequipa - Cerro Colorado_RENOVACION POPULAR PERU_2</t>
  </si>
  <si>
    <t>FELIX AMILCAR TINCOSO SAN ROMAN</t>
  </si>
  <si>
    <t>29345536</t>
  </si>
  <si>
    <t>https://mpesije.jne.gob.pe/apidocs/590283e2-7a56-4b0e-a939-651c018fdbb1.pdf</t>
  </si>
  <si>
    <t>Arequipa - Cerro Colorado_RENOVACION POPULAR PERU_3</t>
  </si>
  <si>
    <t>DEYSI KARINA CONDORI QUISPE VDA DE QUISPE</t>
  </si>
  <si>
    <t>43131132</t>
  </si>
  <si>
    <t>https://mpesije.jne.gob.pe/apidocs/52f5a957-1689-401c-a899-a1d07a65dec3.pdf</t>
  </si>
  <si>
    <t>Arequipa - Cerro Colorado_RENOVACION POPULAR PERU_4</t>
  </si>
  <si>
    <t>JUAN PABLO CAHUANA CAYO</t>
  </si>
  <si>
    <t>80193709</t>
  </si>
  <si>
    <t>https://mpesije.jne.gob.pe/apidocs/bc977fdc-d7f2-4cd3-92e1-2dcce7443998.pdf</t>
  </si>
  <si>
    <t>Arequipa - Cerro Colorado_RENOVACION POPULAR PERU_5</t>
  </si>
  <si>
    <t>KASSANDRA PALACIOS GOMEZ</t>
  </si>
  <si>
    <t>72244421</t>
  </si>
  <si>
    <t>https://mpesije.jne.gob.pe/apidocs/d2fce2ed-41b8-432f-948f-7c43fbe5dfc5.pdf</t>
  </si>
  <si>
    <t>Arequipa - Cerro Colorado_RENOVACION POPULAR PERU_6</t>
  </si>
  <si>
    <t>ERNESTO ARTURO BURGA COLCA</t>
  </si>
  <si>
    <t>72264451</t>
  </si>
  <si>
    <t>https://mpesije.jne.gob.pe/apidocs/1a30f472-9515-4de7-be3a-e822f6175e9f.pdf</t>
  </si>
  <si>
    <t>Arequipa - Cerro Colorado_RENOVACION POPULAR PERU_7</t>
  </si>
  <si>
    <t>ARIANA ABIGAIL ZAMORA VEGA</t>
  </si>
  <si>
    <t>70607254</t>
  </si>
  <si>
    <t>https://mpesije.jne.gob.pe/apidocs/3803cfdd-de72-4dee-91a6-82c4698ecc68.pdf</t>
  </si>
  <si>
    <t>Arequipa - Cerro Colorado_RENOVACION POPULAR PERU_8</t>
  </si>
  <si>
    <t>CARLOS ENRIQUE DIAZ CASTRO</t>
  </si>
  <si>
    <t>29527047</t>
  </si>
  <si>
    <t>https://mpesije.jne.gob.pe/apidocs/99162cc8-29c9-4593-b93a-00a14710460e.pdf</t>
  </si>
  <si>
    <t>Arequipa - Cerro Colorado_RENOVACION POPULAR PERU_9</t>
  </si>
  <si>
    <t>FANNY INES SANCHEZ MORENO SUAREZ</t>
  </si>
  <si>
    <t>29365192</t>
  </si>
  <si>
    <t>https://mpesije.jne.gob.pe/apidocs/cf320938-c1a5-461f-8f36-fd2bdddaa805.pdf</t>
  </si>
  <si>
    <t>Arequipa - Cerro Colorado_RENOVACION POPULAR PERU_10</t>
  </si>
  <si>
    <t>FERNANDO CRISTOBAL RIEGA FLORIN</t>
  </si>
  <si>
    <t>30412995</t>
  </si>
  <si>
    <t>https://mpesije.jne.gob.pe/apidocs/5741dc07-ca4f-4eda-8ac3-aef7d0bcd70d.pdf</t>
  </si>
  <si>
    <t>Arequipa - Cerro Colorado_RENOVACION POPULAR PERU_11</t>
  </si>
  <si>
    <t>MARIA LAURA NUÑEZ CCALLO</t>
  </si>
  <si>
    <t>72270312</t>
  </si>
  <si>
    <t>https://mpesije.jne.gob.pe/apidocs/f53bb46b-c627-4a78-8369-c63ed6702a57.pdf</t>
  </si>
  <si>
    <t>Arequipa - Cerro Colorado_RENOVACION POPULAR PERU_12</t>
  </si>
  <si>
    <t>JUAN CARLOS QUIROZ HUERTA</t>
  </si>
  <si>
    <t>08694510</t>
  </si>
  <si>
    <t>https://mpesije.jne.gob.pe/apidocs/d62f29b9-1142-483a-bd48-e1ea42e4414c.pdf</t>
  </si>
  <si>
    <t>Arequipa - Cerro Colorado_YO AREQUIPA_0</t>
  </si>
  <si>
    <t>LUZ MARINA ZEBALLOS PATRON</t>
  </si>
  <si>
    <t>29410321</t>
  </si>
  <si>
    <t>https://mpesije.jne.gob.pe/apidocs/1e114d7c-2e05-4f13-9b47-0b4600e5ad53.pdf</t>
  </si>
  <si>
    <t>Arequipa - Cerro Colorado_YO AREQUIPA_1</t>
  </si>
  <si>
    <t>WILFREDO QUISPE GUTIERREZ</t>
  </si>
  <si>
    <t>42262829</t>
  </si>
  <si>
    <t>https://mpesije.jne.gob.pe/apidocs/aee8b47a-367b-4b39-aa2f-5f6e20c4f3e1.pdf</t>
  </si>
  <si>
    <t>Arequipa - Cerro Colorado_YO AREQUIPA_2</t>
  </si>
  <si>
    <t>GLORIA JANNET CALIZAYA TICONA</t>
  </si>
  <si>
    <t>30962247</t>
  </si>
  <si>
    <t>https://mpesije.jne.gob.pe/apidocs/e3f9ddad-b7db-47c3-a605-d3cff10ffe62.pdf</t>
  </si>
  <si>
    <t>Arequipa - Cerro Colorado_YO AREQUIPA_3</t>
  </si>
  <si>
    <t>JERCINHO MARTIN MANCHEGO NEYRA</t>
  </si>
  <si>
    <t>46770433</t>
  </si>
  <si>
    <t>https://mpesije.jne.gob.pe/apidocs/5d04e90d-31c6-4a93-89a2-b9e430da94d8.pdf</t>
  </si>
  <si>
    <t>Arequipa - Cerro Colorado_YO AREQUIPA_4</t>
  </si>
  <si>
    <t>JACKELYNE YAJAHIRA SONCCO NEYRA</t>
  </si>
  <si>
    <t>77022581</t>
  </si>
  <si>
    <t>https://mpesije.jne.gob.pe/apidocs/e9955c65-8795-4b16-9879-d1d39d193283.pdf</t>
  </si>
  <si>
    <t>Arequipa - Cerro Colorado_YO AREQUIPA_5</t>
  </si>
  <si>
    <t>PEDRO PABLO NINA MITA</t>
  </si>
  <si>
    <t>70025772</t>
  </si>
  <si>
    <t>https://mpesije.jne.gob.pe/apidocs/f3ce8bda-5be0-4812-bb6c-d13fc3d34a28.pdf</t>
  </si>
  <si>
    <t>Arequipa - Cerro Colorado_YO AREQUIPA_6</t>
  </si>
  <si>
    <t>PATRICIA ALEJANDRA PUMA MAMANI</t>
  </si>
  <si>
    <t>02296393</t>
  </si>
  <si>
    <t>https://mpesije.jne.gob.pe/apidocs/81471be8-fc36-48c8-9cca-54b7f0708ced.pdf</t>
  </si>
  <si>
    <t>Arequipa - Cerro Colorado_YO AREQUIPA_7</t>
  </si>
  <si>
    <t>RICARDO ALEXIS QUISPE COAQUIRA</t>
  </si>
  <si>
    <t>74240196</t>
  </si>
  <si>
    <t>https://mpesije.jne.gob.pe/apidocs/2fd43b3b-d28c-43d2-8b04-0d43154c7aea.pdf</t>
  </si>
  <si>
    <t>Arequipa - Cerro Colorado_YO AREQUIPA_8</t>
  </si>
  <si>
    <t>SHEYLA ESTHER MORON MAMANI</t>
  </si>
  <si>
    <t>75927963</t>
  </si>
  <si>
    <t>https://mpesije.jne.gob.pe/apidocs/d467f706-f2cf-4a7e-9961-e186966b4194.pdf</t>
  </si>
  <si>
    <t>Arequipa - Cerro Colorado_YO AREQUIPA_9</t>
  </si>
  <si>
    <t>JUAN BRUNO HUALLA HUALLA</t>
  </si>
  <si>
    <t>42582713</t>
  </si>
  <si>
    <t>https://mpesije.jne.gob.pe/apidocs/cf92e411-268f-4b7a-a0c4-6733388dcb93.pdf</t>
  </si>
  <si>
    <t>Arequipa - Cerro Colorado_YO AREQUIPA_10</t>
  </si>
  <si>
    <t>MARISOL MARLENY HUANQQUE SURCO</t>
  </si>
  <si>
    <t>74942230</t>
  </si>
  <si>
    <t>https://mpesije.jne.gob.pe/apidocs/a9cd86ef-eca9-4817-ad06-7343ebc81d9b.pdf</t>
  </si>
  <si>
    <t>Arequipa - Cerro Colorado_YO AREQUIPA_11</t>
  </si>
  <si>
    <t>RAFAEL ARCANGEL QUISPE ALLCA</t>
  </si>
  <si>
    <t>30776744</t>
  </si>
  <si>
    <t>https://mpesije.jne.gob.pe/apidocs/53e4dbc1-38d9-4ce6-b6ea-4e66c7f76e06.pdf</t>
  </si>
  <si>
    <t>Arequipa - Cerro Colorado_YO AREQUIPA_12</t>
  </si>
  <si>
    <t>JUANA ELIZABETH PAZ DE ZEBALLOS</t>
  </si>
  <si>
    <t>29336201</t>
  </si>
  <si>
    <t>RENUNCIA</t>
  </si>
  <si>
    <t>https://mpesije.jne.gob.pe/apidocs/e2167430-32b9-470e-bbaa-85b64146642f.pdf</t>
  </si>
  <si>
    <t>Arequipa - Characato_AHORA NACION AN_0</t>
  </si>
  <si>
    <t>JORGE ALFREDO VILCA AGUILAR</t>
  </si>
  <si>
    <t>29542484</t>
  </si>
  <si>
    <t>https://mpesije.jne.gob.pe/apidocs/7ff68345-59d5-4c40-91d5-f87a336e804b.pdf</t>
  </si>
  <si>
    <t>Arequipa - Characato_AHORA NACION AN_1</t>
  </si>
  <si>
    <t>LUIS ALBERTO SILVA CHARA</t>
  </si>
  <si>
    <t>44218164</t>
  </si>
  <si>
    <t>https://mpesije.jne.gob.pe/apidocs/8ad81546-c73b-42c0-baf7-9e8a403f0371.pdf</t>
  </si>
  <si>
    <t>Arequipa - Characato_AHORA NACION AN_2</t>
  </si>
  <si>
    <t>LITZ VERONICA AGUILAR ZEA</t>
  </si>
  <si>
    <t>75459271</t>
  </si>
  <si>
    <t>https://mpesije.jne.gob.pe/apidocs/b9f8a271-7827-4373-8e48-d7e29e98face.pdf</t>
  </si>
  <si>
    <t>Arequipa - Characato_AHORA NACION AN_3</t>
  </si>
  <si>
    <t>MIGUEL ANGEL RAMOS SUMA</t>
  </si>
  <si>
    <t>75136323</t>
  </si>
  <si>
    <t>https://mpesije.jne.gob.pe/apidocs/6b17230d-a990-4145-aa3e-5ed15768a286.pdf</t>
  </si>
  <si>
    <t>Arequipa - Characato_AHORA NACION AN_4</t>
  </si>
  <si>
    <t>FABIOLA ALEXANDRA COAGUILA BENZU</t>
  </si>
  <si>
    <t>71696365</t>
  </si>
  <si>
    <t>https://mpesije.jne.gob.pe/apidocs/4280fbb4-88b7-401a-b71f-846fc5f6fa9c.pdf</t>
  </si>
  <si>
    <t>Arequipa - Characato_AHORA NACION AN_5</t>
  </si>
  <si>
    <t>FREDY ROBERTO MAMANI CASTILLO</t>
  </si>
  <si>
    <t>80199659</t>
  </si>
  <si>
    <t>https://mpesije.jne.gob.pe/apidocs/a3009cf4-2a18-40be-9149-5cd148d25b50.pdf</t>
  </si>
  <si>
    <t>Arequipa - Characato_AHORA NACION AN_6</t>
  </si>
  <si>
    <t>NALDY ROSA CARNERO GUILLEN</t>
  </si>
  <si>
    <t>71618145</t>
  </si>
  <si>
    <t>https://mpesije.jne.gob.pe/apidocs/fcd18764-0930-4ba5-8c70-38c69dc9aa8f.pdf</t>
  </si>
  <si>
    <t>Arequipa - Characato_ALIANZA ELECTORAL VENCEREMOS_0</t>
  </si>
  <si>
    <t>JESUS GODOFREDO AGUILAR GUILLEN</t>
  </si>
  <si>
    <t>29351728</t>
  </si>
  <si>
    <t>https://mpesije.jne.gob.pe/apidocs/b5223f9b-9def-40e7-a0c1-bdf2a180c75c.pdf</t>
  </si>
  <si>
    <t>Arequipa - Characato_ALIANZA ELECTORAL VENCEREMOS_1</t>
  </si>
  <si>
    <t>PABLO MAURO MAMANI CORNEJO</t>
  </si>
  <si>
    <t>29350331</t>
  </si>
  <si>
    <t>https://mpesije.jne.gob.pe/apidocs/9ca50c5f-026b-4c85-abbf-a82ebdaff897.pdf</t>
  </si>
  <si>
    <t>Arequipa - Characato_ALIANZA ELECTORAL VENCEREMOS_2</t>
  </si>
  <si>
    <t>DIONICIA JUANA MUÑOZ ANTACHOQUE</t>
  </si>
  <si>
    <t>29566846</t>
  </si>
  <si>
    <t>https://mpesije.jne.gob.pe/apidocs/52906bef-71da-4980-854a-11dbcd4e1873.pdf</t>
  </si>
  <si>
    <t>Arequipa - Characato_ALIANZA ELECTORAL VENCEREMOS_3</t>
  </si>
  <si>
    <t>LINO APAZA VELASQUEZ</t>
  </si>
  <si>
    <t>29308206</t>
  </si>
  <si>
    <t>https://mpesije.jne.gob.pe/apidocs/87a16098-9c3f-4a32-a692-d2cef3afcefb.pdf</t>
  </si>
  <si>
    <t>Arequipa - Characato_ALIANZA ELECTORAL VENCEREMOS_4</t>
  </si>
  <si>
    <t>NELIDA OLIVIA MAMANI APAZA</t>
  </si>
  <si>
    <t>29548305</t>
  </si>
  <si>
    <t>https://mpesije.jne.gob.pe/apidocs/77245429-75c2-43df-ad32-097018dbdb2e.pdf</t>
  </si>
  <si>
    <t>Arequipa - Characato_ALIANZA ELECTORAL VENCEREMOS_5</t>
  </si>
  <si>
    <t>MIGUEL JUAN JULVER VILCA CONDORI</t>
  </si>
  <si>
    <t>75338318</t>
  </si>
  <si>
    <t>https://mpesije.jne.gob.pe/apidocs/43f4a9bc-ea6a-45b2-9ad7-cbfcff56c321.pdf</t>
  </si>
  <si>
    <t>Arequipa - Characato_ALIANZA ELECTORAL VENCEREMOS_6</t>
  </si>
  <si>
    <t>SHANTALL ALEXANDRA VERASTEGUI APAZA</t>
  </si>
  <si>
    <t>77151028</t>
  </si>
  <si>
    <t>https://mpesije.jne.gob.pe/apidocs/db981ebb-dfe3-46b6-8f51-a333160dee6d.pdf</t>
  </si>
  <si>
    <t>Arequipa - Characato_AREQUIPA TRADICION Y FUTURO_0</t>
  </si>
  <si>
    <t>MAURO MARCOS RUELAS HUACASI</t>
  </si>
  <si>
    <t>29351161</t>
  </si>
  <si>
    <t>https://mpesije.jne.gob.pe/apidocs/816e2cc2-9c21-4fb1-86b1-1f083ed0d5e3.pdf</t>
  </si>
  <si>
    <t>Arequipa - Characato_AREQUIPA TRADICION Y FUTURO_1</t>
  </si>
  <si>
    <t>JULIO CESAR MENDOZA CARI</t>
  </si>
  <si>
    <t>44694448</t>
  </si>
  <si>
    <t>https://mpesije.jne.gob.pe/apidocs/09a80882-003e-406b-9372-280ef4c5e099.pdf</t>
  </si>
  <si>
    <t>Arequipa - Characato_AREQUIPA TRADICION Y FUTURO_2</t>
  </si>
  <si>
    <t>PAULA DELFINA SALAS SALAS</t>
  </si>
  <si>
    <t>29350448</t>
  </si>
  <si>
    <t>https://mpesije.jne.gob.pe/apidocs/3a822c29-7254-43de-b679-42580a78a78b.pdf</t>
  </si>
  <si>
    <t>Arequipa - Characato_AREQUIPA TRADICION Y FUTURO_3</t>
  </si>
  <si>
    <t>PEDRO CUEVAS ARQUE</t>
  </si>
  <si>
    <t>02416231</t>
  </si>
  <si>
    <t>https://mpesije.jne.gob.pe/apidocs/05bad9f7-5607-4f6a-ba00-eeb99ec2883b.pdf</t>
  </si>
  <si>
    <t>Arequipa - Characato_AREQUIPA TRADICION Y FUTURO_4</t>
  </si>
  <si>
    <t>KELY ALEJANDRA GUILLEN GUILLEN</t>
  </si>
  <si>
    <t>75250761</t>
  </si>
  <si>
    <t>https://mpesije.jne.gob.pe/apidocs/d1c81f92-7f5d-4e96-b291-1e104731ccf3.pdf</t>
  </si>
  <si>
    <t>Arequipa - Characato_AREQUIPA TRADICION Y FUTURO_5</t>
  </si>
  <si>
    <t>RODRIGO RAFAEL RODRIGUEZ RUELAS</t>
  </si>
  <si>
    <t>74203307</t>
  </si>
  <si>
    <t>https://mpesije.jne.gob.pe/apidocs/e6e56259-51e1-4575-be7c-0bc26c67872d.pdf</t>
  </si>
  <si>
    <t>Arequipa - Characato_AREQUIPA TRADICION Y FUTURO_6</t>
  </si>
  <si>
    <t>REYNA FLOR SAKA TICUÑA</t>
  </si>
  <si>
    <t>46218231</t>
  </si>
  <si>
    <t>https://mpesije.jne.gob.pe/apidocs/2f9f9908-8226-48fd-a32d-144c2186275e.pdf</t>
  </si>
  <si>
    <t>Arequipa - Characato_FUERZA AREQUIPENA_0</t>
  </si>
  <si>
    <t>AUGUSTO GERMAN FUENTES PERALTILLA</t>
  </si>
  <si>
    <t>10753071</t>
  </si>
  <si>
    <t>https://mpesije.jne.gob.pe/apidocs/fb8db38c-4ae5-4335-a411-43100534e5ad.pdf</t>
  </si>
  <si>
    <t>Arequipa - Characato_FUERZA AREQUIPENA_1</t>
  </si>
  <si>
    <t>SILVIA EUFEMIA MELGAREJO MITA</t>
  </si>
  <si>
    <t>40433928</t>
  </si>
  <si>
    <t>https://mpesije.jne.gob.pe/apidocs/abdfaa99-7970-4343-a3cd-4235ea543df5.pdf</t>
  </si>
  <si>
    <t>Arequipa - Characato_FUERZA AREQUIPENA_2</t>
  </si>
  <si>
    <t>WILSON QUISPE JAÑO</t>
  </si>
  <si>
    <t>46119182</t>
  </si>
  <si>
    <t>https://mpesije.jne.gob.pe/apidocs/3cd18403-4435-43d0-939c-d62923e52698.pdf</t>
  </si>
  <si>
    <t>Arequipa - Characato_FUERZA AREQUIPENA_3</t>
  </si>
  <si>
    <t>JUANA ROSMERI CASTELO NINAHUAMAN</t>
  </si>
  <si>
    <t>70245505</t>
  </si>
  <si>
    <t>https://mpesije.jne.gob.pe/apidocs/ee1cd1bf-b926-47e3-a79f-01816966366e.pdf</t>
  </si>
  <si>
    <t>Arequipa - Characato_FUERZA AREQUIPENA_4</t>
  </si>
  <si>
    <t>JORGE LUIS PARQUE CONDORI</t>
  </si>
  <si>
    <t>75948332</t>
  </si>
  <si>
    <t>https://mpesije.jne.gob.pe/apidocs/606d6dc8-3564-4192-9366-eb465ddd2494.pdf</t>
  </si>
  <si>
    <t>Arequipa - Characato_FUERZA AREQUIPENA_5</t>
  </si>
  <si>
    <t>EVELYN CALLA QUISPE</t>
  </si>
  <si>
    <t>75989715</t>
  </si>
  <si>
    <t>https://mpesije.jne.gob.pe/apidocs/07eb126f-ebfc-46c2-af38-fdf8a37a2f74.pdf</t>
  </si>
  <si>
    <t>Arequipa - Characato_FUERZA AREQUIPENA_6</t>
  </si>
  <si>
    <t>RICARDO PARQUE ARAPA</t>
  </si>
  <si>
    <t>41235692</t>
  </si>
  <si>
    <t>https://mpesije.jne.gob.pe/apidocs/6529572e-4ec6-421f-83b9-a67ff8c2b843.pdf</t>
  </si>
  <si>
    <t>Arequipa - Characato_JUNTOS POR EL PERU_0</t>
  </si>
  <si>
    <t>MARIBEL EFIGENIA LINARES LUQUE</t>
  </si>
  <si>
    <t>29351945</t>
  </si>
  <si>
    <t>https://mpesije.jne.gob.pe/apidocs/3ba61e2f-07d3-4c0d-bc22-0bebb2dd5062.pdf</t>
  </si>
  <si>
    <t>Arequipa - Characato_JUNTOS POR EL PERU_1</t>
  </si>
  <si>
    <t>CARLOS ALBERTO PORTILLA TEJADA</t>
  </si>
  <si>
    <t>29379680</t>
  </si>
  <si>
    <t>https://mpesije.jne.gob.pe/apidocs/3e856339-7941-4f19-8001-b55e575c8bb0.pdf</t>
  </si>
  <si>
    <t>Arequipa - Characato_JUNTOS POR EL PERU_2</t>
  </si>
  <si>
    <t>LUZ MARIA ALMONTE LIPE</t>
  </si>
  <si>
    <t>29720408</t>
  </si>
  <si>
    <t>https://mpesije.jne.gob.pe/apidocs/e8e3ed38-e35d-4571-afab-f363ac6f1137.pdf</t>
  </si>
  <si>
    <t>Arequipa - Characato_JUNTOS POR EL PERU_3</t>
  </si>
  <si>
    <t>JUAN CARLOS CRUZ TORREBLANCA</t>
  </si>
  <si>
    <t>29580395</t>
  </si>
  <si>
    <t>https://mpesije.jne.gob.pe/apidocs/ad38b259-ecb2-4340-a9f7-e0f019b4404c.pdf</t>
  </si>
  <si>
    <t>Arequipa - Characato_JUNTOS POR EL PERU_4</t>
  </si>
  <si>
    <t>VALERIA NICOLE PORTILLA SALAS</t>
  </si>
  <si>
    <t>77025789</t>
  </si>
  <si>
    <t>https://mpesije.jne.gob.pe/apidocs/09018f36-cd64-4fc6-a136-3f3979c40fa9.pdf</t>
  </si>
  <si>
    <t>Arequipa - Characato_JUNTOS POR EL PERU_5</t>
  </si>
  <si>
    <t>BRAULIO GERSON PILA CHALLCO</t>
  </si>
  <si>
    <t>44425681</t>
  </si>
  <si>
    <t>https://mpesije.jne.gob.pe/apidocs/c166d54b-bf41-4532-852d-739e412e5c6a.pdf</t>
  </si>
  <si>
    <t>Arequipa - Characato_JUNTOS POR EL PERU_6</t>
  </si>
  <si>
    <t>MILAGROS MANUELA QUINA ZEGARRA</t>
  </si>
  <si>
    <t>73694784</t>
  </si>
  <si>
    <t>https://mpesije.jne.gob.pe/apidocs/e30e45e9-043f-4d64-90c5-e61f1c5b9b01.pdf</t>
  </si>
  <si>
    <t>Arequipa - Characato_MOVIMIENTO REGIONAL AREQUIPA AVANCEMOS_0</t>
  </si>
  <si>
    <t>PERCY JUAN HERRERA MORALES</t>
  </si>
  <si>
    <t>29350908</t>
  </si>
  <si>
    <t>https://mpesije.jne.gob.pe/apidocs/cc6c4fd2-207f-402d-a478-3ba19f98e952.pdf</t>
  </si>
  <si>
    <t>Arequipa - Characato_MOVIMIENTO REGIONAL AREQUIPA AVANCEMOS_1</t>
  </si>
  <si>
    <t>JOSELINE ASTRI GUILLEN PINTO</t>
  </si>
  <si>
    <t>72163396</t>
  </si>
  <si>
    <t>https://mpesije.jne.gob.pe/apidocs/0e70120c-3d8f-442b-b6fb-61cdd24559f6.pdf</t>
  </si>
  <si>
    <t>Arequipa - Characato_MOVIMIENTO REGIONAL AREQUIPA AVANCEMOS_2</t>
  </si>
  <si>
    <t>TOMAS MOSCOSO OSCCO</t>
  </si>
  <si>
    <t>44377657</t>
  </si>
  <si>
    <t>https://mpesije.jne.gob.pe/apidocs/9352624c-a356-4b6c-a0c6-0162495ce71a.pdf</t>
  </si>
  <si>
    <t>Arequipa - Characato_MOVIMIENTO REGIONAL AREQUIPA AVANCEMOS_3</t>
  </si>
  <si>
    <t>DORA ENRIQUEZ HUAMANI</t>
  </si>
  <si>
    <t>42878424</t>
  </si>
  <si>
    <t>https://mpesije.jne.gob.pe/apidocs/3fa01e89-4040-48fe-8265-4438be7ac085.pdf</t>
  </si>
  <si>
    <t>Arequipa - Characato_MOVIMIENTO REGIONAL AREQUIPA AVANCEMOS_4</t>
  </si>
  <si>
    <t>PEDRO RAUL FLORES LLERENA</t>
  </si>
  <si>
    <t>29417514</t>
  </si>
  <si>
    <t>https://mpesije.jne.gob.pe/apidocs/4e063690-fc5f-4d8a-9688-020bba324e63.pdf</t>
  </si>
  <si>
    <t>Arequipa - Characato_MOVIMIENTO REGIONAL AREQUIPA AVANCEMOS_5</t>
  </si>
  <si>
    <t>CARLA MIRELLA ROSADO BEJAR</t>
  </si>
  <si>
    <t>74132492</t>
  </si>
  <si>
    <t>https://mpesije.jne.gob.pe/apidocs/14a4fe7d-a8f6-4da8-b0a2-27949fe7464e.pdf</t>
  </si>
  <si>
    <t>Arequipa - Characato_MOVIMIENTO REGIONAL AREQUIPA AVANCEMOS_6</t>
  </si>
  <si>
    <t>EDILSON RODRIGO LUZA GUILLEN</t>
  </si>
  <si>
    <t>70355954</t>
  </si>
  <si>
    <t>https://mpesije.jne.gob.pe/apidocs/bcb79430-66d4-4535-b49d-3b62c9420079.pdf</t>
  </si>
  <si>
    <t>Arequipa - Characato_PARTIDO DEMOCRATA VERDE_0</t>
  </si>
  <si>
    <t>MIGUEL ANGEL PUMA CRUZ</t>
  </si>
  <si>
    <t>45494625</t>
  </si>
  <si>
    <t>https://mpesije.jne.gob.pe/apidocs/c4c2dc5b-f1ce-46bc-b855-6b2366f394f7.pdf</t>
  </si>
  <si>
    <t>Arequipa - Characato_PARTIDO DEMOCRATA VERDE_1</t>
  </si>
  <si>
    <t>XIMENA ASUNCION PAYE VANEGAS</t>
  </si>
  <si>
    <t>71409478</t>
  </si>
  <si>
    <t>https://mpesije.jne.gob.pe/apidocs/7fadb8a3-6217-4fd0-8e50-4a86811eb2be.pdf</t>
  </si>
  <si>
    <t>Arequipa - Characato_PARTIDO DEMOCRATA VERDE_2</t>
  </si>
  <si>
    <t>ANGEL RIGOBERTO CHECHUAYA FLORES</t>
  </si>
  <si>
    <t>75653747</t>
  </si>
  <si>
    <t>https://mpesije.jne.gob.pe/apidocs/d370a9da-e2e3-4973-95a6-229d9b015413.pdf</t>
  </si>
  <si>
    <t>Arequipa - Characato_PARTIDO DEMOCRATA VERDE_3</t>
  </si>
  <si>
    <t>MARIA ALEJANDRA LAURA CHOQUECOTA</t>
  </si>
  <si>
    <t>71937702</t>
  </si>
  <si>
    <t>https://mpesije.jne.gob.pe/apidocs/58d074c0-2225-46ff-8518-5cb0260636ae.pdf</t>
  </si>
  <si>
    <t>Arequipa - Characato_PARTIDO DEMOCRATA VERDE_4</t>
  </si>
  <si>
    <t>YURI AUGUSTO MARIN MONZON</t>
  </si>
  <si>
    <t>29526118</t>
  </si>
  <si>
    <t>https://mpesije.jne.gob.pe/apidocs/b4a8708e-eb60-41fe-8265-85b479f95866.pdf</t>
  </si>
  <si>
    <t>Arequipa - Characato_PARTIDO DEMOCRATA VERDE_5</t>
  </si>
  <si>
    <t>JUANA ESTELA LEANDRES TITE</t>
  </si>
  <si>
    <t>80295495</t>
  </si>
  <si>
    <t>https://mpesije.jne.gob.pe/apidocs/8e2e6222-4f9a-4dbd-a5d1-9bdc58a8e77f.pdf</t>
  </si>
  <si>
    <t>Arequipa - Characato_PARTIDO DEMOCRATA VERDE_6</t>
  </si>
  <si>
    <t>FELIX DELGAR ACOSTA PINTO</t>
  </si>
  <si>
    <t>29350417</t>
  </si>
  <si>
    <t>https://mpesije.jne.gob.pe/apidocs/a2e0b83b-9b82-4078-b333-510d184612f9.pdf</t>
  </si>
  <si>
    <t>Arequipa - Characato_PARTIDO POLITICO PERU PRIMERO_0</t>
  </si>
  <si>
    <t>JORGE RONY PORTILLA PORTILLA</t>
  </si>
  <si>
    <t>44394369</t>
  </si>
  <si>
    <t>https://mpesije.jne.gob.pe/apidocs/473aa704-6b82-4067-a02c-9a4cdd946054.pdf</t>
  </si>
  <si>
    <t>Arequipa - Characato_PARTIDO POLITICO PERU PRIMERO_1</t>
  </si>
  <si>
    <t>ADOLFO OMAR TORRES HURTADO</t>
  </si>
  <si>
    <t>30822759</t>
  </si>
  <si>
    <t>https://mpesije.jne.gob.pe/apidocs/95cbf949-8040-4d9f-b793-5286fbd4fd02.pdf</t>
  </si>
  <si>
    <t>Arequipa - Characato_PARTIDO POLITICO PERU PRIMERO_2</t>
  </si>
  <si>
    <t>SALOME SOLEDAD QUISPE MAMANI</t>
  </si>
  <si>
    <t>29739408</t>
  </si>
  <si>
    <t>https://mpesije.jne.gob.pe/apidocs/24fa3ada-c619-4dd1-8228-122fd88823a9.pdf</t>
  </si>
  <si>
    <t>Arequipa - Characato_PARTIDO POLITICO PERU PRIMERO_3</t>
  </si>
  <si>
    <t>GERARDO JESUS CUARITE MAMANI</t>
  </si>
  <si>
    <t>29703460</t>
  </si>
  <si>
    <t>https://mpesije.jne.gob.pe/apidocs/ecf830c5-8522-4558-bd7c-27b1692ab173.pdf</t>
  </si>
  <si>
    <t>Arequipa - Characato_PARTIDO POLITICO PERU PRIMERO_4</t>
  </si>
  <si>
    <t>ESTEFANI LENY QUISPE APAZA</t>
  </si>
  <si>
    <t>77279834</t>
  </si>
  <si>
    <t>https://mpesije.jne.gob.pe/apidocs/d6f204da-1a9b-4801-8710-398c3e562288.pdf</t>
  </si>
  <si>
    <t>Arequipa - Characato_PARTIDO POLITICO PERU PRIMERO_5</t>
  </si>
  <si>
    <t>JUAN MANUEL SALINAS PORTILLA</t>
  </si>
  <si>
    <t>76546932</t>
  </si>
  <si>
    <t>https://mpesije.jne.gob.pe/apidocs/2bf57c5e-deac-4dbc-83af-fd009ee0f5b4.pdf</t>
  </si>
  <si>
    <t>Arequipa - Characato_PARTIDO POLITICO PERU PRIMERO_6</t>
  </si>
  <si>
    <t>TOMASA ELENA CASTILLO DE VELASQUEZ</t>
  </si>
  <si>
    <t>29351308</t>
  </si>
  <si>
    <t>https://mpesije.jne.gob.pe/apidocs/3935b4e5-0c06-4e6a-aafd-389a16995632.pdf</t>
  </si>
  <si>
    <t>Arequipa - Characato_PODEMOS PERU_0</t>
  </si>
  <si>
    <t>AURELIO MARTIN FLORES HUAMAN</t>
  </si>
  <si>
    <t>00454084</t>
  </si>
  <si>
    <t>https://mpesije.jne.gob.pe/apidocs/c9b6fc2a-3450-4f49-816f-58646aeef126.pdf</t>
  </si>
  <si>
    <t>Arequipa - Characato_PODEMOS PERU_1</t>
  </si>
  <si>
    <t>JESUS ABEL MAMANI SANGA</t>
  </si>
  <si>
    <t>44096597</t>
  </si>
  <si>
    <t>https://mpesije.jne.gob.pe/apidocs/852d0f1d-dd3c-45e9-a4d5-2c875cecc007.pdf</t>
  </si>
  <si>
    <t>Arequipa - Characato_PODEMOS PERU_2</t>
  </si>
  <si>
    <t>MIRIAM VERONICA QUISPE ALMONTE</t>
  </si>
  <si>
    <t>42792049</t>
  </si>
  <si>
    <t>https://mpesije.jne.gob.pe/apidocs/1cb3a5ff-61f9-4b0b-88b7-e03221e7877b.pdf</t>
  </si>
  <si>
    <t>Arequipa - Characato_PODEMOS PERU_3</t>
  </si>
  <si>
    <t>JUAN NILSON MENDOZA BUSTINZA</t>
  </si>
  <si>
    <t>75140712</t>
  </si>
  <si>
    <t>https://mpesije.jne.gob.pe/apidocs/26378ffe-bb25-422c-a83c-273fb9401a06.pdf</t>
  </si>
  <si>
    <t>Arequipa - Characato_PODEMOS PERU_4</t>
  </si>
  <si>
    <t>FRANCCESCA MARILET LAGUNA HERRERA</t>
  </si>
  <si>
    <t>70355409</t>
  </si>
  <si>
    <t>https://mpesije.jne.gob.pe/apidocs/07241947-8a01-40ab-b90b-583337724606.pdf</t>
  </si>
  <si>
    <t>Arequipa - Characato_PODEMOS PERU_5</t>
  </si>
  <si>
    <t>RODOLFO MENDOZA ALÍ</t>
  </si>
  <si>
    <t>73879345</t>
  </si>
  <si>
    <t>https://mpesije.jne.gob.pe/apidocs/7110f5d7-4f8e-492f-ae94-fa560f7acbb8.pdf</t>
  </si>
  <si>
    <t>Arequipa - Characato_PODEMOS PERU_6</t>
  </si>
  <si>
    <t>CARMEN IRINA CALCINA PORTILLA</t>
  </si>
  <si>
    <t>74063610</t>
  </si>
  <si>
    <t>https://mpesije.jne.gob.pe/apidocs/d6a7fd31-1495-4863-bfc3-a7b0f38442e3.pdf</t>
  </si>
  <si>
    <t>Arequipa - Characato_PROGRESEMOS_0</t>
  </si>
  <si>
    <t>RUTH MARY PORTILLA PINTO</t>
  </si>
  <si>
    <t>29621649</t>
  </si>
  <si>
    <t>https://mpesije.jne.gob.pe/apidocs/93bf7ca4-fd6d-436a-ab16-e225e475debc.pdf</t>
  </si>
  <si>
    <t>Arequipa - Characato_PROGRESEMOS_1</t>
  </si>
  <si>
    <t>CIRO YSMAEL LINARES PACO</t>
  </si>
  <si>
    <t>29352015</t>
  </si>
  <si>
    <t>https://mpesije.jne.gob.pe/apidocs/56dce550-0c18-421e-a643-3d7ccea79669.pdf</t>
  </si>
  <si>
    <t>Arequipa - Characato_PROGRESEMOS_2</t>
  </si>
  <si>
    <t>JHOSELIN ANABEL LAGUNA HERRERA</t>
  </si>
  <si>
    <t>70355391</t>
  </si>
  <si>
    <t>https://mpesije.jne.gob.pe/apidocs/b113b54d-fe8c-4225-a63b-673201e58d0d.pdf</t>
  </si>
  <si>
    <t>Arequipa - Characato_PROGRESEMOS_3</t>
  </si>
  <si>
    <t>RICARDO HUGO PEREYRA QUIÑONEZ</t>
  </si>
  <si>
    <t>42114068</t>
  </si>
  <si>
    <t>https://mpesije.jne.gob.pe/apidocs/2dda002c-f1c3-4a7e-8256-d3c9ced1c40e.pdf</t>
  </si>
  <si>
    <t>Arequipa - Characato_PROGRESEMOS_4</t>
  </si>
  <si>
    <t>KAREN FERNANDA PUMA LAURA</t>
  </si>
  <si>
    <t>47899784</t>
  </si>
  <si>
    <t>https://mpesije.jne.gob.pe/apidocs/7632b9dd-ca55-4aeb-b8f5-c18b41aef8d8.pdf</t>
  </si>
  <si>
    <t>Arequipa - Characato_PROGRESEMOS_5</t>
  </si>
  <si>
    <t>FELIPE ARTURO GUILLEN ROSADO</t>
  </si>
  <si>
    <t>76167950</t>
  </si>
  <si>
    <t>https://mpesije.jne.gob.pe/apidocs/b9284701-980b-470e-a626-5a8221b4eff5.pdf</t>
  </si>
  <si>
    <t>Arequipa - Characato_PROGRESEMOS_6</t>
  </si>
  <si>
    <t>MARCELA BETTY FUENTES RODRIGUEZ</t>
  </si>
  <si>
    <t>72019746</t>
  </si>
  <si>
    <t>https://mpesije.jne.gob.pe/apidocs/d36af306-aa95-4fdd-819f-4ef9facdae67.pdf</t>
  </si>
  <si>
    <t>Arequipa - Characato_YO AREQUIPA_0</t>
  </si>
  <si>
    <t>LISSET LETICIA ORE TAIPE</t>
  </si>
  <si>
    <t>70020698</t>
  </si>
  <si>
    <t>https://mpesije.jne.gob.pe/apidocs/1e34799e-60d1-41b2-bd2d-770807e6be7e.pdf</t>
  </si>
  <si>
    <t>Arequipa - Characato_YO AREQUIPA_1</t>
  </si>
  <si>
    <t>SIXTO SUMIRI CASA</t>
  </si>
  <si>
    <t>29466930</t>
  </si>
  <si>
    <t>https://mpesije.jne.gob.pe/apidocs/5b872829-5f99-436f-bc57-530e740c1db1.pdf</t>
  </si>
  <si>
    <t>Arequipa - Characato_YO AREQUIPA_2</t>
  </si>
  <si>
    <t>BARBARITA CASTRO HUAMANI</t>
  </si>
  <si>
    <t>41218399</t>
  </si>
  <si>
    <t>https://mpesije.jne.gob.pe/apidocs/2aabf603-7a6d-4b53-8686-d788e0c81c6f.pdf</t>
  </si>
  <si>
    <t>Arequipa - Characato_YO AREQUIPA_3</t>
  </si>
  <si>
    <t>FAUSTINO TTITO HUAMAN</t>
  </si>
  <si>
    <t>29368637</t>
  </si>
  <si>
    <t>https://mpesije.jne.gob.pe/apidocs/65446b05-3407-4189-ac16-151559b06b5e.pdf</t>
  </si>
  <si>
    <t>Arequipa - Characato_YO AREQUIPA_4</t>
  </si>
  <si>
    <t>LORENZA OBDULIA QUISPE ROMERO</t>
  </si>
  <si>
    <t>47152608</t>
  </si>
  <si>
    <t>https://mpesije.jne.gob.pe/apidocs/7041f7d1-bea8-4c9a-aeb6-2b8043316370.pdf</t>
  </si>
  <si>
    <t>Arequipa - Characato_YO AREQUIPA_5</t>
  </si>
  <si>
    <t>BRYAN ANTHONY QUISPE RODRIGUEZ</t>
  </si>
  <si>
    <t>73001319</t>
  </si>
  <si>
    <t>https://mpesije.jne.gob.pe/apidocs/68c5b0c2-0720-498e-aaae-341482d72dd9.pdf</t>
  </si>
  <si>
    <t>Arequipa - Characato_YO AREQUIPA_6</t>
  </si>
  <si>
    <t>HELEN MANCANI MEDINA</t>
  </si>
  <si>
    <t>74829180</t>
  </si>
  <si>
    <t>https://mpesije.jne.gob.pe/apidocs/d5ff63b6-22b3-499b-b6a6-d231dc23b7b8.pdf</t>
  </si>
  <si>
    <t>Arequipa - Chiguata_AHORA NACION AN_0</t>
  </si>
  <si>
    <t>MOISES URBANO VIZCARRA ANDAMAYO</t>
  </si>
  <si>
    <t>29697653</t>
  </si>
  <si>
    <t>https://mpesije.jne.gob.pe/apidocs/7b96c72c-6564-41bb-82a2-cbce54c96565.pdf</t>
  </si>
  <si>
    <t>Arequipa - Chiguata_AHORA NACION AN_1</t>
  </si>
  <si>
    <t>EDUARDO DAVID ROQUE TICONA</t>
  </si>
  <si>
    <t>73146157</t>
  </si>
  <si>
    <t>https://mpesije.jne.gob.pe/apidocs/64d83f56-61f3-4393-9d2c-1972415374f1.pdf</t>
  </si>
  <si>
    <t>Arequipa - Chiguata_AHORA NACION AN_2</t>
  </si>
  <si>
    <t>SILVIA MAMANI CHALLAPA</t>
  </si>
  <si>
    <t>29648131</t>
  </si>
  <si>
    <t>https://mpesije.jne.gob.pe/apidocs/e1d5196a-c17f-4641-bc08-0aeef43243ee.pdf</t>
  </si>
  <si>
    <t>Arequipa - Chiguata_AHORA NACION AN_3</t>
  </si>
  <si>
    <t>DEY YIBER VALERO VILCA</t>
  </si>
  <si>
    <t>48312059</t>
  </si>
  <si>
    <t>https://mpesije.jne.gob.pe/apidocs/abb30e29-60b8-4e6c-9617-978c81105834.pdf</t>
  </si>
  <si>
    <t>Arequipa - Chiguata_AHORA NACION AN_4</t>
  </si>
  <si>
    <t>YAMILET FLORENCIA QUISPE AGUILAR</t>
  </si>
  <si>
    <t>61039254</t>
  </si>
  <si>
    <t>https://mpesije.jne.gob.pe/apidocs/f48aac7c-c336-485d-8055-269b85f01cda.pdf</t>
  </si>
  <si>
    <t>Arequipa - Chiguata_AHORA NACION AN_5</t>
  </si>
  <si>
    <t>JHON OMAR LLUTARI QUISPE</t>
  </si>
  <si>
    <t>80266293</t>
  </si>
  <si>
    <t>https://mpesije.jne.gob.pe/apidocs/0e055b18-e974-4e14-8538-ed9e8429540c.pdf</t>
  </si>
  <si>
    <t>Arequipa - Chiguata_AHORA NACION AN_6</t>
  </si>
  <si>
    <t>YANETH PAULA ESCALANTE VARGAS</t>
  </si>
  <si>
    <t>80280364</t>
  </si>
  <si>
    <t>https://mpesije.jne.gob.pe/apidocs/c88e7e94-2a76-4032-bf4a-c6cc468a6625.pdf</t>
  </si>
  <si>
    <t>Arequipa - Chiguata_ALIANZA PARA EL PROGRESO_0</t>
  </si>
  <si>
    <t>JESUS FELIPE EGOABIL OLIVA</t>
  </si>
  <si>
    <t>29646349</t>
  </si>
  <si>
    <t>https://mpesije.jne.gob.pe/apidocs/a61a7ffb-935d-4426-a3d1-6e1f1fc28d9e.pdf</t>
  </si>
  <si>
    <t>Arequipa - Chiguata_ALIANZA PARA EL PROGRESO_1</t>
  </si>
  <si>
    <t>MARIO SANTIAGO EGOABIL QUISPE</t>
  </si>
  <si>
    <t>43450492</t>
  </si>
  <si>
    <t>https://mpesije.jne.gob.pe/apidocs/06b1bc07-2382-420e-a419-ec4ce9214450.pdf</t>
  </si>
  <si>
    <t>Arequipa - Chiguata_ALIANZA PARA EL PROGRESO_2</t>
  </si>
  <si>
    <t>YULISSA VICKY ALANOCA ARAPA</t>
  </si>
  <si>
    <t>76576601</t>
  </si>
  <si>
    <t>https://mpesije.jne.gob.pe/apidocs/8079c767-7547-4de1-ae6e-efdfd8e36cf3.pdf</t>
  </si>
  <si>
    <t>Arequipa - Chiguata_ALIANZA PARA EL PROGRESO_3</t>
  </si>
  <si>
    <t>JACINTO ELEODORO BOLIVAR SOTO</t>
  </si>
  <si>
    <t>30575299</t>
  </si>
  <si>
    <t>https://mpesije.jne.gob.pe/apidocs/42d96044-80d7-4006-8a67-317da75b0281.pdf</t>
  </si>
  <si>
    <t>Arequipa - Chiguata_ALIANZA PARA EL PROGRESO_4</t>
  </si>
  <si>
    <t>KATIA STEFANY OJEDA FERNANDEZ</t>
  </si>
  <si>
    <t>46108022</t>
  </si>
  <si>
    <t>https://mpesije.jne.gob.pe/apidocs/9422c31d-c697-4d73-a4c1-17eaf51031b5.pdf</t>
  </si>
  <si>
    <t>Arequipa - Chiguata_ALIANZA PARA EL PROGRESO_5</t>
  </si>
  <si>
    <t>ZIZOU WHALLAS MAMANI VALDIVIA</t>
  </si>
  <si>
    <t>60966508</t>
  </si>
  <si>
    <t>https://mpesije.jne.gob.pe/apidocs/afe86217-e0bc-424e-9b54-7ca2c441051f.pdf</t>
  </si>
  <si>
    <t>Arequipa - Chiguata_ALIANZA PARA EL PROGRESO_6</t>
  </si>
  <si>
    <t>YULY LUDGARDA LARICO ALANOCA</t>
  </si>
  <si>
    <t>29369974</t>
  </si>
  <si>
    <t>https://mpesije.jne.gob.pe/apidocs/37e1243e-b4f4-474a-880d-8a05e646696d.pdf</t>
  </si>
  <si>
    <t>Arequipa - Chiguata_FUERZA AREQUIPENA_0</t>
  </si>
  <si>
    <t>PETER HUMBERTO BENAVENTE RAMOS</t>
  </si>
  <si>
    <t>29285875</t>
  </si>
  <si>
    <t>https://mpesije.jne.gob.pe/apidocs/c02821b7-d103-471f-aa28-6c32d92a3f30.pdf</t>
  </si>
  <si>
    <t>Arequipa - Chiguata_FUERZA AREQUIPENA_1</t>
  </si>
  <si>
    <t>CEFERINO ORTIZ ORTIZ</t>
  </si>
  <si>
    <t>29669958</t>
  </si>
  <si>
    <t>https://mpesije.jne.gob.pe/apidocs/6cb68208-2ad3-459e-a182-b282ef2be8a9.pdf</t>
  </si>
  <si>
    <t>Arequipa - Chiguata_FUERZA AREQUIPENA_2</t>
  </si>
  <si>
    <t>LUZGARDA PARI TAPARA</t>
  </si>
  <si>
    <t>47955050</t>
  </si>
  <si>
    <t>https://mpesije.jne.gob.pe/apidocs/fac22e5d-e483-4fa9-af4f-cda2ad56f9ca.pdf</t>
  </si>
  <si>
    <t>Arequipa - Chiguata_FUERZA AREQUIPENA_3</t>
  </si>
  <si>
    <t>BENJAMIN ARTURO FLORES FLORES</t>
  </si>
  <si>
    <t>29542312</t>
  </si>
  <si>
    <t>https://mpesije.jne.gob.pe/apidocs/81e9cc26-2431-4d8e-8b61-6ad21517d3d1.pdf</t>
  </si>
  <si>
    <t>Arequipa - Chiguata_FUERZA AREQUIPENA_4</t>
  </si>
  <si>
    <t>JULIA BENILDA CHIGUAY CHIGUAY</t>
  </si>
  <si>
    <t>42511607</t>
  </si>
  <si>
    <t>https://mpesije.jne.gob.pe/apidocs/a5a7dc92-23bc-4835-8664-e477d56e99d7.pdf</t>
  </si>
  <si>
    <t>Arequipa - Chiguata_FUERZA AREQUIPENA_5</t>
  </si>
  <si>
    <t>JEAN CARLOS CHOQUE CHANCOLLA</t>
  </si>
  <si>
    <t>73478698</t>
  </si>
  <si>
    <t>https://mpesije.jne.gob.pe/apidocs/4ae9fd4e-7bfc-4fae-bfd3-78b750a24864.pdf</t>
  </si>
  <si>
    <t>Arequipa - Chiguata_FUERZA AREQUIPENA_6</t>
  </si>
  <si>
    <t>FLORA KARINA PAYEHUANCA NICOLA</t>
  </si>
  <si>
    <t>73800626</t>
  </si>
  <si>
    <t>https://mpesije.jne.gob.pe/apidocs/4c474539-dde1-4d88-bfbf-8e539a5b5e2c.pdf</t>
  </si>
  <si>
    <t>Arequipa - Chiguata_JUNTOS POR EL PERU_0</t>
  </si>
  <si>
    <t>EMILIANO VILCA RUIZ</t>
  </si>
  <si>
    <t>29364809</t>
  </si>
  <si>
    <t>https://mpesije.jne.gob.pe/apidocs/be02defc-2047-40ef-9b22-bff40a23b6dd.pdf</t>
  </si>
  <si>
    <t>Arequipa - Chiguata_JUNTOS POR EL PERU_1</t>
  </si>
  <si>
    <t>REYNA ISABEL CHANCOLLA CALLE</t>
  </si>
  <si>
    <t>29432126</t>
  </si>
  <si>
    <t>https://mpesije.jne.gob.pe/apidocs/3ec3b66d-22dc-4c0b-a6a1-7f5f7dc8f5f5.pdf</t>
  </si>
  <si>
    <t>Arequipa - Chiguata_JUNTOS POR EL PERU_2</t>
  </si>
  <si>
    <t>NESTOR MERMA MENDOZA</t>
  </si>
  <si>
    <t>44931625</t>
  </si>
  <si>
    <t>https://mpesije.jne.gob.pe/apidocs/15f17e0d-d87d-426d-aedf-568df8e95837.pdf</t>
  </si>
  <si>
    <t>Arequipa - Chiguata_JUNTOS POR EL PERU_3</t>
  </si>
  <si>
    <t>RUBY YUBIRLAYSI USCAMAYTA APAZA</t>
  </si>
  <si>
    <t>74942232</t>
  </si>
  <si>
    <t>https://mpesije.jne.gob.pe/apidocs/03e99773-345f-4180-a0c9-ac0e241296ee.pdf</t>
  </si>
  <si>
    <t>Arequipa - Chiguata_JUNTOS POR EL PERU_4</t>
  </si>
  <si>
    <t>JUAN SEGUNDO VARGAS CABRERA</t>
  </si>
  <si>
    <t>29449452</t>
  </si>
  <si>
    <t>https://mpesije.jne.gob.pe/apidocs/f1099b8d-c297-4b5c-8a57-71f592992f4c.pdf</t>
  </si>
  <si>
    <t>Arequipa - Chiguata_JUNTOS POR EL PERU_5</t>
  </si>
  <si>
    <t>ROSA MARIA TICONA VILCA</t>
  </si>
  <si>
    <t>70937898</t>
  </si>
  <si>
    <t>https://mpesije.jne.gob.pe/apidocs/b48b41ad-212b-484a-ba4a-f25541b37e7c.pdf</t>
  </si>
  <si>
    <t>Arequipa - Chiguata_JUNTOS POR EL PERU_6</t>
  </si>
  <si>
    <t>VICTOR MARCELINO TORRES VILCA</t>
  </si>
  <si>
    <t>29545565</t>
  </si>
  <si>
    <t>https://mpesije.jne.gob.pe/apidocs/40329011-b7b8-4b3c-ad34-ea98392a3a7f.pdf</t>
  </si>
  <si>
    <t>Arequipa - Chiguata_MOVIMIENTO REGIONAL AREQUIPA AVANCEMOS_0</t>
  </si>
  <si>
    <t>GREGORIO ANGEL CORRALES DELGADO</t>
  </si>
  <si>
    <t>29353897</t>
  </si>
  <si>
    <t>https://mpesije.jne.gob.pe/apidocs/386bb92c-acc8-4662-b153-c99c60fae681.pdf</t>
  </si>
  <si>
    <t>Arequipa - Chiguata_MOVIMIENTO REGIONAL AREQUIPA AVANCEMOS_1</t>
  </si>
  <si>
    <t>ROSA MARIA HUAMAN QUILLA DE TORRES</t>
  </si>
  <si>
    <t>29606099</t>
  </si>
  <si>
    <t>https://mpesije.jne.gob.pe/apidocs/6eaa15fe-9544-4527-a47d-999ac00ca72e.pdf</t>
  </si>
  <si>
    <t>Arequipa - Chiguata_MOVIMIENTO REGIONAL AREQUIPA AVANCEMOS_2</t>
  </si>
  <si>
    <t>FRANCO CARRASCO CHAHUARA</t>
  </si>
  <si>
    <t>73774904</t>
  </si>
  <si>
    <t>https://mpesije.jne.gob.pe/apidocs/60a4b643-4b7b-4bfc-89c9-ca049b7a00f6.pdf</t>
  </si>
  <si>
    <t>Arequipa - Chiguata_MOVIMIENTO REGIONAL AREQUIPA AVANCEMOS_3</t>
  </si>
  <si>
    <t>YULISA BRICILA MAMANI CHANCOLLA</t>
  </si>
  <si>
    <t>70824263</t>
  </si>
  <si>
    <t>https://mpesije.jne.gob.pe/apidocs/29799bc2-f3e4-449f-b4ed-ba7890b67489.pdf</t>
  </si>
  <si>
    <t>Arequipa - Chiguata_MOVIMIENTO REGIONAL AREQUIPA AVANCEMOS_4</t>
  </si>
  <si>
    <t>ALEX MODESTO FLORES CHIGUAY</t>
  </si>
  <si>
    <t>43648175</t>
  </si>
  <si>
    <t>https://mpesije.jne.gob.pe/apidocs/d87406e8-a44d-4425-b529-7d7fb7812aab.pdf</t>
  </si>
  <si>
    <t>Arequipa - Chiguata_MOVIMIENTO REGIONAL AREQUIPA AVANCEMOS_5</t>
  </si>
  <si>
    <t>KATTY MARITA ANCCO CORRALES</t>
  </si>
  <si>
    <t>71424513</t>
  </si>
  <si>
    <t>https://mpesije.jne.gob.pe/apidocs/bc6773d7-71b9-423d-96ac-14707618a787.pdf</t>
  </si>
  <si>
    <t>Arequipa - Chiguata_MOVIMIENTO REGIONAL AREQUIPA AVANCEMOS_6</t>
  </si>
  <si>
    <t>OSCAR DAVID CAYRA SUAÑA</t>
  </si>
  <si>
    <t>46120069</t>
  </si>
  <si>
    <t>https://mpesije.jne.gob.pe/apidocs/4bc10368-3ede-4085-abaa-579795f4ab1f.pdf</t>
  </si>
  <si>
    <t>Arequipa - Chiguata_PARTIDO CIVICO OBRAS_0</t>
  </si>
  <si>
    <t>ROBERT ANIBAL VALDEZ PUMA</t>
  </si>
  <si>
    <t>29590910</t>
  </si>
  <si>
    <t>https://mpesije.jne.gob.pe/apidocs/a7463e81-b730-46cd-b452-b93c32bbf89c.pdf</t>
  </si>
  <si>
    <t>Arequipa - Chiguata_PARTIDO CIVICO OBRAS_1</t>
  </si>
  <si>
    <t>JESUS ESTEBAN QUISPE QUISPE</t>
  </si>
  <si>
    <t>29424347</t>
  </si>
  <si>
    <t>https://mpesije.jne.gob.pe/apidocs/70c9ffc2-e570-4064-823e-e0d6c2b7a85d.pdf</t>
  </si>
  <si>
    <t>Arequipa - Chiguata_PARTIDO CIVICO OBRAS_2</t>
  </si>
  <si>
    <t>NEYS HELI QUISPE QUISPE</t>
  </si>
  <si>
    <t>43007558</t>
  </si>
  <si>
    <t>https://mpesije.jne.gob.pe/apidocs/b30a3424-64f8-4080-96e1-f1796f23f772.pdf</t>
  </si>
  <si>
    <t>Arequipa - Chiguata_PARTIDO CIVICO OBRAS_3</t>
  </si>
  <si>
    <t>JUAN MAMANI MAMANI</t>
  </si>
  <si>
    <t>29362449</t>
  </si>
  <si>
    <t>https://mpesije.jne.gob.pe/apidocs/b095b083-5aae-47cc-93b6-a8cef1d92d3f.pdf</t>
  </si>
  <si>
    <t>Arequipa - Chiguata_PARTIDO CIVICO OBRAS_4</t>
  </si>
  <si>
    <t>SILA LAURA VILCA</t>
  </si>
  <si>
    <t>29305440</t>
  </si>
  <si>
    <t>https://mpesije.jne.gob.pe/apidocs/e32048e1-6ee1-43d5-85a8-2d326ae08bd3.pdf</t>
  </si>
  <si>
    <t>Arequipa - Chiguata_PARTIDO CIVICO OBRAS_5</t>
  </si>
  <si>
    <t>CARLOS DAVID DUEÑAS COLQUE</t>
  </si>
  <si>
    <t>71901044</t>
  </si>
  <si>
    <t>https://mpesije.jne.gob.pe/apidocs/fbf47672-2d39-471f-a7e1-7ab03f9b4b0c.pdf</t>
  </si>
  <si>
    <t>Arequipa - Chiguata_PARTIDO CIVICO OBRAS_6</t>
  </si>
  <si>
    <t>DANIELA KRISTEL QUISPE CHURA</t>
  </si>
  <si>
    <t>61039599</t>
  </si>
  <si>
    <t>https://mpesije.jne.gob.pe/apidocs/c5914061-508d-45ce-a039-5fea60c76bf9.pdf</t>
  </si>
  <si>
    <t>Arequipa - Chiguata_PARTIDO DEMOCRATA UNIDO PERU_0</t>
  </si>
  <si>
    <t>BENITO RICHARD YANQUI QUISPE</t>
  </si>
  <si>
    <t>29735515</t>
  </si>
  <si>
    <t>https://mpesije.jne.gob.pe/apidocs/81b038fb-1c87-420f-bd00-cdeb2fd003e6.pdf</t>
  </si>
  <si>
    <t>Arequipa - Chiguata_PARTIDO DEMOCRATA UNIDO PERU_1</t>
  </si>
  <si>
    <t>JAHAYRA NIKOL QUISPE CHUQUITAYPE</t>
  </si>
  <si>
    <t>75088556</t>
  </si>
  <si>
    <t>https://mpesije.jne.gob.pe/apidocs/313e0cc3-43fe-4663-b070-94db9647388a.pdf</t>
  </si>
  <si>
    <t>Arequipa - Chiguata_PARTIDO DEMOCRATA UNIDO PERU_2</t>
  </si>
  <si>
    <t>REYNALDO CRISTOBAL CRISTOBAL</t>
  </si>
  <si>
    <t>29649018</t>
  </si>
  <si>
    <t>https://mpesije.jne.gob.pe/apidocs/74ebe340-dc16-401a-b99c-5ef7ce0d01e8.pdf</t>
  </si>
  <si>
    <t>Arequipa - Chiguata_PARTIDO DEMOCRATA UNIDO PERU_3</t>
  </si>
  <si>
    <t>VILMA FLORES MAMANI</t>
  </si>
  <si>
    <t>44995629</t>
  </si>
  <si>
    <t>https://mpesije.jne.gob.pe/apidocs/33f2c8db-c79b-46fe-a21b-b3f433a847b5.pdf</t>
  </si>
  <si>
    <t>Arequipa - Chiguata_PARTIDO DEMOCRATA UNIDO PERU_4</t>
  </si>
  <si>
    <t>SERGIO CECILIO GOMEZ CHAHUA</t>
  </si>
  <si>
    <t>29624805</t>
  </si>
  <si>
    <t>https://mpesije.jne.gob.pe/apidocs/245ab346-53cf-4e93-a067-b8858d228e59.pdf</t>
  </si>
  <si>
    <t>Arequipa - Chiguata_PARTIDO DEMOCRATA UNIDO PERU_5</t>
  </si>
  <si>
    <t>JOSSELINE ANYELA PARI PARI</t>
  </si>
  <si>
    <t>60866550</t>
  </si>
  <si>
    <t>https://mpesije.jne.gob.pe/apidocs/8d6a6367-6f3f-477c-8b7a-7852ca4ab272.pdf</t>
  </si>
  <si>
    <t>Arequipa - Chiguata_PARTIDO DEMOCRATA UNIDO PERU_6</t>
  </si>
  <si>
    <t>ROLANDO DONALD USCAMAYTA YANA</t>
  </si>
  <si>
    <t>44397505</t>
  </si>
  <si>
    <t>https://mpesije.jne.gob.pe/apidocs/ecd69111-ade8-4a83-9f37-b58f92c4fd12.pdf</t>
  </si>
  <si>
    <t>Arequipa - Chiguata_PARTIDO DEMOCRATA VERDE_0</t>
  </si>
  <si>
    <t>GERALDINE SORELI BENAVENTE AVALOS</t>
  </si>
  <si>
    <t>71380587</t>
  </si>
  <si>
    <t>https://mpesije.jne.gob.pe/apidocs/89a14d93-4fa8-4164-b48a-315eb22fe0e2.pdf</t>
  </si>
  <si>
    <t>Arequipa - Chiguata_PARTIDO DEMOCRATA VERDE_1</t>
  </si>
  <si>
    <t>ALVARO ELEUTERIO VILCA VALERO</t>
  </si>
  <si>
    <t>40933571</t>
  </si>
  <si>
    <t>https://mpesije.jne.gob.pe/apidocs/0f43852c-8254-4b50-9a95-6ecabe6ab86b.pdf</t>
  </si>
  <si>
    <t>Arequipa - Chiguata_PARTIDO DEMOCRATA VERDE_2</t>
  </si>
  <si>
    <t>FANY MAMANI CHAIÑA</t>
  </si>
  <si>
    <t>75073488</t>
  </si>
  <si>
    <t>https://mpesije.jne.gob.pe/apidocs/02113150-4080-4e8f-b8ec-e285b4669672.pdf</t>
  </si>
  <si>
    <t>Arequipa - Chiguata_PARTIDO DEMOCRATA VERDE_3</t>
  </si>
  <si>
    <t>ELMER ADEMIR QUISPE NINAHUAMAN</t>
  </si>
  <si>
    <t>45110591</t>
  </si>
  <si>
    <t>https://mpesije.jne.gob.pe/apidocs/9d03656a-7c0a-40e7-9219-70b16fc9e319.pdf</t>
  </si>
  <si>
    <t>Arequipa - Chiguata_PARTIDO DEMOCRATA VERDE_4</t>
  </si>
  <si>
    <t>ARASELI YULI CONDORI COJOMA</t>
  </si>
  <si>
    <t>76855479</t>
  </si>
  <si>
    <t>https://mpesije.jne.gob.pe/apidocs/1851c670-0cb2-45a1-9ae2-f878ec6768ee.pdf</t>
  </si>
  <si>
    <t>Arequipa - Chiguata_PARTIDO DEMOCRATA VERDE_5</t>
  </si>
  <si>
    <t>DAVID JOHN CHANCOLLA CCOSI</t>
  </si>
  <si>
    <t>73475230</t>
  </si>
  <si>
    <t>https://mpesije.jne.gob.pe/apidocs/b829f901-77db-45c6-987d-eababdd9a349.pdf</t>
  </si>
  <si>
    <t>Arequipa - Chiguata_PARTIDO DEMOCRATA VERDE_6</t>
  </si>
  <si>
    <t>MELISSA CABANA CRISTOBAL</t>
  </si>
  <si>
    <t>70684581</t>
  </si>
  <si>
    <t>https://mpesije.jne.gob.pe/apidocs/918dab4e-6aff-439a-bf4d-08d43d80d630.pdf</t>
  </si>
  <si>
    <t>Arequipa - Chiguata_PERU MODERNO_0</t>
  </si>
  <si>
    <t>PITER VILCA GALLEGOS</t>
  </si>
  <si>
    <t>29354011</t>
  </si>
  <si>
    <t>https://mpesije.jne.gob.pe/apidocs/a11481dd-1906-49cc-9e06-8bf90a7cf225.pdf</t>
  </si>
  <si>
    <t>Arequipa - Chiguata_PERU MODERNO_1</t>
  </si>
  <si>
    <t>NESTOR LORENZO MAQUERA FLORES</t>
  </si>
  <si>
    <t>29715814</t>
  </si>
  <si>
    <t>https://mpesije.jne.gob.pe/apidocs/4383a6ae-caee-4ec3-9866-6fd989788d46.pdf</t>
  </si>
  <si>
    <t>Arequipa - Chiguata_PERU MODERNO_2</t>
  </si>
  <si>
    <t>YOLANDA FLORES QUISPE DE LARICO</t>
  </si>
  <si>
    <t>46411171</t>
  </si>
  <si>
    <t>https://mpesije.jne.gob.pe/apidocs/9672585d-47c6-41bf-9246-d0834420659c.pdf</t>
  </si>
  <si>
    <t>Arequipa - Chiguata_PERU MODERNO_3</t>
  </si>
  <si>
    <t>JACINTO SULLA YAURI</t>
  </si>
  <si>
    <t>29681079</t>
  </si>
  <si>
    <t>https://mpesije.jne.gob.pe/apidocs/fe147aa6-68f9-414d-a61d-cf466cc209db.pdf</t>
  </si>
  <si>
    <t>Arequipa - Chiguata_PERU MODERNO_4</t>
  </si>
  <si>
    <t>YANETH PATRICIA PEÑA FONSECA</t>
  </si>
  <si>
    <t>40129528</t>
  </si>
  <si>
    <t>https://mpesije.jne.gob.pe/apidocs/34cf64b1-7447-41ad-b3e6-8050de69e94e.pdf</t>
  </si>
  <si>
    <t>Arequipa - Chiguata_PERU MODERNO_5</t>
  </si>
  <si>
    <t>LUIS FRANCO LAURA ATAUCURE</t>
  </si>
  <si>
    <t>75423727</t>
  </si>
  <si>
    <t>https://mpesije.jne.gob.pe/apidocs/5bf5dce3-a51d-41dc-b798-1df0568606b1.pdf</t>
  </si>
  <si>
    <t>Arequipa - Chiguata_PERU MODERNO_6</t>
  </si>
  <si>
    <t>ARIANA JOMAYRA CHIRIO VILCA</t>
  </si>
  <si>
    <t>61039314</t>
  </si>
  <si>
    <t>https://mpesije.jne.gob.pe/apidocs/214c8254-77ff-4787-9f68-02111dceeaa8.pdf</t>
  </si>
  <si>
    <t>Arequipa - Chiguata_YO AREQUIPA_0</t>
  </si>
  <si>
    <t>OSCAR JORGE CHANCOLLA MAMANI</t>
  </si>
  <si>
    <t>42462307</t>
  </si>
  <si>
    <t>https://mpesije.jne.gob.pe/apidocs/6c8a0c0e-34a9-4516-8e16-5470cb73c2ef.pdf</t>
  </si>
  <si>
    <t>Arequipa - Chiguata_YO AREQUIPA_1</t>
  </si>
  <si>
    <t>GERARDO MEDINA HUAMANI</t>
  </si>
  <si>
    <t>43208491</t>
  </si>
  <si>
    <t>https://mpesije.jne.gob.pe/apidocs/ae43b229-c0b6-444c-86a3-f871ac766f8c.pdf</t>
  </si>
  <si>
    <t>Arequipa - Chiguata_YO AREQUIPA_2</t>
  </si>
  <si>
    <t>YOLANDA MOLLAPAZA CHOQUE DE RODRIGUEZ</t>
  </si>
  <si>
    <t>40889310</t>
  </si>
  <si>
    <t>https://mpesije.jne.gob.pe/apidocs/bcf1147a-4ace-4065-a4a3-cc6be7ac8c4e.pdf</t>
  </si>
  <si>
    <t>Arequipa - Chiguata_YO AREQUIPA_3</t>
  </si>
  <si>
    <t>YONY MAYKOL CASTRO CONDORI</t>
  </si>
  <si>
    <t>46705955</t>
  </si>
  <si>
    <t>https://mpesije.jne.gob.pe/apidocs/8e630ebb-dfb9-4ef1-8bc9-ebd5c3abf10a.pdf</t>
  </si>
  <si>
    <t>Arequipa - Chiguata_YO AREQUIPA_4</t>
  </si>
  <si>
    <t>EDENITH SHIRLEY BENAVENTE QUISPE</t>
  </si>
  <si>
    <t>70783609</t>
  </si>
  <si>
    <t>https://mpesije.jne.gob.pe/apidocs/d1683149-58cd-454a-b73f-da5d633895e4.pdf</t>
  </si>
  <si>
    <t>Arequipa - Chiguata_YO AREQUIPA_5</t>
  </si>
  <si>
    <t>JUSTO ARCATA VALDEZ</t>
  </si>
  <si>
    <t>29667985</t>
  </si>
  <si>
    <t>https://mpesije.jne.gob.pe/apidocs/7c281f0d-5da6-4723-bc28-f62581765a12.pdf</t>
  </si>
  <si>
    <t>Arequipa - Chiguata_YO AREQUIPA_6</t>
  </si>
  <si>
    <t>STHEPHANY NIKOL CHUCTAYA ALARICO</t>
  </si>
  <si>
    <t>71430950</t>
  </si>
  <si>
    <t>https://mpesije.jne.gob.pe/apidocs/690b035f-4f5e-49f8-9781-68b1a43ae09d.pdf</t>
  </si>
  <si>
    <t>Arequipa - Jacobo Hunter_ACCION POPULAR_0</t>
  </si>
  <si>
    <t>ERIK JOHN NUÑEZ MAMANI</t>
  </si>
  <si>
    <t>42303377</t>
  </si>
  <si>
    <t>https://mpesije.jne.gob.pe/apidocs/c7b3f690-7feb-441f-a192-528b43e75b6e.pdf</t>
  </si>
  <si>
    <t>Arequipa - Jacobo Hunter_ACCION POPULAR_1</t>
  </si>
  <si>
    <t>EDWIN MARCELINO VIZARRETA CACERES</t>
  </si>
  <si>
    <t>42277670</t>
  </si>
  <si>
    <t>https://mpesije.jne.gob.pe/apidocs/2431c2ee-faa5-46b8-bd6a-8b521f2b16a5.pdf</t>
  </si>
  <si>
    <t>Arequipa - Jacobo Hunter_ACCION POPULAR_2</t>
  </si>
  <si>
    <t>ZENAIDA DALILA ARHUIRE CONDORI</t>
  </si>
  <si>
    <t>45406701</t>
  </si>
  <si>
    <t>https://mpesije.jne.gob.pe/apidocs/c33369cf-e5d5-44f6-8f91-3cfd4db278ee.pdf</t>
  </si>
  <si>
    <t>Arequipa - Jacobo Hunter_ACCION POPULAR_3</t>
  </si>
  <si>
    <t>FREDY WILBER HUAYTA HUARSAYA</t>
  </si>
  <si>
    <t>43811214</t>
  </si>
  <si>
    <t>https://mpesije.jne.gob.pe/apidocs/029404a0-6aa6-431c-83dd-14fd1e3b7ad1.pdf</t>
  </si>
  <si>
    <t>Arequipa - Jacobo Hunter_ACCION POPULAR_4</t>
  </si>
  <si>
    <t>SHEILA SHIOMARA VALERO HUARSAYA</t>
  </si>
  <si>
    <t>72354738</t>
  </si>
  <si>
    <t>https://mpesije.jne.gob.pe/apidocs/10eaf7b8-8fb9-432b-8268-ed67d8d7eaac.pdf</t>
  </si>
  <si>
    <t>Arequipa - Jacobo Hunter_ACCION POPULAR_5</t>
  </si>
  <si>
    <t>JOSE LUIS MAMANI HUALLA</t>
  </si>
  <si>
    <t>43587063</t>
  </si>
  <si>
    <t>https://mpesije.jne.gob.pe/apidocs/8c97166f-9f86-4154-9c7f-e53b72fbc469.pdf</t>
  </si>
  <si>
    <t>Arequipa - Jacobo Hunter_ACCION POPULAR_6</t>
  </si>
  <si>
    <t>ANDREA CELESTE LOPEZ TICONA</t>
  </si>
  <si>
    <t>73081212</t>
  </si>
  <si>
    <t>https://mpesije.jne.gob.pe/apidocs/10b5270d-9526-40b0-a2ec-524f287ad10b.pdf</t>
  </si>
  <si>
    <t>Arequipa - Jacobo Hunter_ACCION POPULAR_7</t>
  </si>
  <si>
    <t>VICTOR ALFONSO HACHA HUMPIRI</t>
  </si>
  <si>
    <t>46228102</t>
  </si>
  <si>
    <t>https://mpesije.jne.gob.pe/apidocs/1e034f1b-7651-40b0-babc-c957fdbdc66f.pdf</t>
  </si>
  <si>
    <t>Arequipa - Jacobo Hunter_ACCION POPULAR_8</t>
  </si>
  <si>
    <t>MAYTE MACHACA ALARCON</t>
  </si>
  <si>
    <t>72412879</t>
  </si>
  <si>
    <t>https://mpesije.jne.gob.pe/apidocs/a9f49ed0-bd8c-4577-9148-59c7324fb0fe.pdf</t>
  </si>
  <si>
    <t>Arequipa - Jacobo Hunter_ACCION POPULAR_9</t>
  </si>
  <si>
    <t>JOSE EDUARDO ORCCOAPAZA CCAMA</t>
  </si>
  <si>
    <t>72808119</t>
  </si>
  <si>
    <t>https://mpesije.jne.gob.pe/apidocs/a2f1803d-99f4-435f-a669-12c75db99e11.pdf</t>
  </si>
  <si>
    <t>Arequipa - Jacobo Hunter_ACCION POPULAR_10</t>
  </si>
  <si>
    <t>MANUELA ISABEL GONZALES DE LARICO</t>
  </si>
  <si>
    <t>29615276</t>
  </si>
  <si>
    <t>https://mpesije.jne.gob.pe/apidocs/e739f76e-41fe-4d0f-b60d-a744dbde47c2.pdf</t>
  </si>
  <si>
    <t>Arequipa - Jacobo Hunter_AHORA NACION AN_0</t>
  </si>
  <si>
    <t>RENE ADOLFO CAMARGO LOPEZ</t>
  </si>
  <si>
    <t>42033345</t>
  </si>
  <si>
    <t>https://mpesije.jne.gob.pe/apidocs/3d4ef5d4-4590-4090-a5f4-9ace42b9cac9.pdf</t>
  </si>
  <si>
    <t>Arequipa - Jacobo Hunter_AHORA NACION AN_1</t>
  </si>
  <si>
    <t>JUAN NORMANDO ZEBALLOS ALVARADO</t>
  </si>
  <si>
    <t>29394600</t>
  </si>
  <si>
    <t>https://mpesije.jne.gob.pe/apidocs/8811554b-45bb-4984-93ac-5154cab89af8.pdf</t>
  </si>
  <si>
    <t>Arequipa - Jacobo Hunter_AHORA NACION AN_2</t>
  </si>
  <si>
    <t>EDY RUD QUISPE CORREA</t>
  </si>
  <si>
    <t>29555763</t>
  </si>
  <si>
    <t>https://mpesije.jne.gob.pe/apidocs/755b2e01-9c4c-47d3-ac89-0078bf166845.pdf</t>
  </si>
  <si>
    <t>Arequipa - Jacobo Hunter_AHORA NACION AN_3</t>
  </si>
  <si>
    <t>WILBER EDGAR CARI APAZA</t>
  </si>
  <si>
    <t>41531811</t>
  </si>
  <si>
    <t>https://mpesije.jne.gob.pe/apidocs/92e50ddf-eacf-47b4-861b-613036a54aa6.pdf</t>
  </si>
  <si>
    <t>Arequipa - Jacobo Hunter_AHORA NACION AN_4</t>
  </si>
  <si>
    <t>MARIA SOLEDAD CCAPIA HALANOCA</t>
  </si>
  <si>
    <t>45589818</t>
  </si>
  <si>
    <t>https://mpesije.jne.gob.pe/apidocs/48587f55-4aad-432a-9c3a-a1e1452bf9db.pdf</t>
  </si>
  <si>
    <t>Arequipa - Jacobo Hunter_AHORA NACION AN_5</t>
  </si>
  <si>
    <t>SABINO ALFREDO GALINDO MAMANI</t>
  </si>
  <si>
    <t>29217546</t>
  </si>
  <si>
    <t>https://mpesije.jne.gob.pe/apidocs/1c576ee9-58ff-410f-a7c0-40b035e8362f.pdf</t>
  </si>
  <si>
    <t>Arequipa - Jacobo Hunter_AHORA NACION AN_6</t>
  </si>
  <si>
    <t>ESTEFANY DEL ROCIO ZUÑIGA VELASQUEZ</t>
  </si>
  <si>
    <t>74933502</t>
  </si>
  <si>
    <t>https://mpesije.jne.gob.pe/apidocs/3e763fbf-7353-4d27-8c21-ee6a23005aaf.pdf</t>
  </si>
  <si>
    <t>Arequipa - Jacobo Hunter_AHORA NACION AN_7</t>
  </si>
  <si>
    <t>LUIS REY TITTO ALZAMORA</t>
  </si>
  <si>
    <t>29703686</t>
  </si>
  <si>
    <t>https://mpesije.jne.gob.pe/apidocs/9003102c-000c-457e-9640-0ca54158a10e.pdf</t>
  </si>
  <si>
    <t>Arequipa - Jacobo Hunter_AHORA NACION AN_8</t>
  </si>
  <si>
    <t>VALENTINA SHERLYN CONDORI QUISPE</t>
  </si>
  <si>
    <t>73207631</t>
  </si>
  <si>
    <t>https://mpesije.jne.gob.pe/apidocs/423c0af2-da87-4c91-b64f-e720fa30c969.pdf</t>
  </si>
  <si>
    <t>Arequipa - Jacobo Hunter_AHORA NACION AN_9</t>
  </si>
  <si>
    <t>JOSE ARMANDO VELASQUEZ SULLO</t>
  </si>
  <si>
    <t>73540108</t>
  </si>
  <si>
    <t>https://mpesije.jne.gob.pe/apidocs/967adefd-29ce-4d4b-bfa5-9d1beadad5e3.pdf</t>
  </si>
  <si>
    <t>Arequipa - Jacobo Hunter_AHORA NACION AN_10</t>
  </si>
  <si>
    <t>KRISTEL ANAIS SENCIA QUISPE</t>
  </si>
  <si>
    <t>77152137</t>
  </si>
  <si>
    <t>https://mpesije.jne.gob.pe/apidocs/7cc9d697-6ec4-45d8-ac4a-c69d71ead2c3.pdf</t>
  </si>
  <si>
    <t>Arequipa - Jacobo Hunter_COOPERACION VERDAD Y HONRADEZ_0</t>
  </si>
  <si>
    <t>JHON RICHARD CONDORI POCCO</t>
  </si>
  <si>
    <t>42008707</t>
  </si>
  <si>
    <t>https://mpesije.jne.gob.pe/apidocs/ebf83728-024d-49ce-84b9-b68ee45c8e0f.pdf</t>
  </si>
  <si>
    <t>Arequipa - Jacobo Hunter_COOPERACION VERDAD Y HONRADEZ_1</t>
  </si>
  <si>
    <t>LUIS ALFREDO CHIPANA QUISPE</t>
  </si>
  <si>
    <t>44935225</t>
  </si>
  <si>
    <t>https://mpesije.jne.gob.pe/apidocs/3a0ceca6-b499-4ba9-849d-9a563c144e00.pdf</t>
  </si>
  <si>
    <t>Arequipa - Jacobo Hunter_COOPERACION VERDAD Y HONRADEZ_2</t>
  </si>
  <si>
    <t>ELIZABETH GIULIANY YANA QUISPE</t>
  </si>
  <si>
    <t>46647453</t>
  </si>
  <si>
    <t>https://mpesije.jne.gob.pe/apidocs/2eda08a7-85d3-4b01-a909-b2f0969e8601.pdf</t>
  </si>
  <si>
    <t>Arequipa - Jacobo Hunter_COOPERACION VERDAD Y HONRADEZ_3</t>
  </si>
  <si>
    <t>LEONARDO OFFDAN CAYHUA LLANQUECHA</t>
  </si>
  <si>
    <t>42144838</t>
  </si>
  <si>
    <t>https://mpesije.jne.gob.pe/apidocs/31257155-75aa-49c3-b44e-16537244043c.pdf</t>
  </si>
  <si>
    <t>Arequipa - Jacobo Hunter_COOPERACION VERDAD Y HONRADEZ_4</t>
  </si>
  <si>
    <t>CINDY AMELIA DIAZ HUACOTO</t>
  </si>
  <si>
    <t>74049048</t>
  </si>
  <si>
    <t>https://mpesije.jne.gob.pe/apidocs/e04a825a-af05-41cc-8e3a-b14fac70ff69.pdf</t>
  </si>
  <si>
    <t>Arequipa - Jacobo Hunter_COOPERACION VERDAD Y HONRADEZ_5</t>
  </si>
  <si>
    <t>JORGE LUIS SENCARA SANCHO</t>
  </si>
  <si>
    <t>73392378</t>
  </si>
  <si>
    <t>https://mpesije.jne.gob.pe/apidocs/8cdc7a67-0bf8-4396-a0bf-f841c83bc2cb.pdf</t>
  </si>
  <si>
    <t>Arequipa - Jacobo Hunter_COOPERACION VERDAD Y HONRADEZ_6</t>
  </si>
  <si>
    <t>DITSY ZULEMA PINTO QUISPE</t>
  </si>
  <si>
    <t>73209710</t>
  </si>
  <si>
    <t>https://mpesije.jne.gob.pe/apidocs/e75a2888-a9bb-407e-a6d3-0a52b3902396.pdf</t>
  </si>
  <si>
    <t>Arequipa - Jacobo Hunter_COOPERACION VERDAD Y HONRADEZ_7</t>
  </si>
  <si>
    <t>JOSE LUIS ALBERTO HUANCA CHOQUETICO</t>
  </si>
  <si>
    <t>29595839</t>
  </si>
  <si>
    <t>https://mpesije.jne.gob.pe/apidocs/af06a2be-dd9e-4b61-b4fb-13653eeb51f1.pdf</t>
  </si>
  <si>
    <t>Arequipa - Jacobo Hunter_COOPERACION VERDAD Y HONRADEZ_8</t>
  </si>
  <si>
    <t>YAMILET ZULEMA PINTO QUISPE</t>
  </si>
  <si>
    <t>73209705</t>
  </si>
  <si>
    <t>https://mpesije.jne.gob.pe/apidocs/bfda30cb-cf76-458d-865a-c4585cdb3dcd.pdf</t>
  </si>
  <si>
    <t>Arequipa - Jacobo Hunter_COOPERACION VERDAD Y HONRADEZ_9</t>
  </si>
  <si>
    <t>EDGAR HENRY LIPE SANCHO</t>
  </si>
  <si>
    <t>43437295</t>
  </si>
  <si>
    <t>https://mpesije.jne.gob.pe/apidocs/a0fd2db8-9b77-4f4e-8156-0b5d3266d4f8.pdf</t>
  </si>
  <si>
    <t>Arequipa - Jacobo Hunter_COOPERACION VERDAD Y HONRADEZ_10</t>
  </si>
  <si>
    <t>ALESKA YAHAIRA AGUIRRE QUISPE</t>
  </si>
  <si>
    <t>45323097</t>
  </si>
  <si>
    <t>https://mpesije.jne.gob.pe/apidocs/89cb549f-815c-4af1-ac1b-b1deb3842fa0.pdf</t>
  </si>
  <si>
    <t>Arequipa - Jacobo Hunter_FUERZA AREQUIPENA_0</t>
  </si>
  <si>
    <t>JORGE MUÑOZ VALLEJOS</t>
  </si>
  <si>
    <t>40844621</t>
  </si>
  <si>
    <t>https://mpesije.jne.gob.pe/apidocs/7d7cbb20-79fa-4331-8251-50ecdeffa3ce.pdf</t>
  </si>
  <si>
    <t>Arequipa - Jacobo Hunter_FUERZA AREQUIPENA_1</t>
  </si>
  <si>
    <t>LUIS MIGUEL BONIFACIO YANA</t>
  </si>
  <si>
    <t>45064307</t>
  </si>
  <si>
    <t>https://mpesije.jne.gob.pe/apidocs/aed86f12-e7b0-4c54-8b6b-b016c983f8e1.pdf</t>
  </si>
  <si>
    <t>Arequipa - Jacobo Hunter_FUERZA AREQUIPENA_2</t>
  </si>
  <si>
    <t>CARMEN ROSA CHIPANA HUILLCA</t>
  </si>
  <si>
    <t>29623300</t>
  </si>
  <si>
    <t>https://mpesije.jne.gob.pe/apidocs/200831d7-53d7-4398-b26e-834c021ab19a.pdf</t>
  </si>
  <si>
    <t>Arequipa - Jacobo Hunter_FUERZA AREQUIPENA_3</t>
  </si>
  <si>
    <t>NILTON WUILSON ORTEGAL MAMANI</t>
  </si>
  <si>
    <t>30564247</t>
  </si>
  <si>
    <t>https://mpesije.jne.gob.pe/apidocs/666e4dab-27d5-4b7b-8ebe-7550ace6b1e4.pdf</t>
  </si>
  <si>
    <t>Arequipa - Jacobo Hunter_FUERZA AREQUIPENA_4</t>
  </si>
  <si>
    <t>KATHERINE YASMINA VALENCIA JARA</t>
  </si>
  <si>
    <t>72639134</t>
  </si>
  <si>
    <t>https://mpesije.jne.gob.pe/apidocs/a92f34c8-c8b9-4454-926e-188e4c5366e3.pdf</t>
  </si>
  <si>
    <t>Arequipa - Jacobo Hunter_FUERZA AREQUIPENA_5</t>
  </si>
  <si>
    <t>JABIER CESAR HUMPIRE TOLEDO</t>
  </si>
  <si>
    <t>29310132</t>
  </si>
  <si>
    <t>https://mpesije.jne.gob.pe/apidocs/777d2d7c-2392-4556-81d4-8853000db0e4.pdf</t>
  </si>
  <si>
    <t>Arequipa - Jacobo Hunter_FUERZA AREQUIPENA_6</t>
  </si>
  <si>
    <t>ROSARIO MARIA JIHUALLANCA NEGRON</t>
  </si>
  <si>
    <t>29583833</t>
  </si>
  <si>
    <t>https://mpesije.jne.gob.pe/apidocs/24651acd-5959-4144-a4c5-6cab04649cb4.pdf</t>
  </si>
  <si>
    <t>Arequipa - Jacobo Hunter_FUERZA AREQUIPENA_7</t>
  </si>
  <si>
    <t>GILMER JUAN SOTOMAYOR LAURA</t>
  </si>
  <si>
    <t>40561949</t>
  </si>
  <si>
    <t>https://mpesije.jne.gob.pe/apidocs/2a7e518e-a90c-419f-b4c0-6acd2a732727.pdf</t>
  </si>
  <si>
    <t>Arequipa - Jacobo Hunter_FUERZA AREQUIPENA_8</t>
  </si>
  <si>
    <t>SIRIA LOURDES CONDORI HUAMANI</t>
  </si>
  <si>
    <t>71719338</t>
  </si>
  <si>
    <t>https://mpesije.jne.gob.pe/apidocs/f55d9f21-5d3e-4a50-bb5c-ca8f2e533e72.pdf</t>
  </si>
  <si>
    <t>Arequipa - Jacobo Hunter_FUERZA AREQUIPENA_9</t>
  </si>
  <si>
    <t>JESUS ENRIQUE MITA ZAPANA</t>
  </si>
  <si>
    <t>73417190</t>
  </si>
  <si>
    <t>https://mpesije.jne.gob.pe/apidocs/f4c1626a-826f-4232-8632-c8eaa4bd979d.pdf</t>
  </si>
  <si>
    <t>Arequipa - Jacobo Hunter_FUERZA AREQUIPENA_10</t>
  </si>
  <si>
    <t>MARIA JULIA LOAYZA MEZA</t>
  </si>
  <si>
    <t>74414161</t>
  </si>
  <si>
    <t>https://mpesije.jne.gob.pe/apidocs/69307a21-231e-42a9-8eeb-6722595c2b54.pdf</t>
  </si>
  <si>
    <t>Arequipa - Jacobo Hunter_MOVIMIENTO REGIONAL AREQUIPA AVANCEMOS_0</t>
  </si>
  <si>
    <t>ROGER ANDIA ROMERO</t>
  </si>
  <si>
    <t>29710727</t>
  </si>
  <si>
    <t>https://mpesije.jne.gob.pe/apidocs/ee9ddabd-61d8-4783-a581-37598504dbfe.pdf</t>
  </si>
  <si>
    <t>Arequipa - Jacobo Hunter_MOVIMIENTO REGIONAL AREQUIPA AVANCEMOS_1</t>
  </si>
  <si>
    <t>MIRIAM MELANIA CUTIPA ARAPA</t>
  </si>
  <si>
    <t>42909650</t>
  </si>
  <si>
    <t>https://mpesije.jne.gob.pe/apidocs/85ba1770-e03f-4e5f-86b0-02db4468aa31.pdf</t>
  </si>
  <si>
    <t>Arequipa - Jacobo Hunter_MOVIMIENTO REGIONAL AREQUIPA AVANCEMOS_2</t>
  </si>
  <si>
    <t>JIMMY EDGARDO VARGAS ESPINOZA</t>
  </si>
  <si>
    <t>29500886</t>
  </si>
  <si>
    <t>https://mpesije.jne.gob.pe/apidocs/ed6f334e-f763-4a2b-89bd-135da978d6dd.pdf</t>
  </si>
  <si>
    <t>Arequipa - Jacobo Hunter_MOVIMIENTO REGIONAL AREQUIPA AVANCEMOS_3</t>
  </si>
  <si>
    <t>CECILIA IMELDA FUENTES GUERRA</t>
  </si>
  <si>
    <t>30960650</t>
  </si>
  <si>
    <t>https://mpesije.jne.gob.pe/apidocs/c441d108-e5be-4828-b506-1597d1ada3ee.pdf</t>
  </si>
  <si>
    <t>Arequipa - Jacobo Hunter_MOVIMIENTO REGIONAL AREQUIPA AVANCEMOS_4</t>
  </si>
  <si>
    <t>HIGOR LINCH PORTILLO PORTILLO</t>
  </si>
  <si>
    <t>42591964</t>
  </si>
  <si>
    <t>https://mpesije.jne.gob.pe/apidocs/ab334190-5723-4685-a4d5-159280ffa374.pdf</t>
  </si>
  <si>
    <t>Arequipa - Jacobo Hunter_MOVIMIENTO REGIONAL AREQUIPA AVANCEMOS_5</t>
  </si>
  <si>
    <t>MIRIAM KARINA YANARICO HUANCA</t>
  </si>
  <si>
    <t>41169947</t>
  </si>
  <si>
    <t>https://mpesije.jne.gob.pe/apidocs/2dfcac0d-8231-4e4e-9df2-17a59798827e.pdf</t>
  </si>
  <si>
    <t>Arequipa - Jacobo Hunter_MOVIMIENTO REGIONAL AREQUIPA AVANCEMOS_6</t>
  </si>
  <si>
    <t>ROMMEL BRICEÑO SANCHEZ</t>
  </si>
  <si>
    <t>42274624</t>
  </si>
  <si>
    <t>https://mpesije.jne.gob.pe/apidocs/ae936537-ce56-4c1d-b811-d3079ba3bee8.pdf</t>
  </si>
  <si>
    <t>Arequipa - Jacobo Hunter_MOVIMIENTO REGIONAL AREQUIPA AVANCEMOS_7</t>
  </si>
  <si>
    <t>CLARA PATRICIA CANAZAS RODRIGUEZ</t>
  </si>
  <si>
    <t>72316124</t>
  </si>
  <si>
    <t>https://mpesije.jne.gob.pe/apidocs/6d6a2c8c-47ad-439d-9d3f-089371f8b6fd.pdf</t>
  </si>
  <si>
    <t>Arequipa - Jacobo Hunter_MOVIMIENTO REGIONAL AREQUIPA AVANCEMOS_8</t>
  </si>
  <si>
    <t>ALEXANDER JAVIER HUARACCALLO CANAZA</t>
  </si>
  <si>
    <t>74948067</t>
  </si>
  <si>
    <t>https://mpesije.jne.gob.pe/apidocs/83938e02-47e1-404d-a303-d890963670f4.pdf</t>
  </si>
  <si>
    <t>Arequipa - Jacobo Hunter_MOVIMIENTO REGIONAL AREQUIPA AVANCEMOS_9</t>
  </si>
  <si>
    <t>ITATI JACKELINE TAVERA APAZA</t>
  </si>
  <si>
    <t>73074914</t>
  </si>
  <si>
    <t>https://mpesije.jne.gob.pe/apidocs/45b621ef-25fc-44ad-b6c8-fa920eb47372.pdf</t>
  </si>
  <si>
    <t>Arequipa - Jacobo Hunter_MOVIMIENTO REGIONAL AREQUIPA AVANCEMOS_10</t>
  </si>
  <si>
    <t>ADAN ANTONIO MONRROY RODRIGUEZ</t>
  </si>
  <si>
    <t>40704235</t>
  </si>
  <si>
    <t>https://mpesije.jne.gob.pe/apidocs/3df8c4d3-f1b2-4e23-be8e-0827450a54f1.pdf</t>
  </si>
  <si>
    <t>Arequipa - Jacobo Hunter_PARTIDO DEL BUEN GOBIERNO_0</t>
  </si>
  <si>
    <t>YESENIA CARRILLO YUCRA</t>
  </si>
  <si>
    <t>29723848</t>
  </si>
  <si>
    <t>https://mpesije.jne.gob.pe/apidocs/4e895ba2-69ae-4e0d-9e39-71616ba4cad3.pdf</t>
  </si>
  <si>
    <t>Arequipa - Jacobo Hunter_PARTIDO DEL BUEN GOBIERNO_1</t>
  </si>
  <si>
    <t>DAVID DANIEL MAMANI TTICA</t>
  </si>
  <si>
    <t>29573541</t>
  </si>
  <si>
    <t>https://mpesije.jne.gob.pe/apidocs/a118f07d-3b95-4ed1-b2d1-3dc305b67942.pdf</t>
  </si>
  <si>
    <t>Arequipa - Jacobo Hunter_PARTIDO DEL BUEN GOBIERNO_2</t>
  </si>
  <si>
    <t>ROSARIO YNES YAURI ALVAREZ DE BARRIOS</t>
  </si>
  <si>
    <t>29644809</t>
  </si>
  <si>
    <t>https://mpesije.jne.gob.pe/apidocs/5b565c64-8165-4ec3-a2ef-806100a0ff37.pdf</t>
  </si>
  <si>
    <t>Arequipa - Jacobo Hunter_PARTIDO DEL BUEN GOBIERNO_3</t>
  </si>
  <si>
    <t>DONATO LOPEZ VEGA</t>
  </si>
  <si>
    <t>42063349</t>
  </si>
  <si>
    <t>https://mpesije.jne.gob.pe/apidocs/2ffc43bf-7965-45e0-b92c-45e692e61bb1.pdf</t>
  </si>
  <si>
    <t>Arequipa - Jacobo Hunter_PARTIDO DEL BUEN GOBIERNO_4</t>
  </si>
  <si>
    <t>FLOR ALEJANDRA CALLOAPAZA CORDOVA</t>
  </si>
  <si>
    <t>75245730</t>
  </si>
  <si>
    <t>https://mpesije.jne.gob.pe/apidocs/6cebf73f-506f-4465-860d-3542dcf0babd.pdf</t>
  </si>
  <si>
    <t>Arequipa - Jacobo Hunter_PARTIDO DEL BUEN GOBIERNO_5</t>
  </si>
  <si>
    <t>WALTER VALENTIN CUTIPA CHUCTAYA</t>
  </si>
  <si>
    <t>29643618</t>
  </si>
  <si>
    <t>https://mpesije.jne.gob.pe/apidocs/ac9f484b-f18b-4ea4-a6c1-8d4bfc8b8472.pdf</t>
  </si>
  <si>
    <t>Arequipa - Jacobo Hunter_PARTIDO DEL BUEN GOBIERNO_6</t>
  </si>
  <si>
    <t>CELIA EVA QUISPE GUTIERREZ</t>
  </si>
  <si>
    <t>29692515</t>
  </si>
  <si>
    <t>https://mpesije.jne.gob.pe/apidocs/505152fa-0b67-4ba8-b473-b648a4b374c7.pdf</t>
  </si>
  <si>
    <t>Arequipa - Jacobo Hunter_PARTIDO DEL BUEN GOBIERNO_7</t>
  </si>
  <si>
    <t>GUSTAVO ADOLFO GARCIA TORREZ</t>
  </si>
  <si>
    <t>47062728</t>
  </si>
  <si>
    <t>https://mpesije.jne.gob.pe/apidocs/d0eedcf7-f61b-48de-ae90-7855b48049fa.pdf</t>
  </si>
  <si>
    <t>Arequipa - Jacobo Hunter_PARTIDO DEL BUEN GOBIERNO_8</t>
  </si>
  <si>
    <t>HERMELINDA MONICA ROQUE ITUSACA</t>
  </si>
  <si>
    <t>29623138</t>
  </si>
  <si>
    <t>https://mpesije.jne.gob.pe/apidocs/8f557912-cb6a-495a-baa0-f4f8957d1ef7.pdf</t>
  </si>
  <si>
    <t>Arequipa - Jacobo Hunter_PARTIDO DEL BUEN GOBIERNO_9</t>
  </si>
  <si>
    <t>LUIS ANDREE YAURI AYAMAMANI</t>
  </si>
  <si>
    <t>73114560</t>
  </si>
  <si>
    <t>https://mpesije.jne.gob.pe/apidocs/76cecb7b-3958-4c57-b819-80f9ae028c77.pdf</t>
  </si>
  <si>
    <t>Arequipa - Jacobo Hunter_PARTIDO DEL BUEN GOBIERNO_10</t>
  </si>
  <si>
    <t>ANYELA ISABELLA TAIPE TORREBLANCA</t>
  </si>
  <si>
    <t>73392402</t>
  </si>
  <si>
    <t>https://mpesije.jne.gob.pe/apidocs/ce131eb3-d903-466a-a3a9-01cc6be098e7.pdf</t>
  </si>
  <si>
    <t>Arequipa - Jacobo Hunter_PARTIDO POPULAR CRISTIANO PPC_0</t>
  </si>
  <si>
    <t>SERGIO ELISEO APAZA DELGADO</t>
  </si>
  <si>
    <t>29292625</t>
  </si>
  <si>
    <t>https://mpesije.jne.gob.pe/apidocs/a84474d5-d377-4efb-ba49-bd13c6228ceb.pdf</t>
  </si>
  <si>
    <t>Arequipa - Jacobo Hunter_PARTIDO POPULAR CRISTIANO PPC_1</t>
  </si>
  <si>
    <t>HENRY WILLIAM CARPIO PASTOR</t>
  </si>
  <si>
    <t>30642332</t>
  </si>
  <si>
    <t>https://mpesije.jne.gob.pe/apidocs/b8264ffe-b1d1-4b24-bfdb-9aba141947ec.pdf</t>
  </si>
  <si>
    <t>Arequipa - Jacobo Hunter_PARTIDO POPULAR CRISTIANO PPC_2</t>
  </si>
  <si>
    <t>JESUSA COA QUISPE</t>
  </si>
  <si>
    <t>29599924</t>
  </si>
  <si>
    <t>https://mpesije.jne.gob.pe/apidocs/19376671-0d3a-4918-9511-97cf12fc5c80.pdf</t>
  </si>
  <si>
    <t>Arequipa - Jacobo Hunter_PARTIDO POPULAR CRISTIANO PPC_3</t>
  </si>
  <si>
    <t>LUIS ALBERTO FLORES CAMPOS</t>
  </si>
  <si>
    <t>29485165</t>
  </si>
  <si>
    <t>https://mpesije.jne.gob.pe/apidocs/0b0190a0-f1ae-47d7-be21-e617f45901df.pdf</t>
  </si>
  <si>
    <t>Arequipa - Jacobo Hunter_PARTIDO POPULAR CRISTIANO PPC_4</t>
  </si>
  <si>
    <t>CARMEN ROSARIO PAREDES PUÑO</t>
  </si>
  <si>
    <t>29644527</t>
  </si>
  <si>
    <t>https://mpesije.jne.gob.pe/apidocs/4e7e8b5d-8add-4296-b683-8246ff84b534.pdf</t>
  </si>
  <si>
    <t>Arequipa - Jacobo Hunter_PARTIDO POPULAR CRISTIANO PPC_5</t>
  </si>
  <si>
    <t>FELIPE ALFREDO HIDALGO ROJAS</t>
  </si>
  <si>
    <t>40846376</t>
  </si>
  <si>
    <t>https://mpesije.jne.gob.pe/apidocs/77b4944a-9d4d-4450-8e7f-dd74ff605009.pdf</t>
  </si>
  <si>
    <t>Arequipa - Jacobo Hunter_PARTIDO POPULAR CRISTIANO PPC_6</t>
  </si>
  <si>
    <t>ANA MARIA LLAMOCA RODRIGUEZ</t>
  </si>
  <si>
    <t>73339580</t>
  </si>
  <si>
    <t>https://mpesije.jne.gob.pe/apidocs/9b91d02d-04e6-4d31-9708-7222763f4a89.pdf</t>
  </si>
  <si>
    <t>Arequipa - Jacobo Hunter_PARTIDO POPULAR CRISTIANO PPC_7</t>
  </si>
  <si>
    <t>CLAUDIO CABRERA HUAMANI</t>
  </si>
  <si>
    <t>29468849</t>
  </si>
  <si>
    <t>https://mpesije.jne.gob.pe/apidocs/a4368b47-5248-4544-b36b-4ac3a5678a13.pdf</t>
  </si>
  <si>
    <t>Arequipa - Jacobo Hunter_PARTIDO POPULAR CRISTIANO PPC_8</t>
  </si>
  <si>
    <t>DINA CUNO PEREZ DE JARA</t>
  </si>
  <si>
    <t>29573824</t>
  </si>
  <si>
    <t>https://mpesije.jne.gob.pe/apidocs/d2007e34-df0a-47ca-832b-f2a9abe5b1af.pdf</t>
  </si>
  <si>
    <t>Arequipa - Jacobo Hunter_PARTIDO POPULAR CRISTIANO PPC_9</t>
  </si>
  <si>
    <t>PERCY MARCELO VELASQUEZ RODRIGUEZ</t>
  </si>
  <si>
    <t>40329758</t>
  </si>
  <si>
    <t>https://mpesije.jne.gob.pe/apidocs/7d67c07d-4b6d-4bae-9f08-407fad10f67f.pdf</t>
  </si>
  <si>
    <t>Arequipa - Jacobo Hunter_PARTIDO POPULAR CRISTIANO PPC_10</t>
  </si>
  <si>
    <t>CARMEN PILAR CONDORI CHIPANA</t>
  </si>
  <si>
    <t>46571822</t>
  </si>
  <si>
    <t>https://mpesije.jne.gob.pe/apidocs/ab741a19-83e3-4a20-a52d-33c8d4c10223.pdf</t>
  </si>
  <si>
    <t>Arequipa - Jacobo Hunter_PERU MODERNO_0</t>
  </si>
  <si>
    <t>SERGIO ALFREDO BARRIGA RODRIGUEZ</t>
  </si>
  <si>
    <t>01218898</t>
  </si>
  <si>
    <t>https://mpesije.jne.gob.pe/apidocs/7d030267-c7f3-4b0d-b0b0-11ab75f8a024.pdf</t>
  </si>
  <si>
    <t>Arequipa - Jacobo Hunter_PERU MODERNO_1</t>
  </si>
  <si>
    <t>ALETHIA ISILD FERNANDEZ BACA</t>
  </si>
  <si>
    <t>77575436</t>
  </si>
  <si>
    <t>https://mpesije.jne.gob.pe/apidocs/662b6b39-ebec-4325-94c9-aa061ce6e6ce.pdf</t>
  </si>
  <si>
    <t>Arequipa - Jacobo Hunter_PERU MODERNO_2</t>
  </si>
  <si>
    <t>LUZGARDO ALBERTO CARPIO REINOSO</t>
  </si>
  <si>
    <t>29581045</t>
  </si>
  <si>
    <t>https://mpesije.jne.gob.pe/apidocs/d2fcbccc-a068-4fec-b035-ee4d9f8e4a88.pdf</t>
  </si>
  <si>
    <t>Arequipa - Jacobo Hunter_PERU MODERNO_3</t>
  </si>
  <si>
    <t>ASHLLI BRIYETH PINTO CCAIRA</t>
  </si>
  <si>
    <t>75272416</t>
  </si>
  <si>
    <t>https://mpesije.jne.gob.pe/apidocs/450d64ad-9bcb-42f2-ab50-ab676e54de9e.pdf</t>
  </si>
  <si>
    <t>Arequipa - Jacobo Hunter_PERU MODERNO_4</t>
  </si>
  <si>
    <t>SANTIAGO ALESSANDRO ANGELO ZAPANA</t>
  </si>
  <si>
    <t>71525917</t>
  </si>
  <si>
    <t>https://mpesije.jne.gob.pe/apidocs/2fd78c0e-ec3a-449a-8b00-becf5e71fc8d.pdf</t>
  </si>
  <si>
    <t>Arequipa - Jacobo Hunter_PERU MODERNO_5</t>
  </si>
  <si>
    <t>SONIA EMPERATRIZ ALARCON RODAS</t>
  </si>
  <si>
    <t>29556184</t>
  </si>
  <si>
    <t>https://mpesije.jne.gob.pe/apidocs/e64dd144-7f18-4fa9-9869-c3ffe9f9c65a.pdf</t>
  </si>
  <si>
    <t>Arequipa - Jacobo Hunter_PERU MODERNO_6</t>
  </si>
  <si>
    <t>EDWIN QUISPE VALDEZ</t>
  </si>
  <si>
    <t>46296434</t>
  </si>
  <si>
    <t>https://mpesije.jne.gob.pe/apidocs/b7fdf286-41d7-446e-a70a-eaf827cfe380.pdf</t>
  </si>
  <si>
    <t>Arequipa - Jacobo Hunter_PERU MODERNO_7</t>
  </si>
  <si>
    <t>URSULA ANTUANE CARPIO MAMANI</t>
  </si>
  <si>
    <t>71595759</t>
  </si>
  <si>
    <t>https://mpesije.jne.gob.pe/apidocs/6555c2d8-1be0-4923-a557-636fc78a4a91.pdf</t>
  </si>
  <si>
    <t>Arequipa - Jacobo Hunter_PERU MODERNO_8</t>
  </si>
  <si>
    <t>JEAN CARLOS CALISAYA CCASA</t>
  </si>
  <si>
    <t>73055959</t>
  </si>
  <si>
    <t>https://mpesije.jne.gob.pe/apidocs/f40ffc39-4bee-4f7e-97db-d61413c91dfe.pdf</t>
  </si>
  <si>
    <t>Arequipa - Jacobo Hunter_PERU MODERNO_9</t>
  </si>
  <si>
    <t>YAJAYRA NAYOMI VALDERRAMA YAÑEZ</t>
  </si>
  <si>
    <t>71404303</t>
  </si>
  <si>
    <t>https://mpesije.jne.gob.pe/apidocs/cbf61ce9-bb98-429a-9c9c-583015116a1e.pdf</t>
  </si>
  <si>
    <t>Arequipa - Jacobo Hunter_PERU MODERNO_10</t>
  </si>
  <si>
    <t>ANGEL GUSTAVO QUISPE VALDEZ</t>
  </si>
  <si>
    <t>76643224</t>
  </si>
  <si>
    <t>https://mpesije.jne.gob.pe/apidocs/d36cda6f-e987-42e5-a1ba-68a5628fb33f.pdf</t>
  </si>
  <si>
    <t>Arequipa - Jacobo Hunter_PROGRESEMOS_0</t>
  </si>
  <si>
    <t>AURELIA LUPE PILA BARREDA</t>
  </si>
  <si>
    <t>29615237</t>
  </si>
  <si>
    <t>https://mpesije.jne.gob.pe/apidocs/9392caae-889b-4b03-ac34-d78bbe38c276.pdf</t>
  </si>
  <si>
    <t>Arequipa - Jacobo Hunter_PROGRESEMOS_1</t>
  </si>
  <si>
    <t>CLAUDIA LILA HUACOTO CÓRDOVA</t>
  </si>
  <si>
    <t>47967625</t>
  </si>
  <si>
    <t>https://mpesije.jne.gob.pe/apidocs/62d257e0-9dc0-4627-9726-e2317dc87d01.pdf</t>
  </si>
  <si>
    <t>Arequipa - Jacobo Hunter_PROGRESEMOS_2</t>
  </si>
  <si>
    <t>JUNIOR EDUARDO PONCE CASCA</t>
  </si>
  <si>
    <t>77922558</t>
  </si>
  <si>
    <t>https://mpesije.jne.gob.pe/apidocs/cb5f735f-10f4-46bf-b79a-cfe8fbfa5b67.pdf</t>
  </si>
  <si>
    <t>Arequipa - Jacobo Hunter_PROGRESEMOS_3</t>
  </si>
  <si>
    <t>YOSELIN ALEXANDRA DAVILA QUISPE</t>
  </si>
  <si>
    <t>71958944</t>
  </si>
  <si>
    <t>https://mpesije.jne.gob.pe/apidocs/9f606109-70f3-4a0d-abd6-7d9736fa55c4.pdf</t>
  </si>
  <si>
    <t>Arequipa - Jacobo Hunter_PROGRESEMOS_4</t>
  </si>
  <si>
    <t>JOHN FRANCO QUISPE HUARACALLO</t>
  </si>
  <si>
    <t>46636901</t>
  </si>
  <si>
    <t>https://mpesije.jne.gob.pe/apidocs/944a788b-bb60-4224-b90c-cc19be2487fc.pdf</t>
  </si>
  <si>
    <t>Arequipa - Jacobo Hunter_PROGRESEMOS_5</t>
  </si>
  <si>
    <t>BRIGIDA FLORA MACHACA CUTIPA</t>
  </si>
  <si>
    <t>29622557</t>
  </si>
  <si>
    <t>https://mpesije.jne.gob.pe/apidocs/6f58ac07-23e9-4e09-88ef-5a2a0e0db769.pdf</t>
  </si>
  <si>
    <t>Arequipa - Jacobo Hunter_PROGRESEMOS_6</t>
  </si>
  <si>
    <t>ROBERTO OSCAR ZELA MARAZA</t>
  </si>
  <si>
    <t>29622296</t>
  </si>
  <si>
    <t>https://mpesije.jne.gob.pe/apidocs/469673dd-fd4f-45e1-8091-62716c41dbf9.pdf</t>
  </si>
  <si>
    <t>Arequipa - Jacobo Hunter_PROGRESEMOS_7</t>
  </si>
  <si>
    <t>JENIFER REBECA CHURA HUARHUA</t>
  </si>
  <si>
    <t>71559661</t>
  </si>
  <si>
    <t>https://mpesije.jne.gob.pe/apidocs/41ea8e0b-b6d3-4d87-b60f-bc17eb6501c5.pdf</t>
  </si>
  <si>
    <t>Arequipa - Jacobo Hunter_PROGRESEMOS_8</t>
  </si>
  <si>
    <t>BERLY ARAGON MAMANI</t>
  </si>
  <si>
    <t>73514243</t>
  </si>
  <si>
    <t>https://mpesije.jne.gob.pe/apidocs/ef0af199-f15e-4f56-9404-9d58c7b587a0.pdf</t>
  </si>
  <si>
    <t>Arequipa - Jacobo Hunter_PROGRESEMOS_9</t>
  </si>
  <si>
    <t>YOSELIN GABRIELA ENDARA SALAS</t>
  </si>
  <si>
    <t>72702213</t>
  </si>
  <si>
    <t>https://mpesije.jne.gob.pe/apidocs/1af42916-9049-4e67-b9e0-e803e5b463be.pdf</t>
  </si>
  <si>
    <t>Arequipa - Jacobo Hunter_PROGRESEMOS_10</t>
  </si>
  <si>
    <t>HEBERT DAVID YUCRA SEJJE</t>
  </si>
  <si>
    <t>47302076</t>
  </si>
  <si>
    <t>https://mpesije.jne.gob.pe/apidocs/70a1157b-4a96-42d3-b813-1c758df91404.pdf</t>
  </si>
  <si>
    <t>Arequipa - Jacobo Hunter_SALVEMOS AL PERU_0</t>
  </si>
  <si>
    <t>LEONARDO JESUS ALVAREZ TICONA</t>
  </si>
  <si>
    <t>29625188</t>
  </si>
  <si>
    <t>https://mpesije.jne.gob.pe/apidocs/5b062062-3498-4cc7-85c1-d5919556a121.pdf</t>
  </si>
  <si>
    <t>Arequipa - Jacobo Hunter_SALVEMOS AL PERU_1</t>
  </si>
  <si>
    <t>LUZBELIA NICOLE CALCINA TITI</t>
  </si>
  <si>
    <t>72895461</t>
  </si>
  <si>
    <t>https://mpesije.jne.gob.pe/apidocs/efd225f5-33c3-47f7-bce7-ea0ce7778722.pdf</t>
  </si>
  <si>
    <t>Arequipa - Jacobo Hunter_SALVEMOS AL PERU_2</t>
  </si>
  <si>
    <t>JUAN GUILLERMO ORTIZ GONZALES</t>
  </si>
  <si>
    <t>29643778</t>
  </si>
  <si>
    <t>https://mpesije.jne.gob.pe/apidocs/fc4843ce-a48b-4d3e-849e-9ff23ddda141.pdf</t>
  </si>
  <si>
    <t>Arequipa - Jacobo Hunter_SALVEMOS AL PERU_3</t>
  </si>
  <si>
    <t>CELESTE STAISY CAYO DIAZ</t>
  </si>
  <si>
    <t>72086509</t>
  </si>
  <si>
    <t>https://mpesije.jne.gob.pe/apidocs/3273c87e-dc8e-4572-9e37-61d5fcf0bd91.pdf</t>
  </si>
  <si>
    <t>Arequipa - Jacobo Hunter_SALVEMOS AL PERU_4</t>
  </si>
  <si>
    <t>WALTER MARTIN HUARACA BAUTISTA</t>
  </si>
  <si>
    <t>29724131</t>
  </si>
  <si>
    <t>https://mpesije.jne.gob.pe/apidocs/cc0ee685-54cf-4946-ac9e-ac8b214257e1.pdf</t>
  </si>
  <si>
    <t>Arequipa - Jacobo Hunter_SALVEMOS AL PERU_5</t>
  </si>
  <si>
    <t>ANA MARIA PUMALEQUE CANSAYA</t>
  </si>
  <si>
    <t>29723866</t>
  </si>
  <si>
    <t>https://mpesije.jne.gob.pe/apidocs/f5ef8fe0-6989-4f37-81bd-323baf8e9451.pdf</t>
  </si>
  <si>
    <t>Arequipa - Jacobo Hunter_SALVEMOS AL PERU_6</t>
  </si>
  <si>
    <t>RENE MARCOS ALVAREZ TICONA</t>
  </si>
  <si>
    <t>42783015</t>
  </si>
  <si>
    <t>https://mpesije.jne.gob.pe/apidocs/7bd5617f-6ee7-4651-b438-9ddccf2a4c9c.pdf</t>
  </si>
  <si>
    <t>Arequipa - Jacobo Hunter_SALVEMOS AL PERU_7</t>
  </si>
  <si>
    <t>MAGDALENA SAYDA LLANLLAYA CHACNAMA</t>
  </si>
  <si>
    <t>42961092</t>
  </si>
  <si>
    <t>https://mpesije.jne.gob.pe/apidocs/082107be-50d1-4a60-b62d-c432d85a5c27.pdf</t>
  </si>
  <si>
    <t>Arequipa - Jacobo Hunter_SALVEMOS AL PERU_8</t>
  </si>
  <si>
    <t>GIOMAR ARMANDO TACA CHIPANA</t>
  </si>
  <si>
    <t>70472228</t>
  </si>
  <si>
    <t>https://mpesije.jne.gob.pe/apidocs/e2f835f3-9f2c-4fd6-9000-67312780c0d7.pdf</t>
  </si>
  <si>
    <t>Arequipa - Jacobo Hunter_SALVEMOS AL PERU_9</t>
  </si>
  <si>
    <t>MARIA NELLY CCAMA LOPEZ</t>
  </si>
  <si>
    <t>29704039</t>
  </si>
  <si>
    <t>https://mpesije.jne.gob.pe/apidocs/e1d75262-8759-4189-bd78-473cb8d1496b.pdf</t>
  </si>
  <si>
    <t>Arequipa - Jacobo Hunter_SALVEMOS AL PERU_10</t>
  </si>
  <si>
    <t>MARIANO ALVAREZ TITE</t>
  </si>
  <si>
    <t>29555454</t>
  </si>
  <si>
    <t>https://mpesije.jne.gob.pe/apidocs/809853b0-3cae-404a-9419-a8114ff4e821.pdf</t>
  </si>
  <si>
    <t>Arequipa - Jose Luis Bustamante Y Rivero_ACCION POPULAR_0</t>
  </si>
  <si>
    <t>MARIA MERCEDES SILVA DONAYRE</t>
  </si>
  <si>
    <t>29425488</t>
  </si>
  <si>
    <t>https://mpesije.jne.gob.pe/apidocs/a24a25e5-e87a-4230-9d9b-63b739ed6a1c.pdf</t>
  </si>
  <si>
    <t>Arequipa - Jose Luis Bustamante Y Rivero_ACCION POPULAR_1</t>
  </si>
  <si>
    <t>RODRIGO FRANCISCO INCARROCA FLORES</t>
  </si>
  <si>
    <t>72089568</t>
  </si>
  <si>
    <t>https://mpesije.jne.gob.pe/apidocs/0a67baa4-88be-479a-80dd-e89d6acc8be3.pdf</t>
  </si>
  <si>
    <t>Arequipa - Jose Luis Bustamante Y Rivero_ACCION POPULAR_2</t>
  </si>
  <si>
    <t>VILMA REYNA PARILLO MAMANI</t>
  </si>
  <si>
    <t>40460278</t>
  </si>
  <si>
    <t>https://mpesije.jne.gob.pe/apidocs/6d2cd829-3760-403c-9de8-dace63c58a89.pdf</t>
  </si>
  <si>
    <t>Arequipa - Jose Luis Bustamante Y Rivero_ACCION POPULAR_3</t>
  </si>
  <si>
    <t>EUSEBIO CONSTANTE RAMIREZ CONTRERAS</t>
  </si>
  <si>
    <t>43302826</t>
  </si>
  <si>
    <t>https://mpesije.jne.gob.pe/apidocs/5f6ecf12-1d01-431b-9fbf-61d96d7462ed.pdf</t>
  </si>
  <si>
    <t>Arequipa - Jose Luis Bustamante Y Rivero_ACCION POPULAR_4</t>
  </si>
  <si>
    <t>YANET ISABEL CARRASCO ROJAS</t>
  </si>
  <si>
    <t>70405481</t>
  </si>
  <si>
    <t>https://mpesije.jne.gob.pe/apidocs/25b4115e-aeea-4387-a4dc-ec31c6a590b4.pdf</t>
  </si>
  <si>
    <t>Arequipa - Jose Luis Bustamante Y Rivero_ACCION POPULAR_5</t>
  </si>
  <si>
    <t>LUIS ALEJANDRO ABARCA AQUINO</t>
  </si>
  <si>
    <t>44188026</t>
  </si>
  <si>
    <t>https://mpesije.jne.gob.pe/apidocs/cf3420d6-da47-40a8-a1b7-2f8ede57b8c9.pdf</t>
  </si>
  <si>
    <t>Arequipa - Jose Luis Bustamante Y Rivero_ACCION POPULAR_6</t>
  </si>
  <si>
    <t>ROSA HERRADA GARCIA</t>
  </si>
  <si>
    <t>03825302</t>
  </si>
  <si>
    <t>https://mpesije.jne.gob.pe/apidocs/4c3a4fed-cf69-4906-8c31-8f2c6799d15d.pdf</t>
  </si>
  <si>
    <t>Arequipa - Jose Luis Bustamante Y Rivero_ACCION POPULAR_7</t>
  </si>
  <si>
    <t>MARTIN ALEJANDRO PEDRO ZEBALLOS MUÑOZ</t>
  </si>
  <si>
    <t>75136410</t>
  </si>
  <si>
    <t>https://mpesije.jne.gob.pe/apidocs/202d50bf-ace9-4142-9467-6946dfdf978d.pdf</t>
  </si>
  <si>
    <t>Arequipa - Jose Luis Bustamante Y Rivero_ACCION POPULAR_8</t>
  </si>
  <si>
    <t>KIMBERLY ALESSANDRA PIZARRO PAREDES</t>
  </si>
  <si>
    <t>73503708</t>
  </si>
  <si>
    <t>https://mpesije.jne.gob.pe/apidocs/48dabf84-9be2-4fcc-b888-288591db91d3.pdf</t>
  </si>
  <si>
    <t>Arequipa - Jose Luis Bustamante Y Rivero_ACCION POPULAR_9</t>
  </si>
  <si>
    <t>RENAN ANTONIO ZUÑIGA ALVAREZ</t>
  </si>
  <si>
    <t>29411220</t>
  </si>
  <si>
    <t>https://mpesije.jne.gob.pe/apidocs/42f301e7-b64b-4b6f-a854-df49d3f227f6.pdf</t>
  </si>
  <si>
    <t>Arequipa - Jose Luis Bustamante Y Rivero_ACCION POPULAR_10</t>
  </si>
  <si>
    <t>JUANA HORTENCIA VARGAS PINTO</t>
  </si>
  <si>
    <t>29284645</t>
  </si>
  <si>
    <t>https://mpesije.jne.gob.pe/apidocs/2b7533cd-d7ba-415f-be0b-8c5e30e8aaa1.pdf</t>
  </si>
  <si>
    <t>Arequipa - Jose Luis Bustamante Y Rivero_AHORA NACION AN_0</t>
  </si>
  <si>
    <t>JIMMY RENZO OJEDA ARNICA</t>
  </si>
  <si>
    <t>41365233</t>
  </si>
  <si>
    <t>https://mpesije.jne.gob.pe/apidocs/2ab76b7e-cfc0-483a-8301-9a5b9c9f2fb5.pdf</t>
  </si>
  <si>
    <t>Arequipa - Jose Luis Bustamante Y Rivero_AHORA NACION AN_1</t>
  </si>
  <si>
    <t>FLOR ANGELA BECERRA ALANOCCA</t>
  </si>
  <si>
    <t>40005054</t>
  </si>
  <si>
    <t>https://mpesije.jne.gob.pe/apidocs/50a97784-fd64-43f1-b73d-686337c7e79c.pdf</t>
  </si>
  <si>
    <t>Arequipa - Jose Luis Bustamante Y Rivero_AHORA NACION AN_2</t>
  </si>
  <si>
    <t>JONATHAN GIOVANNI LINARES OJEDA</t>
  </si>
  <si>
    <t>75944458</t>
  </si>
  <si>
    <t>https://mpesije.jne.gob.pe/apidocs/3ac19499-16aa-4094-8e86-a3a072557f2f.pdf</t>
  </si>
  <si>
    <t>Arequipa - Jose Luis Bustamante Y Rivero_AHORA NACION AN_3</t>
  </si>
  <si>
    <t>EVELYN CAROLINA PEREA PINTO</t>
  </si>
  <si>
    <t>48587061</t>
  </si>
  <si>
    <t>https://mpesije.jne.gob.pe/apidocs/6f3a4bcc-2a2f-4797-8fa9-5376ade283f3.pdf</t>
  </si>
  <si>
    <t>Arequipa - Jose Luis Bustamante Y Rivero_AHORA NACION AN_4</t>
  </si>
  <si>
    <t>JAVIER MAURICIO DELGADO ROSAS</t>
  </si>
  <si>
    <t>29603602</t>
  </si>
  <si>
    <t>https://mpesije.jne.gob.pe/apidocs/f84c0a02-35b3-4532-8fcf-c334b4f80139.pdf</t>
  </si>
  <si>
    <t>Arequipa - Jose Luis Bustamante Y Rivero_AHORA NACION AN_5</t>
  </si>
  <si>
    <t>JENIFFER KARLA MARIA OVIEDO LAZO DE RAMIREZ</t>
  </si>
  <si>
    <t>41129828</t>
  </si>
  <si>
    <t>https://mpesije.jne.gob.pe/apidocs/02eaf09b-b442-46ae-bd4d-9fe0ef482b4d.pdf</t>
  </si>
  <si>
    <t>Arequipa - Jose Luis Bustamante Y Rivero_AHORA NACION AN_6</t>
  </si>
  <si>
    <t>HAROLD PABLO FERNANDEZ ZEGARRA</t>
  </si>
  <si>
    <t>80613398</t>
  </si>
  <si>
    <t>https://mpesije.jne.gob.pe/apidocs/4e073a46-bb90-44e2-9084-200e609b5a27.pdf</t>
  </si>
  <si>
    <t>Arequipa - Jose Luis Bustamante Y Rivero_AHORA NACION AN_7</t>
  </si>
  <si>
    <t>ROSS MARY MARIN LIMACHE</t>
  </si>
  <si>
    <t>29229885</t>
  </si>
  <si>
    <t>https://mpesije.jne.gob.pe/apidocs/7a662603-0afb-401a-a8b5-e26d71500793.pdf</t>
  </si>
  <si>
    <t>Arequipa - Jose Luis Bustamante Y Rivero_AHORA NACION AN_8</t>
  </si>
  <si>
    <t>JHOJAN BRAY MAMANI CONDORI</t>
  </si>
  <si>
    <t>76683135</t>
  </si>
  <si>
    <t>https://mpesije.jne.gob.pe/apidocs/d640722a-2935-4dc8-9b72-39f4242d188c.pdf</t>
  </si>
  <si>
    <t>Arequipa - Jose Luis Bustamante Y Rivero_AHORA NACION AN_9</t>
  </si>
  <si>
    <t>ELIANA JANIRET ZEGARRA PEREA</t>
  </si>
  <si>
    <t>72767599</t>
  </si>
  <si>
    <t>https://mpesije.jne.gob.pe/apidocs/85bbd1ab-0435-4cf7-9d26-583a3b0a56c6.pdf</t>
  </si>
  <si>
    <t>Arequipa - Jose Luis Bustamante Y Rivero_AHORA NACION AN_10</t>
  </si>
  <si>
    <t>UWER LEONID ARIAS OCHOA</t>
  </si>
  <si>
    <t>02437428</t>
  </si>
  <si>
    <t>https://mpesije.jne.gob.pe/apidocs/d63e33fc-c49b-41f9-977e-f16398237027.pdf</t>
  </si>
  <si>
    <t>Arequipa - Jose Luis Bustamante Y Rivero_ALIANZA PARA EL PROGRESO_0</t>
  </si>
  <si>
    <t>JORGE ARTURO ALONSO LAUREL PONCE</t>
  </si>
  <si>
    <t>44753363</t>
  </si>
  <si>
    <t>https://mpesije.jne.gob.pe/apidocs/13eaa0b8-2767-4d04-8304-19620c9dbbcb.pdf</t>
  </si>
  <si>
    <t>Arequipa - Jose Luis Bustamante Y Rivero_ALIANZA PARA EL PROGRESO_1</t>
  </si>
  <si>
    <t>JUAN DE DIOS LLOSA CARRERA</t>
  </si>
  <si>
    <t>29517173</t>
  </si>
  <si>
    <t>https://mpesije.jne.gob.pe/apidocs/7f8cae54-b093-4e51-962a-936bb92fec4b.pdf</t>
  </si>
  <si>
    <t>Arequipa - Jose Luis Bustamante Y Rivero_ALIANZA PARA EL PROGRESO_2</t>
  </si>
  <si>
    <t>ROSA ANGELICA ALTUNA CACERES</t>
  </si>
  <si>
    <t>29481964</t>
  </si>
  <si>
    <t>https://mpesije.jne.gob.pe/apidocs/f7377df0-c81d-403f-8b82-1793431910e7.pdf</t>
  </si>
  <si>
    <t>Arequipa - Jose Luis Bustamante Y Rivero_ALIANZA PARA EL PROGRESO_3</t>
  </si>
  <si>
    <t>CESAR AUGUSTO CARDENAS LATORRE</t>
  </si>
  <si>
    <t>29717014</t>
  </si>
  <si>
    <t>https://mpesije.jne.gob.pe/apidocs/e618557d-2289-4ebe-af48-45a3fb966651.pdf</t>
  </si>
  <si>
    <t>Arequipa - Jose Luis Bustamante Y Rivero_ALIANZA PARA EL PROGRESO_4</t>
  </si>
  <si>
    <t>CLARISA IVON ZAPATA LIMA</t>
  </si>
  <si>
    <t>47634185</t>
  </si>
  <si>
    <t>https://mpesije.jne.gob.pe/apidocs/d3a65453-fb11-4f31-a58a-cd04cc93af0d.pdf</t>
  </si>
  <si>
    <t>Arequipa - Jose Luis Bustamante Y Rivero_ALIANZA PARA EL PROGRESO_5</t>
  </si>
  <si>
    <t>RICARDO MANZANO CCAMA</t>
  </si>
  <si>
    <t>41190369</t>
  </si>
  <si>
    <t>https://mpesije.jne.gob.pe/apidocs/f4a010cc-4e67-4828-a988-c67a1af531aa.pdf</t>
  </si>
  <si>
    <t>Arequipa - Jose Luis Bustamante Y Rivero_ALIANZA PARA EL PROGRESO_6</t>
  </si>
  <si>
    <t>KAREN LUSDANI ZAPATA LIMA</t>
  </si>
  <si>
    <t>44795220</t>
  </si>
  <si>
    <t>https://mpesije.jne.gob.pe/apidocs/4910d9bf-5ab3-4b9b-8de7-165dd6d4787e.pdf</t>
  </si>
  <si>
    <t>Arequipa - Jose Luis Bustamante Y Rivero_ALIANZA PARA EL PROGRESO_7</t>
  </si>
  <si>
    <t>JULIO DANNY ARAOZ SUAREZ</t>
  </si>
  <si>
    <t>29732264</t>
  </si>
  <si>
    <t>https://mpesije.jne.gob.pe/apidocs/c6cb70c8-44d3-4385-9964-ad2da6d28810.pdf</t>
  </si>
  <si>
    <t>Arequipa - Jose Luis Bustamante Y Rivero_ALIANZA PARA EL PROGRESO_8</t>
  </si>
  <si>
    <t>FLAVIA ANDREA LAGUNA BERNABE</t>
  </si>
  <si>
    <t>72274828</t>
  </si>
  <si>
    <t>https://mpesije.jne.gob.pe/apidocs/25147a0e-9e6b-4720-ae07-3842654f86d6.pdf</t>
  </si>
  <si>
    <t>Arequipa - Jose Luis Bustamante Y Rivero_ALIANZA PARA EL PROGRESO_9</t>
  </si>
  <si>
    <t>ROGER DARWIN ARGÜELLES GONZALES</t>
  </si>
  <si>
    <t>29649210</t>
  </si>
  <si>
    <t>https://mpesije.jne.gob.pe/apidocs/fdaed245-31f9-44d7-adb6-b797e445da6d.pdf</t>
  </si>
  <si>
    <t>Arequipa - Jose Luis Bustamante Y Rivero_ALIANZA PARA EL PROGRESO_10</t>
  </si>
  <si>
    <t>ANGELA PATRICIA ALAYZA BELTRAN</t>
  </si>
  <si>
    <t>71081125</t>
  </si>
  <si>
    <t>https://mpesije.jne.gob.pe/apidocs/27e3985d-8d71-4e5e-ad96-367d069ad0dc.pdf</t>
  </si>
  <si>
    <t>Arequipa - Jose Luis Bustamante Y Rivero_AVANZA PAIS PARTIDO DE INTEGRACION SOCIAL_0</t>
  </si>
  <si>
    <t>AVANZA PAIS - PARTIDO DE INTEGRACION SOCIAL</t>
  </si>
  <si>
    <t>DIEGO ALONSO ESCAPA TEJADA</t>
  </si>
  <si>
    <t>71532733</t>
  </si>
  <si>
    <t>https://mpesije.jne.gob.pe/apidocs/8929a30e-90c2-4aa1-bc26-f9cadf3149ce.pdf</t>
  </si>
  <si>
    <t>Arequipa - Jose Luis Bustamante Y Rivero_AVANZA PAIS PARTIDO DE INTEGRACION SOCIAL_1</t>
  </si>
  <si>
    <t>LUCERO ESTRELLITA MAYNA ESTRADA</t>
  </si>
  <si>
    <t>75376156</t>
  </si>
  <si>
    <t>https://mpesije.jne.gob.pe/apidocs/7bcd5e0b-bc12-46cc-80ab-126f52acc76b.pdf</t>
  </si>
  <si>
    <t>Arequipa - Jose Luis Bustamante Y Rivero_AVANZA PAIS PARTIDO DE INTEGRACION SOCIAL_2</t>
  </si>
  <si>
    <t>ABEL DONGO RAMOS</t>
  </si>
  <si>
    <t>29486711</t>
  </si>
  <si>
    <t>https://mpesije.jne.gob.pe/apidocs/b6df4d16-2c10-4121-969d-f49b951e390c.pdf</t>
  </si>
  <si>
    <t>Arequipa - Jose Luis Bustamante Y Rivero_AVANZA PAIS PARTIDO DE INTEGRACION SOCIAL_3</t>
  </si>
  <si>
    <t>GREGORIA ROSA MIRANDA SAMANEZ</t>
  </si>
  <si>
    <t>29205894</t>
  </si>
  <si>
    <t>https://mpesije.jne.gob.pe/apidocs/5a69ae17-bd7d-447b-8f43-84e9d84ab03e.pdf</t>
  </si>
  <si>
    <t>Arequipa - Jose Luis Bustamante Y Rivero_AVANZA PAIS PARTIDO DE INTEGRACION SOCIAL_4</t>
  </si>
  <si>
    <t>SANTIAGO ANDRE BENAVIDES SOTOMAYOR</t>
  </si>
  <si>
    <t>76354990</t>
  </si>
  <si>
    <t>https://mpesije.jne.gob.pe/apidocs/79999184-b4a4-4b80-bd5a-bc559ec31540.pdf</t>
  </si>
  <si>
    <t>Arequipa - Jose Luis Bustamante Y Rivero_AVANZA PAIS PARTIDO DE INTEGRACION SOCIAL_5</t>
  </si>
  <si>
    <t>JOANNA YOSELYN ARENAS ZEGARRA</t>
  </si>
  <si>
    <t>70390542</t>
  </si>
  <si>
    <t>https://mpesije.jne.gob.pe/apidocs/239f9fcd-697f-4697-ae4b-c6a9fcc53b34.pdf</t>
  </si>
  <si>
    <t>Arequipa - Jose Luis Bustamante Y Rivero_AVANZA PAIS PARTIDO DE INTEGRACION SOCIAL_6</t>
  </si>
  <si>
    <t>JAIME ALONSO OBANDO GARCIA</t>
  </si>
  <si>
    <t>73116585</t>
  </si>
  <si>
    <t>https://mpesije.jne.gob.pe/apidocs/dd405c4d-c1ab-4806-b691-bbf93ef9b5f7.pdf</t>
  </si>
  <si>
    <t>Arequipa - Jose Luis Bustamante Y Rivero_AVANZA PAIS PARTIDO DE INTEGRACION SOCIAL_7</t>
  </si>
  <si>
    <t>LUCERO ROXANA LOPEZ PONCE</t>
  </si>
  <si>
    <t>72126179</t>
  </si>
  <si>
    <t>https://mpesije.jne.gob.pe/apidocs/e9a97267-453e-4720-b032-9003b95d18ed.pdf</t>
  </si>
  <si>
    <t>Arequipa - Jose Luis Bustamante Y Rivero_AVANZA PAIS PARTIDO DE INTEGRACION SOCIAL_8</t>
  </si>
  <si>
    <t>IVAN MARCELINO PEREZ TEJADA</t>
  </si>
  <si>
    <t>23993257</t>
  </si>
  <si>
    <t>https://mpesije.jne.gob.pe/apidocs/0f8ac38b-a254-4ac6-af42-6d1101189739.pdf</t>
  </si>
  <si>
    <t>Arequipa - Jose Luis Bustamante Y Rivero_AVANZA PAIS PARTIDO DE INTEGRACION SOCIAL_9</t>
  </si>
  <si>
    <t>GILDA LILIANA RODRIGUEZ GARCIA</t>
  </si>
  <si>
    <t>29424945</t>
  </si>
  <si>
    <t>https://mpesije.jne.gob.pe/apidocs/b09b0d8d-8411-4463-ae35-c595ccc34913.pdf</t>
  </si>
  <si>
    <t>Arequipa - Jose Luis Bustamante Y Rivero_AVANZA PAIS PARTIDO DE INTEGRACION SOCIAL_10</t>
  </si>
  <si>
    <t>MOISES ALFONSO ORTEGA COPA</t>
  </si>
  <si>
    <t>80248615</t>
  </si>
  <si>
    <t>https://mpesije.jne.gob.pe/apidocs/1e9b0428-51a4-415a-a421-eeb4bebd617e.pdf</t>
  </si>
  <si>
    <t>Arequipa - Jose Luis Bustamante Y Rivero_BATALLA PERU_0</t>
  </si>
  <si>
    <t>GUILLERMO PABLO REINOSO BARLETTI</t>
  </si>
  <si>
    <t>29592519</t>
  </si>
  <si>
    <t>https://mpesije.jne.gob.pe/apidocs/9cd1b2d2-b54e-4817-9e5d-cf7df22823fa.pdf</t>
  </si>
  <si>
    <t>Arequipa - Jose Luis Bustamante Y Rivero_BATALLA PERU_1</t>
  </si>
  <si>
    <t>JAVIER FERNANDO ZUÑIGA JUAREZ</t>
  </si>
  <si>
    <t>29458343</t>
  </si>
  <si>
    <t>https://mpesije.jne.gob.pe/apidocs/542b46fb-f581-4f4b-862f-e7ea2cdd47df.pdf</t>
  </si>
  <si>
    <t>Arequipa - Jose Luis Bustamante Y Rivero_BATALLA PERU_2</t>
  </si>
  <si>
    <t>ANALIA VERONIKHA ABARCA CASTILLO</t>
  </si>
  <si>
    <t>29663559</t>
  </si>
  <si>
    <t>https://mpesije.jne.gob.pe/apidocs/dc0c5310-dbc0-42e2-94b9-41b844d9bcd9.pdf</t>
  </si>
  <si>
    <t>Arequipa - Jose Luis Bustamante Y Rivero_BATALLA PERU_3</t>
  </si>
  <si>
    <t>CARLOS DANIEL HIDALGO PEREZ</t>
  </si>
  <si>
    <t>75125316</t>
  </si>
  <si>
    <t>https://mpesije.jne.gob.pe/apidocs/60745176-332b-4d8e-be7a-1cc8bf2d6268.pdf</t>
  </si>
  <si>
    <t>Arequipa - Jose Luis Bustamante Y Rivero_BATALLA PERU_4</t>
  </si>
  <si>
    <t>TATIANA JENNIFER CUTIPA MUÑOZ</t>
  </si>
  <si>
    <t>73492880</t>
  </si>
  <si>
    <t>https://mpesije.jne.gob.pe/apidocs/81914410-132e-4999-abad-3045ff7b0ba9.pdf</t>
  </si>
  <si>
    <t>Arequipa - Jose Luis Bustamante Y Rivero_BATALLA PERU_5</t>
  </si>
  <si>
    <t>GUSTAVO ANDRES MAMANI BALBUENA</t>
  </si>
  <si>
    <t>73492881</t>
  </si>
  <si>
    <t>https://mpesije.jne.gob.pe/apidocs/3ade8341-e73c-4aa8-905f-592765d4966e.pdf</t>
  </si>
  <si>
    <t>Arequipa - Jose Luis Bustamante Y Rivero_BATALLA PERU_6</t>
  </si>
  <si>
    <t>FERNANDA EMILY ANAHUA QUISPE</t>
  </si>
  <si>
    <t>61257318</t>
  </si>
  <si>
    <t>https://mpesije.jne.gob.pe/apidocs/d397975b-2133-4b75-9f44-bca4f0e631e4.pdf</t>
  </si>
  <si>
    <t>Arequipa - Jose Luis Bustamante Y Rivero_BATALLA PERU_7</t>
  </si>
  <si>
    <t>JUNIOR JUAN MIGUEL CUTIPA MUÑOZ</t>
  </si>
  <si>
    <t>42459010</t>
  </si>
  <si>
    <t>https://mpesije.jne.gob.pe/apidocs/bd97b2ef-1e8a-4705-9219-a47da3890a0e.pdf</t>
  </si>
  <si>
    <t>Arequipa - Jose Luis Bustamante Y Rivero_BATALLA PERU_8</t>
  </si>
  <si>
    <t>ELSA ESTANISLADA SANCHEZ AMPUERO</t>
  </si>
  <si>
    <t>29259264</t>
  </si>
  <si>
    <t>https://mpesije.jne.gob.pe/apidocs/ff75bc7f-339b-46e7-b672-6b956bfb3d26.pdf</t>
  </si>
  <si>
    <t>Arequipa - Jose Luis Bustamante Y Rivero_BATALLA PERU_9</t>
  </si>
  <si>
    <t>JUAN CUTIPA VILCA</t>
  </si>
  <si>
    <t>29486999</t>
  </si>
  <si>
    <t>https://mpesije.jne.gob.pe/apidocs/c814d9b1-0fda-4f77-9e0e-037e5adb766a.pdf</t>
  </si>
  <si>
    <t>Arequipa - Jose Luis Bustamante Y Rivero_BATALLA PERU_10</t>
  </si>
  <si>
    <t>MAXIMIANA FERNARDINA HUAMANI DE FLORES</t>
  </si>
  <si>
    <t>29441528</t>
  </si>
  <si>
    <t>https://mpesije.jne.gob.pe/apidocs/61b14892-d96b-4120-9ddf-288ac5a161b8.pdf</t>
  </si>
  <si>
    <t>Arequipa - Jose Luis Bustamante Y Rivero_FUERZA AREQUIPENA_0</t>
  </si>
  <si>
    <t>RONALD PABLO IBAÑEZ BARREDA</t>
  </si>
  <si>
    <t>29255700</t>
  </si>
  <si>
    <t>https://mpesije.jne.gob.pe/apidocs/383bd282-a649-414c-9512-7e169cb5cc05.pdf</t>
  </si>
  <si>
    <t>Arequipa - Jose Luis Bustamante Y Rivero_FUERZA AREQUIPENA_1</t>
  </si>
  <si>
    <t>ELIZABETH RITA PATRICIA ORIHUELA CAMACHO</t>
  </si>
  <si>
    <t>29272599</t>
  </si>
  <si>
    <t>https://mpesije.jne.gob.pe/apidocs/13205d85-ca77-4644-80e6-1f5b1ea6fd5e.pdf</t>
  </si>
  <si>
    <t>Arequipa - Jose Luis Bustamante Y Rivero_FUERZA AREQUIPENA_2</t>
  </si>
  <si>
    <t>JUAN JOSE LOAYZA QUISPE</t>
  </si>
  <si>
    <t>40075101</t>
  </si>
  <si>
    <t>https://mpesije.jne.gob.pe/apidocs/6b6e8b22-df95-479c-9e9c-fc041c292e34.pdf</t>
  </si>
  <si>
    <t>Arequipa - Jose Luis Bustamante Y Rivero_FUERZA AREQUIPENA_3</t>
  </si>
  <si>
    <t>ROSANGELA JHOUSELL VILLEGAS ALVAREZ</t>
  </si>
  <si>
    <t>43365358</t>
  </si>
  <si>
    <t>https://mpesije.jne.gob.pe/apidocs/cc8354ef-1f30-462f-989a-3656fbf98337.pdf</t>
  </si>
  <si>
    <t>Arequipa - Jose Luis Bustamante Y Rivero_FUERZA AREQUIPENA_4</t>
  </si>
  <si>
    <t>EDWARD RENE HUANCA APAZA</t>
  </si>
  <si>
    <t>72118499</t>
  </si>
  <si>
    <t>https://mpesije.jne.gob.pe/apidocs/a3560d05-2ac6-4fd2-aa5f-adabda81a5a5.pdf</t>
  </si>
  <si>
    <t>Arequipa - Jose Luis Bustamante Y Rivero_FUERZA AREQUIPENA_5</t>
  </si>
  <si>
    <t>DIANA KARINA HERRERA TEXI</t>
  </si>
  <si>
    <t>72458405</t>
  </si>
  <si>
    <t>https://mpesije.jne.gob.pe/apidocs/3a1c58c1-5450-4445-bcab-6d0b8975739f.pdf</t>
  </si>
  <si>
    <t>Arequipa - Jose Luis Bustamante Y Rivero_FUERZA AREQUIPENA_6</t>
  </si>
  <si>
    <t>RICHARTS DOMINICK CALIZAYA URQUIZO</t>
  </si>
  <si>
    <t>70509414</t>
  </si>
  <si>
    <t>https://mpesije.jne.gob.pe/apidocs/83f9f06e-85e0-406e-8d7b-9f0be6e0f27f.pdf</t>
  </si>
  <si>
    <t>Arequipa - Jose Luis Bustamante Y Rivero_FUERZA AREQUIPENA_7</t>
  </si>
  <si>
    <t>MARIA DEL ROSARIO CARDENAS POMALEQUE</t>
  </si>
  <si>
    <t>43600495</t>
  </si>
  <si>
    <t>https://mpesije.jne.gob.pe/apidocs/eaf25bec-e01e-4faa-a185-5dd5ceb2f9c5.pdf</t>
  </si>
  <si>
    <t>Arequipa - Jose Luis Bustamante Y Rivero_FUERZA AREQUIPENA_8</t>
  </si>
  <si>
    <t>FREDDY FRANCO BARRIGA LINARES</t>
  </si>
  <si>
    <t>71412562</t>
  </si>
  <si>
    <t>https://mpesije.jne.gob.pe/apidocs/6988ddc9-eefc-4904-a956-476333a6ea5c.pdf</t>
  </si>
  <si>
    <t>Arequipa - Jose Luis Bustamante Y Rivero_FUERZA AREQUIPENA_9</t>
  </si>
  <si>
    <t>MARIA DEL CARMEN ACHAHUANCO FARFAN</t>
  </si>
  <si>
    <t>74402025</t>
  </si>
  <si>
    <t>https://mpesije.jne.gob.pe/apidocs/e335cb9a-7356-4935-952b-57fff55759de.pdf</t>
  </si>
  <si>
    <t>Arequipa - Jose Luis Bustamante Y Rivero_FUERZA AREQUIPENA_10</t>
  </si>
  <si>
    <t>GILBER ALEX MEDINA RODRIGUEZ</t>
  </si>
  <si>
    <t>29436160</t>
  </si>
  <si>
    <t>https://mpesije.jne.gob.pe/apidocs/9f13a05e-56e6-407c-acc2-edf3a678634a.pdf</t>
  </si>
  <si>
    <t>Arequipa - Jose Luis Bustamante Y Rivero_MOVIMIENTO REGIONAL AREQUIPA AVANCEMOS_0</t>
  </si>
  <si>
    <t>SHIRLEY ELBA ALCOCER PAUCA</t>
  </si>
  <si>
    <t>29720029</t>
  </si>
  <si>
    <t>https://mpesije.jne.gob.pe/apidocs/00476032-bb9f-4db4-a99c-da90dc50d863.pdf</t>
  </si>
  <si>
    <t>Arequipa - Jose Luis Bustamante Y Rivero_MOVIMIENTO REGIONAL AREQUIPA AVANCEMOS_1</t>
  </si>
  <si>
    <t>CARLOS HUMBERTO DAMAZO QUIROZ</t>
  </si>
  <si>
    <t>44650192</t>
  </si>
  <si>
    <t>https://mpesije.jne.gob.pe/apidocs/1c254a5e-3fc4-444c-9995-fe836680de8e.pdf</t>
  </si>
  <si>
    <t>Arequipa - Jose Luis Bustamante Y Rivero_MOVIMIENTO REGIONAL AREQUIPA AVANCEMOS_2</t>
  </si>
  <si>
    <t>KAREN AVELINA SALAS MURRIEL</t>
  </si>
  <si>
    <t>40053549</t>
  </si>
  <si>
    <t>https://mpesije.jne.gob.pe/apidocs/ad4a062b-5b4a-4515-87aa-cb1b27ecec2f.pdf</t>
  </si>
  <si>
    <t>Arequipa - Jose Luis Bustamante Y Rivero_MOVIMIENTO REGIONAL AREQUIPA AVANCEMOS_3</t>
  </si>
  <si>
    <t>RUBEN OSCAR VALENCIA CAZORLA</t>
  </si>
  <si>
    <t>29610650</t>
  </si>
  <si>
    <t>https://mpesije.jne.gob.pe/apidocs/36cc03c0-9fc6-49db-a615-3d01cc19f1f5.pdf</t>
  </si>
  <si>
    <t>Arequipa - Jose Luis Bustamante Y Rivero_MOVIMIENTO REGIONAL AREQUIPA AVANCEMOS_4</t>
  </si>
  <si>
    <t>ANYELA PATRICIA BUSTAMANTE CASTRO</t>
  </si>
  <si>
    <t>42432305</t>
  </si>
  <si>
    <t>https://mpesije.jne.gob.pe/apidocs/cca1713b-7588-4bc0-96fd-29f2937efbc7.pdf</t>
  </si>
  <si>
    <t>Arequipa - Jose Luis Bustamante Y Rivero_MOVIMIENTO REGIONAL AREQUIPA AVANCEMOS_5</t>
  </si>
  <si>
    <t>CRISPIN SANTOS PARILLO GAMARRA</t>
  </si>
  <si>
    <t>43879614</t>
  </si>
  <si>
    <t>https://mpesije.jne.gob.pe/apidocs/142da06b-3ba3-4f25-af1c-f1219adb9750.pdf</t>
  </si>
  <si>
    <t>Arequipa - Jose Luis Bustamante Y Rivero_MOVIMIENTO REGIONAL AREQUIPA AVANCEMOS_6</t>
  </si>
  <si>
    <t>MILAGROS NATHALI BEJARANO RODRIGUEZ</t>
  </si>
  <si>
    <t>76527741</t>
  </si>
  <si>
    <t>https://mpesije.jne.gob.pe/apidocs/c4312125-1f92-4ce1-9596-84f6da5f2604.pdf</t>
  </si>
  <si>
    <t>Arequipa - Jose Luis Bustamante Y Rivero_MOVIMIENTO REGIONAL AREQUIPA AVANCEMOS_7</t>
  </si>
  <si>
    <t>KENET MAYKI CIEZA MARTINEZ</t>
  </si>
  <si>
    <t>74688334</t>
  </si>
  <si>
    <t>https://mpesije.jne.gob.pe/apidocs/1f131aea-aec3-45a7-9a18-e9c7f0187410.pdf</t>
  </si>
  <si>
    <t>Arequipa - Jose Luis Bustamante Y Rivero_MOVIMIENTO REGIONAL AREQUIPA AVANCEMOS_8</t>
  </si>
  <si>
    <t>ANGELA SUGEY JIMENEZ OCHOA</t>
  </si>
  <si>
    <t>71560191</t>
  </si>
  <si>
    <t>https://mpesije.jne.gob.pe/apidocs/0abd2e60-2233-45b8-a48c-c140470386ad.pdf</t>
  </si>
  <si>
    <t>Arequipa - Jose Luis Bustamante Y Rivero_MOVIMIENTO REGIONAL AREQUIPA AVANCEMOS_9</t>
  </si>
  <si>
    <t>EDSON EDUARDO CHARCA GALLEGOS</t>
  </si>
  <si>
    <t>71573040</t>
  </si>
  <si>
    <t>https://mpesije.jne.gob.pe/apidocs/85299fb7-27ea-4552-af7b-aace6ae3eca4.pdf</t>
  </si>
  <si>
    <t>Arequipa - Jose Luis Bustamante Y Rivero_MOVIMIENTO REGIONAL AREQUIPA AVANCEMOS_10</t>
  </si>
  <si>
    <t>JAMYLETH JEANNE FERNANDEZ ALCOCER</t>
  </si>
  <si>
    <t>70536882</t>
  </si>
  <si>
    <t>https://mpesije.jne.gob.pe/apidocs/805bf3fe-68e1-45ae-81d0-5a58173e9b0a.pdf</t>
  </si>
  <si>
    <t>Arequipa - Jose Luis Bustamante Y Rivero_PARTIDO APRISTA PERUANO_0</t>
  </si>
  <si>
    <t>JOSE LUIS RICARDO RODRIGUEZ CASAPERALTA</t>
  </si>
  <si>
    <t>29278389</t>
  </si>
  <si>
    <t>https://mpesije.jne.gob.pe/apidocs/2e230732-54d1-4eb4-a3c2-d8905b282fdf.pdf</t>
  </si>
  <si>
    <t>Arequipa - Jose Luis Bustamante Y Rivero_PARTIDO APRISTA PERUANO_1</t>
  </si>
  <si>
    <t>LUIS ALBERTO VERA PUMA</t>
  </si>
  <si>
    <t>02430379</t>
  </si>
  <si>
    <t>https://mpesije.jne.gob.pe/apidocs/e25cf5d8-0bbb-4578-8937-e63cec4a93e2.pdf</t>
  </si>
  <si>
    <t>Arequipa - Jose Luis Bustamante Y Rivero_PARTIDO APRISTA PERUANO_2</t>
  </si>
  <si>
    <t>MARIELA LOURDES VIZCARRA CERRO</t>
  </si>
  <si>
    <t>29575666</t>
  </si>
  <si>
    <t>https://mpesije.jne.gob.pe/apidocs/8a2147ca-e42a-4290-ac20-3ddeb8b685b4.pdf</t>
  </si>
  <si>
    <t>Arequipa - Jose Luis Bustamante Y Rivero_PARTIDO APRISTA PERUANO_3</t>
  </si>
  <si>
    <t>GORKI OVIEDO CALDERON</t>
  </si>
  <si>
    <t>29229429</t>
  </si>
  <si>
    <t>https://mpesije.jne.gob.pe/apidocs/b5e219c5-de6a-497f-a2fe-d0edcbe2ee2b.pdf</t>
  </si>
  <si>
    <t>Arequipa - Jose Luis Bustamante Y Rivero_PARTIDO APRISTA PERUANO_4</t>
  </si>
  <si>
    <t>MILENKA JANIRA SALINAS VARGAS</t>
  </si>
  <si>
    <t>73021257</t>
  </si>
  <si>
    <t>https://mpesije.jne.gob.pe/apidocs/799c82d3-81fa-4711-9ed4-ee09192b9f4f.pdf</t>
  </si>
  <si>
    <t>Arequipa - Jose Luis Bustamante Y Rivero_PARTIDO APRISTA PERUANO_5</t>
  </si>
  <si>
    <t>JOSÉ MARÍA CONDORI CHEJE</t>
  </si>
  <si>
    <t>29716027</t>
  </si>
  <si>
    <t>https://mpesije.jne.gob.pe/apidocs/f44d77a8-1eae-45c1-bd24-f39b000d3798.pdf</t>
  </si>
  <si>
    <t>Arequipa - Jose Luis Bustamante Y Rivero_PARTIDO APRISTA PERUANO_6</t>
  </si>
  <si>
    <t>NICKOLE STEFANY NOA IZQUIERDO</t>
  </si>
  <si>
    <t>74974026</t>
  </si>
  <si>
    <t>https://mpesije.jne.gob.pe/apidocs/a669203f-4ab8-4180-9824-f03f010a40d2.pdf</t>
  </si>
  <si>
    <t>Arequipa - Jose Luis Bustamante Y Rivero_PARTIDO APRISTA PERUANO_7</t>
  </si>
  <si>
    <t>JUAN CARLOS CORNEJO CASAPERALTA</t>
  </si>
  <si>
    <t>29279719</t>
  </si>
  <si>
    <t>https://mpesije.jne.gob.pe/apidocs/ad5bcf94-c9e3-4d5e-be98-77ed5dd5468e.pdf</t>
  </si>
  <si>
    <t>Arequipa - Jose Luis Bustamante Y Rivero_PARTIDO APRISTA PERUANO_8</t>
  </si>
  <si>
    <t>CLAUDIA SOLEDAD RODRIGUEZ MUÑOZ DE REY</t>
  </si>
  <si>
    <t>29737846</t>
  </si>
  <si>
    <t>https://mpesije.jne.gob.pe/apidocs/c72763b3-39f5-46bf-8c65-1b8b823cffb8.pdf</t>
  </si>
  <si>
    <t>Arequipa - Jose Luis Bustamante Y Rivero_PARTIDO APRISTA PERUANO_9</t>
  </si>
  <si>
    <t>EFRAIN BACILIO LOAYZA JAEN</t>
  </si>
  <si>
    <t>29263522</t>
  </si>
  <si>
    <t>https://mpesije.jne.gob.pe/apidocs/160ecb23-f505-4f97-8d52-7412f70afa6c.pdf</t>
  </si>
  <si>
    <t>Arequipa - Jose Luis Bustamante Y Rivero_PARTIDO APRISTA PERUANO_10</t>
  </si>
  <si>
    <t>LIDA CONCHA FARFAN</t>
  </si>
  <si>
    <t>23830150</t>
  </si>
  <si>
    <t>https://mpesije.jne.gob.pe/apidocs/8812e67f-cfa9-4f2b-97ce-b922d47bded3.pdf</t>
  </si>
  <si>
    <t>Arequipa - Jose Luis Bustamante Y Rivero_PARTIDO DEMOCRATICO SOMOS PERU_0</t>
  </si>
  <si>
    <t>KAZAN OCAMPO CARPIO</t>
  </si>
  <si>
    <t>29517156</t>
  </si>
  <si>
    <t>https://mpesije.jne.gob.pe/apidocs/e1b10b15-4d0e-4670-b3b6-2da878e13c95.pdf</t>
  </si>
  <si>
    <t>Arequipa - Jose Luis Bustamante Y Rivero_PARTIDO DEMOCRATICO SOMOS PERU_1</t>
  </si>
  <si>
    <t>ARNALDO BETANCUR APAZA</t>
  </si>
  <si>
    <t>29738936</t>
  </si>
  <si>
    <t>https://mpesije.jne.gob.pe/apidocs/4ec0dc37-e6c0-4e37-bf9a-7d54e44e9f82.pdf</t>
  </si>
  <si>
    <t>Arequipa - Jose Luis Bustamante Y Rivero_PARTIDO DEMOCRATICO SOMOS PERU_2</t>
  </si>
  <si>
    <t>MARIA RINA LAURA LOPE</t>
  </si>
  <si>
    <t>29603363</t>
  </si>
  <si>
    <t>https://mpesije.jne.gob.pe/apidocs/36607ea6-bba0-4905-9466-5d0ff283eb04.pdf</t>
  </si>
  <si>
    <t>Arequipa - Jose Luis Bustamante Y Rivero_PARTIDO DEMOCRATICO SOMOS PERU_3</t>
  </si>
  <si>
    <t>GIANCARLOS JESUS RAMOS LEZAMA</t>
  </si>
  <si>
    <t>47606585</t>
  </si>
  <si>
    <t>https://mpesije.jne.gob.pe/apidocs/26cd6da1-480c-4293-b15d-518cd2d9620b.pdf</t>
  </si>
  <si>
    <t>Arequipa - Jose Luis Bustamante Y Rivero_PARTIDO DEMOCRATICO SOMOS PERU_4</t>
  </si>
  <si>
    <t>LUZ MARY LOPEZ CUADROS DE LOAYZA</t>
  </si>
  <si>
    <t>29311117</t>
  </si>
  <si>
    <t>https://mpesije.jne.gob.pe/apidocs/719342d8-9328-4899-aec6-3e174cdb8660.pdf</t>
  </si>
  <si>
    <t>Arequipa - Jose Luis Bustamante Y Rivero_PARTIDO DEMOCRATICO SOMOS PERU_5</t>
  </si>
  <si>
    <t>GUIDO JOSE JERONIMO TORRES</t>
  </si>
  <si>
    <t>29423093</t>
  </si>
  <si>
    <t>https://mpesije.jne.gob.pe/apidocs/5852ec7e-4428-458f-acef-b43f25487b66.pdf</t>
  </si>
  <si>
    <t>Arequipa - Jose Luis Bustamante Y Rivero_PARTIDO DEMOCRATICO SOMOS PERU_6</t>
  </si>
  <si>
    <t>CAMILA PAOLA RODRIGUEZ FRANCO</t>
  </si>
  <si>
    <t>73335887</t>
  </si>
  <si>
    <t>https://mpesije.jne.gob.pe/apidocs/6a319532-db11-493b-abea-a8c818005b8b.pdf</t>
  </si>
  <si>
    <t>Arequipa - Jose Luis Bustamante Y Rivero_PARTIDO DEMOCRATICO SOMOS PERU_7</t>
  </si>
  <si>
    <t>JUAN DIEGO CARPIO AQUIPUCHO</t>
  </si>
  <si>
    <t>78968655</t>
  </si>
  <si>
    <t>https://mpesije.jne.gob.pe/apidocs/9b0618c0-de34-4bb9-b759-bed30d4a3491.pdf</t>
  </si>
  <si>
    <t>Arequipa - Jose Luis Bustamante Y Rivero_PARTIDO DEMOCRATICO SOMOS PERU_8</t>
  </si>
  <si>
    <t>JESSICA MAGALY RODRIGUEZ MAITA</t>
  </si>
  <si>
    <t>29648772</t>
  </si>
  <si>
    <t>https://mpesije.jne.gob.pe/apidocs/435154f9-c8fe-46f3-8dbb-ac47a157b0e3.pdf</t>
  </si>
  <si>
    <t>Arequipa - Jose Luis Bustamante Y Rivero_PARTIDO DEMOCRATICO SOMOS PERU_9</t>
  </si>
  <si>
    <t>EDWIN JAVIER ALATRISTA MACEDO</t>
  </si>
  <si>
    <t>07641225</t>
  </si>
  <si>
    <t>https://mpesije.jne.gob.pe/apidocs/3b1c5bc1-12bf-47dd-8e84-7a408b352228.pdf</t>
  </si>
  <si>
    <t>Arequipa - Jose Luis Bustamante Y Rivero_PARTIDO DEMOCRATICO SOMOS PERU_10</t>
  </si>
  <si>
    <t>YULY FRANZHESCA GUTIERREZ MEDINA</t>
  </si>
  <si>
    <t>76082468</t>
  </si>
  <si>
    <t>https://mpesije.jne.gob.pe/apidocs/e84ca2ef-f40c-443b-9c3c-5076554b7214.pdf</t>
  </si>
  <si>
    <t>Arequipa - Jose Luis Bustamante Y Rivero_PARTIDO POLITICO PERU PRIMERO_0</t>
  </si>
  <si>
    <t>RODOLFO CRISTIAN TEJADA ZANABRIA</t>
  </si>
  <si>
    <t>41110266</t>
  </si>
  <si>
    <t>https://mpesije.jne.gob.pe/apidocs/9ad363ff-7936-4c5d-ab73-cce16dfea8f6.pdf</t>
  </si>
  <si>
    <t>Arequipa - Jose Luis Bustamante Y Rivero_PARTIDO POLITICO PERU PRIMERO_1</t>
  </si>
  <si>
    <t>DAVID ZAPATA LOVATÓN</t>
  </si>
  <si>
    <t>80265605</t>
  </si>
  <si>
    <t>https://mpesije.jne.gob.pe/apidocs/99439c1b-ff65-44b0-973c-b08ae03e979c.pdf</t>
  </si>
  <si>
    <t>Arequipa - Jose Luis Bustamante Y Rivero_PARTIDO POLITICO PERU PRIMERO_2</t>
  </si>
  <si>
    <t>KARIM GUILIANA DEL CARPIO ZEGARRA</t>
  </si>
  <si>
    <t>29601515</t>
  </si>
  <si>
    <t>https://mpesije.jne.gob.pe/apidocs/847d98dd-ff16-4a2d-98be-f0079160a149.pdf</t>
  </si>
  <si>
    <t>Arequipa - Jose Luis Bustamante Y Rivero_PARTIDO POLITICO PERU PRIMERO_3</t>
  </si>
  <si>
    <t>EDWIN JUAN CASTRO ARANCIBIA</t>
  </si>
  <si>
    <t>29590175</t>
  </si>
  <si>
    <t>https://mpesije.jne.gob.pe/apidocs/6c96bd0c-ee9d-4e21-bbc0-6b778f0adf7d.pdf</t>
  </si>
  <si>
    <t>Arequipa - Jose Luis Bustamante Y Rivero_PARTIDO POLITICO PERU PRIMERO_4</t>
  </si>
  <si>
    <t>DERY GIANNINA VARGAS APARICIO</t>
  </si>
  <si>
    <t>41765514</t>
  </si>
  <si>
    <t>https://mpesije.jne.gob.pe/apidocs/83fbdafd-5f6b-4920-9de7-480b68a83764.pdf</t>
  </si>
  <si>
    <t>Arequipa - Jose Luis Bustamante Y Rivero_PARTIDO POLITICO PERU PRIMERO_5</t>
  </si>
  <si>
    <t>ALEX RICKY CANAVIRI CAVERO</t>
  </si>
  <si>
    <t>73276019</t>
  </si>
  <si>
    <t>https://mpesije.jne.gob.pe/apidocs/19b144ce-d323-4c10-821c-c9b3db70953d.pdf</t>
  </si>
  <si>
    <t>Arequipa - Jose Luis Bustamante Y Rivero_PARTIDO POLITICO PERU PRIMERO_6</t>
  </si>
  <si>
    <t>LENSEY ENCARNACION PAREDES MEDINA</t>
  </si>
  <si>
    <t>41054318</t>
  </si>
  <si>
    <t>https://mpesije.jne.gob.pe/apidocs/5a36b574-7c57-438c-84db-d67ad3b24753.pdf</t>
  </si>
  <si>
    <t>Arequipa - Jose Luis Bustamante Y Rivero_PARTIDO POLITICO PERU PRIMERO_7</t>
  </si>
  <si>
    <t>DIEGO FRANCISCO ZAPATA PINTO</t>
  </si>
  <si>
    <t>73020280</t>
  </si>
  <si>
    <t>https://mpesije.jne.gob.pe/apidocs/d7009636-b660-4dcb-9049-295423110444.pdf</t>
  </si>
  <si>
    <t>Arequipa - Jose Luis Bustamante Y Rivero_PARTIDO POLITICO PERU PRIMERO_8</t>
  </si>
  <si>
    <t>ALEXANDRA ALVAREZ ACOSTA</t>
  </si>
  <si>
    <t>77023895</t>
  </si>
  <si>
    <t>https://mpesije.jne.gob.pe/apidocs/bd27f9ef-d06c-47c5-8d77-ca891fc806bf.pdf</t>
  </si>
  <si>
    <t>Arequipa - Jose Luis Bustamante Y Rivero_PARTIDO POLITICO PERU PRIMERO_9</t>
  </si>
  <si>
    <t>DANIEL HUGO QUINTANILLA YANQUI</t>
  </si>
  <si>
    <t>29724800</t>
  </si>
  <si>
    <t>https://mpesije.jne.gob.pe/apidocs/4c4f8676-d27d-4a2b-ac04-5d91183b665d.pdf</t>
  </si>
  <si>
    <t>Arequipa - Jose Luis Bustamante Y Rivero_PARTIDO POLITICO PERU PRIMERO_10</t>
  </si>
  <si>
    <t>MARIA FERNANDA ACRA TURPO</t>
  </si>
  <si>
    <t>60458306</t>
  </si>
  <si>
    <t>https://mpesije.jne.gob.pe/apidocs/b5bc57fc-3ff1-4c20-9363-7b6970832331.pdf</t>
  </si>
  <si>
    <t>Arequipa - Jose Luis Bustamante Y Rivero_RENOVACION POPULAR PERU_0</t>
  </si>
  <si>
    <t>CARLO RAMIRO ALIAGA NUÑEZ</t>
  </si>
  <si>
    <t>80263406</t>
  </si>
  <si>
    <t>https://mpesije.jne.gob.pe/apidocs/9badddea-fbe3-452e-b4ed-1c7af2079c05.pdf</t>
  </si>
  <si>
    <t>Arequipa - Jose Luis Bustamante Y Rivero_RENOVACION POPULAR PERU_1</t>
  </si>
  <si>
    <t>GERMAN CLAUDIO ALIAGA NUÑEZ</t>
  </si>
  <si>
    <t>29592460</t>
  </si>
  <si>
    <t>https://mpesije.jne.gob.pe/apidocs/6fc9d6f7-9135-4835-b958-cabdbb72ce17.pdf</t>
  </si>
  <si>
    <t>Arequipa - Jose Luis Bustamante Y Rivero_RENOVACION POPULAR PERU_2</t>
  </si>
  <si>
    <t>YMELDA JESSICA SUBIA REAÑO</t>
  </si>
  <si>
    <t>30675736</t>
  </si>
  <si>
    <t>https://mpesije.jne.gob.pe/apidocs/e2acef8a-cc18-4d9f-90ce-9cb173a5a855.pdf</t>
  </si>
  <si>
    <t>Arequipa - Jose Luis Bustamante Y Rivero_RENOVACION POPULAR PERU_3</t>
  </si>
  <si>
    <t>ADRIAN FERNANDO ZAPATA ENCINAS</t>
  </si>
  <si>
    <t>30857054</t>
  </si>
  <si>
    <t>https://mpesije.jne.gob.pe/apidocs/27ab22c0-4320-4c12-9e87-fcce290fb52f.pdf</t>
  </si>
  <si>
    <t>Arequipa - Jose Luis Bustamante Y Rivero_RENOVACION POPULAR PERU_4</t>
  </si>
  <si>
    <t>PERLA ESMERALDA CLARA HUANCA BAUTISTA</t>
  </si>
  <si>
    <t>71696253</t>
  </si>
  <si>
    <t>https://mpesije.jne.gob.pe/apidocs/2a0a0c59-c139-42d8-91a0-297947297a6b.pdf</t>
  </si>
  <si>
    <t>Arequipa - Jose Luis Bustamante Y Rivero_RENOVACION POPULAR PERU_5</t>
  </si>
  <si>
    <t>JOHN FERNANDO SOTELO VILCA</t>
  </si>
  <si>
    <t>29718410</t>
  </si>
  <si>
    <t>https://mpesije.jne.gob.pe/apidocs/d47abbbc-e0bf-4ed4-9d1a-13578eef309f.pdf</t>
  </si>
  <si>
    <t>Arequipa - Jose Luis Bustamante Y Rivero_RENOVACION POPULAR PERU_6</t>
  </si>
  <si>
    <t>CARLA BELEN ALIAGA CASTELLO</t>
  </si>
  <si>
    <t>61039110</t>
  </si>
  <si>
    <t>https://mpesije.jne.gob.pe/apidocs/a69c4fb9-1203-4f5e-a346-a27deeef5822.pdf</t>
  </si>
  <si>
    <t>Arequipa - Jose Luis Bustamante Y Rivero_RENOVACION POPULAR PERU_7</t>
  </si>
  <si>
    <t>JOHNNY SAMIR MOSCOSO RODRIGUEZ</t>
  </si>
  <si>
    <t>75439231</t>
  </si>
  <si>
    <t>https://mpesije.jne.gob.pe/apidocs/2d16d49c-2d9b-45be-a6a9-9c7a769521b8.pdf</t>
  </si>
  <si>
    <t>Arequipa - Jose Luis Bustamante Y Rivero_RENOVACION POPULAR PERU_8</t>
  </si>
  <si>
    <t>LUCIANA MARIA PORTOCARRERO MENDOZA</t>
  </si>
  <si>
    <t>71984533</t>
  </si>
  <si>
    <t>https://mpesije.jne.gob.pe/apidocs/2c289e8f-3950-47a3-a918-0277f4121686.pdf</t>
  </si>
  <si>
    <t>Arequipa - Jose Luis Bustamante Y Rivero_RENOVACION POPULAR PERU_9</t>
  </si>
  <si>
    <t>RUDY EDUARDO PAGAZA CASTRO</t>
  </si>
  <si>
    <t>45674780</t>
  </si>
  <si>
    <t>https://mpesije.jne.gob.pe/apidocs/e7a6f71d-f2e3-4fce-af75-cb1b65d23a6f.pdf</t>
  </si>
  <si>
    <t>Arequipa - Jose Luis Bustamante Y Rivero_RENOVACION POPULAR PERU_10</t>
  </si>
  <si>
    <t>LUZ MARINA DELGADO CHAMBI</t>
  </si>
  <si>
    <t>29352512</t>
  </si>
  <si>
    <t>https://mpesije.jne.gob.pe/apidocs/70d7c95e-68f3-4f83-ab02-621c31573877.pdf</t>
  </si>
  <si>
    <t>Arequipa - Jose Luis Bustamante Y Rivero_YO AREQUIPA_0</t>
  </si>
  <si>
    <t>WILBER DAVID CASTRO ARANCIBIA</t>
  </si>
  <si>
    <t>29425174</t>
  </si>
  <si>
    <t>https://mpesije.jne.gob.pe/apidocs/d0c81a11-31e7-4ae5-a76c-ce7d80982102.pdf</t>
  </si>
  <si>
    <t>Arequipa - Jose Luis Bustamante Y Rivero_YO AREQUIPA_1</t>
  </si>
  <si>
    <t>JOSE SULPICIO CHOQUE CUNO</t>
  </si>
  <si>
    <t>29605288</t>
  </si>
  <si>
    <t>https://mpesije.jne.gob.pe/apidocs/50a109f6-e5ca-4bec-9392-065c918edc0d.pdf</t>
  </si>
  <si>
    <t>Arequipa - Jose Luis Bustamante Y Rivero_YO AREQUIPA_2</t>
  </si>
  <si>
    <t>KARLA STHEPANY ZEGARRA DEL VALLE</t>
  </si>
  <si>
    <t>46060535</t>
  </si>
  <si>
    <t>https://mpesije.jne.gob.pe/apidocs/b8a5a96f-9d15-4e2a-a1e7-556363f36746.pdf</t>
  </si>
  <si>
    <t>Arequipa - Jose Luis Bustamante Y Rivero_YO AREQUIPA_3</t>
  </si>
  <si>
    <t>CARLOS EDGAR CONISLLA VERA</t>
  </si>
  <si>
    <t>40020632</t>
  </si>
  <si>
    <t>https://mpesije.jne.gob.pe/apidocs/86f39c55-ba5b-4486-b09e-2261b7ff8aaa.pdf</t>
  </si>
  <si>
    <t>Arequipa - Jose Luis Bustamante Y Rivero_YO AREQUIPA_4</t>
  </si>
  <si>
    <t>BRIGITTE ATENAS CUBA LUQUE</t>
  </si>
  <si>
    <t>73247521</t>
  </si>
  <si>
    <t>https://mpesije.jne.gob.pe/apidocs/52b16908-40fe-4b28-8bf0-7b8cb416ce6a.pdf</t>
  </si>
  <si>
    <t>Arequipa - Jose Luis Bustamante Y Rivero_YO AREQUIPA_5</t>
  </si>
  <si>
    <t>ALEX JANS MALATESTA CASTRO</t>
  </si>
  <si>
    <t>44634042</t>
  </si>
  <si>
    <t>https://mpesije.jne.gob.pe/apidocs/9d9e5ec4-cbb1-461f-a4ef-2238907828ce.pdf</t>
  </si>
  <si>
    <t>Arequipa - Jose Luis Bustamante Y Rivero_YO AREQUIPA_6</t>
  </si>
  <si>
    <t>EDITH CYNTHYA VILLAGRA APAZA</t>
  </si>
  <si>
    <t>70122234</t>
  </si>
  <si>
    <t>https://mpesije.jne.gob.pe/apidocs/b0f108a5-071a-4a62-9ea0-134337a1926d.pdf</t>
  </si>
  <si>
    <t>Arequipa - Jose Luis Bustamante Y Rivero_YO AREQUIPA_7</t>
  </si>
  <si>
    <t>RONALD ELVIN RIVERA CALDERON</t>
  </si>
  <si>
    <t>04648307</t>
  </si>
  <si>
    <t>https://mpesije.jne.gob.pe/apidocs/b59616d0-581f-4e4b-8184-cd7ff85d111d.pdf</t>
  </si>
  <si>
    <t>Arequipa - Jose Luis Bustamante Y Rivero_YO AREQUIPA_8</t>
  </si>
  <si>
    <t>GIULIANA VANESSA LLERENA VALENCIA</t>
  </si>
  <si>
    <t>47109370</t>
  </si>
  <si>
    <t>https://mpesije.jne.gob.pe/apidocs/5a708591-4697-43cc-804e-cb963c3289b9.pdf</t>
  </si>
  <si>
    <t>Arequipa - Jose Luis Bustamante Y Rivero_YO AREQUIPA_9</t>
  </si>
  <si>
    <t>RONALD LUIS ANTON ZAPANA</t>
  </si>
  <si>
    <t>71454258</t>
  </si>
  <si>
    <t>https://mpesije.jne.gob.pe/apidocs/27d48e44-8e2c-4f91-b545-eaad6b4780f3.pdf</t>
  </si>
  <si>
    <t>Arequipa - Jose Luis Bustamante Y Rivero_YO AREQUIPA_10</t>
  </si>
  <si>
    <t>GLADYS ELIZABETH SANTA CRUZ RONDON</t>
  </si>
  <si>
    <t>29418498</t>
  </si>
  <si>
    <t>https://mpesije.jne.gob.pe/apidocs/7bb2ace7-a3f4-405c-b808-d0f1aef06763.pdf</t>
  </si>
  <si>
    <t>Arequipa - La Joya_AHORA NACION AN_0</t>
  </si>
  <si>
    <t>ERICK MAICOLL APAZA PALO</t>
  </si>
  <si>
    <t>46884996</t>
  </si>
  <si>
    <t>https://mpesije.jne.gob.pe/apidocs/6136f070-2311-48e3-a164-7f2bc0de7518.pdf</t>
  </si>
  <si>
    <t>Arequipa - La Joya_AHORA NACION AN_1</t>
  </si>
  <si>
    <t>HERMOGENES ANTONIO SUAREZ HUARCAYA</t>
  </si>
  <si>
    <t>29688218</t>
  </si>
  <si>
    <t>https://mpesije.jne.gob.pe/apidocs/0e76eab1-3015-4ec3-9e06-ed61ee72e435.pdf</t>
  </si>
  <si>
    <t>Arequipa - La Joya_AHORA NACION AN_2</t>
  </si>
  <si>
    <t>ANDREA TUERO COAQUIRA</t>
  </si>
  <si>
    <t>29617439</t>
  </si>
  <si>
    <t>https://mpesije.jne.gob.pe/apidocs/b0b02390-3de0-447b-ac35-e2bfb32022c3.pdf</t>
  </si>
  <si>
    <t>Arequipa - La Joya_AHORA NACION AN_3</t>
  </si>
  <si>
    <t>CESAR ARMANDO RAMOS FIASCUNARI</t>
  </si>
  <si>
    <t>29360504</t>
  </si>
  <si>
    <t>https://mpesije.jne.gob.pe/apidocs/269318ee-2c57-4636-ae7c-1b1ea9b70cdb.pdf</t>
  </si>
  <si>
    <t>Arequipa - La Joya_AHORA NACION AN_4</t>
  </si>
  <si>
    <t>KATHERINE ELIZABETH SOLORZANO CHANCATUMA</t>
  </si>
  <si>
    <t>47209485</t>
  </si>
  <si>
    <t>https://mpesije.jne.gob.pe/apidocs/fb791d19-8661-46fd-879d-f688c21dee7a.pdf</t>
  </si>
  <si>
    <t>Arequipa - La Joya_AHORA NACION AN_5</t>
  </si>
  <si>
    <t>MARCELO ELOY SAIRITUPAC RAMOS</t>
  </si>
  <si>
    <t>80506782</t>
  </si>
  <si>
    <t>https://mpesije.jne.gob.pe/apidocs/017e7093-29e4-4d1a-8331-0b12aea1ce78.pdf</t>
  </si>
  <si>
    <t>Arequipa - La Joya_AHORA NACION AN_6</t>
  </si>
  <si>
    <t>MAYORI VIVIAN CCAMERCCOA SUCASACA</t>
  </si>
  <si>
    <t>71331501</t>
  </si>
  <si>
    <t>https://mpesije.jne.gob.pe/apidocs/6f3da5b9-6696-488b-8cad-4d21f55b6c36.pdf</t>
  </si>
  <si>
    <t>Arequipa - La Joya_AHORA NACION AN_7</t>
  </si>
  <si>
    <t>ROMULO HUAMANI CASANI</t>
  </si>
  <si>
    <t>41109292</t>
  </si>
  <si>
    <t>https://mpesije.jne.gob.pe/apidocs/d5bd9155-dc97-4ba0-978b-a2e469bafd87.pdf</t>
  </si>
  <si>
    <t>Arequipa - La Joya_AHORA NACION AN_8</t>
  </si>
  <si>
    <t>PAOLA FIORELLA PAREDES YAURI</t>
  </si>
  <si>
    <t>75153215</t>
  </si>
  <si>
    <t>https://mpesije.jne.gob.pe/apidocs/6332adc9-6c62-4fb3-a572-efe2d590a442.pdf</t>
  </si>
  <si>
    <t>Arequipa - La Joya_ALIANZA PARA EL PROGRESO_0</t>
  </si>
  <si>
    <t>CAMILO CARPIO CONCHA</t>
  </si>
  <si>
    <t>42878173</t>
  </si>
  <si>
    <t>https://mpesije.jne.gob.pe/apidocs/3da29498-6caa-4033-a082-0641dcbbe688.pdf</t>
  </si>
  <si>
    <t>Arequipa - La Joya_ALIANZA PARA EL PROGRESO_1</t>
  </si>
  <si>
    <t>JESUS DANIEL CHAVEZ CARDENAS</t>
  </si>
  <si>
    <t>29695930</t>
  </si>
  <si>
    <t>https://mpesije.jne.gob.pe/apidocs/155e0d67-ae44-4245-b311-5b728e4c15c3.pdf</t>
  </si>
  <si>
    <t>Arequipa - La Joya_ALIANZA PARA EL PROGRESO_2</t>
  </si>
  <si>
    <t>MARICIELO FARIDE QUISPE CHUCTAYA</t>
  </si>
  <si>
    <t>48467217</t>
  </si>
  <si>
    <t>https://mpesije.jne.gob.pe/apidocs/4524f87c-de67-4735-bf3e-bcb6c55f9e3e.pdf</t>
  </si>
  <si>
    <t>Arequipa - La Joya_ALIANZA PARA EL PROGRESO_3</t>
  </si>
  <si>
    <t>AGUSTIN APAZA PACORI</t>
  </si>
  <si>
    <t>41914945</t>
  </si>
  <si>
    <t>https://mpesije.jne.gob.pe/apidocs/240a591d-9262-4841-9c02-a0e4b7795ea4.pdf</t>
  </si>
  <si>
    <t>Arequipa - La Joya_ALIANZA PARA EL PROGRESO_4</t>
  </si>
  <si>
    <t>ANDY MAQUELY SONCCO QUISPE</t>
  </si>
  <si>
    <t>73810183</t>
  </si>
  <si>
    <t>https://mpesije.jne.gob.pe/apidocs/e31e9471-bfb5-4657-9ddb-3dbbc2750009.pdf</t>
  </si>
  <si>
    <t>Arequipa - La Joya_ALIANZA PARA EL PROGRESO_5</t>
  </si>
  <si>
    <t>GUSTAVO UGARTE APAZA</t>
  </si>
  <si>
    <t>45379546</t>
  </si>
  <si>
    <t>https://mpesije.jne.gob.pe/apidocs/a01c8012-b6a6-46c8-bfa6-58b1cfcad9a4.pdf</t>
  </si>
  <si>
    <t>Arequipa - La Joya_ALIANZA PARA EL PROGRESO_6</t>
  </si>
  <si>
    <t>ROCIO DEL CARMEN SUCAPUCA VALERO</t>
  </si>
  <si>
    <t>77078779</t>
  </si>
  <si>
    <t>https://mpesije.jne.gob.pe/apidocs/e91a7337-10f8-4572-9ef6-b16c6318d1fc.pdf</t>
  </si>
  <si>
    <t>Arequipa - La Joya_ALIANZA PARA EL PROGRESO_7</t>
  </si>
  <si>
    <t>JHON ELIAS CHIRE ZAVALAGA</t>
  </si>
  <si>
    <t>80250633</t>
  </si>
  <si>
    <t>https://mpesije.jne.gob.pe/apidocs/a650c1c0-2127-4e5f-9b0a-6626314646ac.pdf</t>
  </si>
  <si>
    <t>Arequipa - La Joya_ALIANZA PARA EL PROGRESO_8</t>
  </si>
  <si>
    <t>LEYLA KAREM CHIRE TURPO</t>
  </si>
  <si>
    <t>75073435</t>
  </si>
  <si>
    <t>https://mpesije.jne.gob.pe/apidocs/a8a5aa77-ddd6-4f5d-ab19-f54b0b09a242.pdf</t>
  </si>
  <si>
    <t>Arequipa - La Joya_AREQUIPA TRADICION Y FUTURO_0</t>
  </si>
  <si>
    <t>DORIAN JAVIER LARICO ZENAYUCA</t>
  </si>
  <si>
    <t>40850978</t>
  </si>
  <si>
    <t>https://mpesije.jne.gob.pe/apidocs/35745bdb-d4ed-4459-b76e-5af1563f45c3.pdf</t>
  </si>
  <si>
    <t>Arequipa - La Joya_AREQUIPA TRADICION Y FUTURO_1</t>
  </si>
  <si>
    <t>WILMER SANDRO CANO MARIN</t>
  </si>
  <si>
    <t>29672733</t>
  </si>
  <si>
    <t>https://mpesije.jne.gob.pe/apidocs/8b1e4428-2a9b-4d13-ae81-5f74ae999cf4.pdf</t>
  </si>
  <si>
    <t>Arequipa - La Joya_AREQUIPA TRADICION Y FUTURO_2</t>
  </si>
  <si>
    <t>FABIOLA LUCIA HUAYTA YUCRA</t>
  </si>
  <si>
    <t>75244440</t>
  </si>
  <si>
    <t>https://mpesije.jne.gob.pe/apidocs/64666efc-0aad-484d-a4bf-2fd729e2929d.pdf</t>
  </si>
  <si>
    <t>Arequipa - La Joya_AREQUIPA TRADICION Y FUTURO_3</t>
  </si>
  <si>
    <t>JUAN CARLOS LOPEZ MACHACA</t>
  </si>
  <si>
    <t>42842800</t>
  </si>
  <si>
    <t>https://mpesije.jne.gob.pe/apidocs/bab437f3-7e92-4cbc-be34-df10aa10f7a5.pdf</t>
  </si>
  <si>
    <t>Arequipa - La Joya_AREQUIPA TRADICION Y FUTURO_4</t>
  </si>
  <si>
    <t>ANA YSABEL OVIEDO LARICO</t>
  </si>
  <si>
    <t>71331531</t>
  </si>
  <si>
    <t>https://mpesije.jne.gob.pe/apidocs/e0f1ca29-80f1-4ed2-a96c-abd863a4529d.pdf</t>
  </si>
  <si>
    <t>Arequipa - La Joya_AREQUIPA TRADICION Y FUTURO_5</t>
  </si>
  <si>
    <t>EDWIN YONY BELABELA QUISPE</t>
  </si>
  <si>
    <t>45329936</t>
  </si>
  <si>
    <t>https://mpesije.jne.gob.pe/apidocs/7cea03c3-4861-4fcc-bca8-2c70cd3d8e49.pdf</t>
  </si>
  <si>
    <t>Arequipa - La Joya_AREQUIPA TRADICION Y FUTURO_6</t>
  </si>
  <si>
    <t>ANA MARIA MAMANI CHOQUETICO</t>
  </si>
  <si>
    <t>43148143</t>
  </si>
  <si>
    <t>https://mpesije.jne.gob.pe/apidocs/4af07de7-29f8-41a6-a6e5-264a1b1fb79f.pdf</t>
  </si>
  <si>
    <t>Arequipa - La Joya_AREQUIPA TRADICION Y FUTURO_7</t>
  </si>
  <si>
    <t>MIGUEL ANGEL CORNEJO OLIVAREZ</t>
  </si>
  <si>
    <t>29427644</t>
  </si>
  <si>
    <t>https://mpesije.jne.gob.pe/apidocs/bc73a85d-4bbb-44d4-be92-9f2bbfff95cc.pdf</t>
  </si>
  <si>
    <t>Arequipa - La Joya_AREQUIPA TRADICION Y FUTURO_8</t>
  </si>
  <si>
    <t>TANIA KELITA VALERA CUELO</t>
  </si>
  <si>
    <t>44736347</t>
  </si>
  <si>
    <t>https://mpesije.jne.gob.pe/apidocs/fd585a5e-1485-4073-a5d8-2cfcebfa38dd.pdf</t>
  </si>
  <si>
    <t>Arequipa - La Joya_FUERZA AREQUIPENA_0</t>
  </si>
  <si>
    <t>ARISTIDES CUADROS AYQUI</t>
  </si>
  <si>
    <t>30863845</t>
  </si>
  <si>
    <t>https://mpesije.jne.gob.pe/apidocs/0a34e512-e5e0-42b2-b4c0-b90856e802de.pdf</t>
  </si>
  <si>
    <t>Arequipa - La Joya_FUERZA AREQUIPENA_1</t>
  </si>
  <si>
    <t>LIZANDRO RONY QUISPE BERNEDO</t>
  </si>
  <si>
    <t>44999524</t>
  </si>
  <si>
    <t>https://mpesije.jne.gob.pe/apidocs/4dc57edd-93b0-4700-aa94-e86daaa1d339.pdf</t>
  </si>
  <si>
    <t>Arequipa - La Joya_FUERZA AREQUIPENA_2</t>
  </si>
  <si>
    <t>NOEMI SHENHUA ATAUCURI MAMANI</t>
  </si>
  <si>
    <t>45664749</t>
  </si>
  <si>
    <t>https://mpesije.jne.gob.pe/apidocs/19364ec1-840e-4c51-ae92-7a892858eb99.pdf</t>
  </si>
  <si>
    <t>Arequipa - La Joya_FUERZA AREQUIPENA_3</t>
  </si>
  <si>
    <t>ALEXIS FRANCISCO GOMEZ CONSTANCIA</t>
  </si>
  <si>
    <t>47354722</t>
  </si>
  <si>
    <t>https://mpesije.jne.gob.pe/apidocs/a102beb4-e8e6-4753-99f7-dedd759b7aaa.pdf</t>
  </si>
  <si>
    <t>Arequipa - La Joya_FUERZA AREQUIPENA_4</t>
  </si>
  <si>
    <t>SHIRLEY INOFUENTE CALLI</t>
  </si>
  <si>
    <t>73888846</t>
  </si>
  <si>
    <t>https://mpesije.jne.gob.pe/apidocs/aebbdcee-df04-4f1e-87e1-cb032e771f39.pdf</t>
  </si>
  <si>
    <t>Arequipa - La Joya_FUERZA AREQUIPENA_5</t>
  </si>
  <si>
    <t>ELIAS LUCIO HUAMANI CHUQUIRIMAY</t>
  </si>
  <si>
    <t>41083834</t>
  </si>
  <si>
    <t>https://mpesije.jne.gob.pe/apidocs/de98f65b-5d3d-4500-b90e-4e27a41838db.pdf</t>
  </si>
  <si>
    <t>Arequipa - La Joya_FUERZA AREQUIPENA_6</t>
  </si>
  <si>
    <t>KELLY YANET CHAMBI SOLORZANO</t>
  </si>
  <si>
    <t>47960106</t>
  </si>
  <si>
    <t>https://mpesije.jne.gob.pe/apidocs/3331e1cb-3fda-45e2-86db-2e320f28a3eb.pdf</t>
  </si>
  <si>
    <t>Arequipa - La Joya_FUERZA AREQUIPENA_7</t>
  </si>
  <si>
    <t>THONY EMERSON CCALTA MAMANI</t>
  </si>
  <si>
    <t>75180748</t>
  </si>
  <si>
    <t>https://mpesije.jne.gob.pe/apidocs/3ef2a2a0-10e8-4b46-b1fb-61e0a67ff5df.pdf</t>
  </si>
  <si>
    <t>Arequipa - La Joya_FUERZA AREQUIPENA_8</t>
  </si>
  <si>
    <t>GLENY YOVANA ROQUE ARISACA</t>
  </si>
  <si>
    <t>41384363</t>
  </si>
  <si>
    <t>https://mpesije.jne.gob.pe/apidocs/e71a9bd4-27b7-4d7e-af59-cb9d65557213.pdf</t>
  </si>
  <si>
    <t>Arequipa - La Joya_MOVIMIENTO REGIONAL AREQUIPA AVANCEMOS_0</t>
  </si>
  <si>
    <t>VICTOR GIAN - PIERRE DIAZ SALAS</t>
  </si>
  <si>
    <t>73674617</t>
  </si>
  <si>
    <t>https://mpesije.jne.gob.pe/apidocs/aa0e2b85-e714-410c-bf12-a8e54e64b3f7.pdf</t>
  </si>
  <si>
    <t>Arequipa - La Joya_MOVIMIENTO REGIONAL AREQUIPA AVANCEMOS_1</t>
  </si>
  <si>
    <t>WILMER JOSE HILARIO PARI</t>
  </si>
  <si>
    <t>45115053</t>
  </si>
  <si>
    <t>https://mpesije.jne.gob.pe/apidocs/7cb2489c-5da2-4575-aac2-b61a0e2819d5.pdf</t>
  </si>
  <si>
    <t>Arequipa - La Joya_MOVIMIENTO REGIONAL AREQUIPA AVANCEMOS_2</t>
  </si>
  <si>
    <t>ANA CRISTINA ZAPANA HUARZA</t>
  </si>
  <si>
    <t>61039308</t>
  </si>
  <si>
    <t>https://mpesije.jne.gob.pe/apidocs/dc7129bf-7738-4daa-a945-b6f209bd1b5b.pdf</t>
  </si>
  <si>
    <t>Arequipa - La Joya_MOVIMIENTO REGIONAL AREQUIPA AVANCEMOS_3</t>
  </si>
  <si>
    <t>ROGER ANDY QUISPE TICLLA</t>
  </si>
  <si>
    <t>45755303</t>
  </si>
  <si>
    <t>https://mpesije.jne.gob.pe/apidocs/7a6640e2-6d00-42a6-8bba-1644913254b3.pdf</t>
  </si>
  <si>
    <t>Arequipa - La Joya_MOVIMIENTO REGIONAL AREQUIPA AVANCEMOS_4</t>
  </si>
  <si>
    <t>ANA JULIA LOPEZ PUMA</t>
  </si>
  <si>
    <t>29645740</t>
  </si>
  <si>
    <t>https://mpesije.jne.gob.pe/apidocs/e051bf74-efc1-4cd3-8e15-f230e3300e97.pdf</t>
  </si>
  <si>
    <t>Arequipa - La Joya_MOVIMIENTO REGIONAL AREQUIPA AVANCEMOS_5</t>
  </si>
  <si>
    <t>FELIPE KANA KANA</t>
  </si>
  <si>
    <t>46495146</t>
  </si>
  <si>
    <t>https://mpesije.jne.gob.pe/apidocs/4c3f5eb5-96b8-4704-8a41-eb6ed0c3ced9.pdf</t>
  </si>
  <si>
    <t>Arequipa - La Joya_MOVIMIENTO REGIONAL AREQUIPA AVANCEMOS_6</t>
  </si>
  <si>
    <t>SHAILA SALAZAR MIO</t>
  </si>
  <si>
    <t>60432382</t>
  </si>
  <si>
    <t>https://mpesije.jne.gob.pe/apidocs/d952002d-6eba-4473-8750-819453f9c266.pdf</t>
  </si>
  <si>
    <t>Arequipa - La Joya_MOVIMIENTO REGIONAL AREQUIPA AVANCEMOS_7</t>
  </si>
  <si>
    <t>JOEL SALAZAR MIO</t>
  </si>
  <si>
    <t>48711836</t>
  </si>
  <si>
    <t>https://mpesije.jne.gob.pe/apidocs/3aa8a024-9200-4009-ba2d-1d9020db4ca3.pdf</t>
  </si>
  <si>
    <t>Arequipa - La Joya_MOVIMIENTO REGIONAL AREQUIPA AVANCEMOS_8</t>
  </si>
  <si>
    <t>LUZ MERY PACHECO MAMANI</t>
  </si>
  <si>
    <t>73800771</t>
  </si>
  <si>
    <t>https://mpesije.jne.gob.pe/apidocs/0e450a90-ff79-473c-b12d-fec79876e602.pdf</t>
  </si>
  <si>
    <t>Arequipa - La Joya_PARTIDO DEMOCRATICO SOMOS PERU_0</t>
  </si>
  <si>
    <t>ALFREDO EMIGDIO LAGUNA GALLEGOS</t>
  </si>
  <si>
    <t>40565826</t>
  </si>
  <si>
    <t>https://mpesije.jne.gob.pe/apidocs/85c02827-2eac-4eba-9c51-69a447fa9584.pdf</t>
  </si>
  <si>
    <t>Arequipa - La Joya_PARTIDO DEMOCRATICO SOMOS PERU_1</t>
  </si>
  <si>
    <t>ALDO ALEX PINTO GOMEZ</t>
  </si>
  <si>
    <t>29657244</t>
  </si>
  <si>
    <t>https://mpesije.jne.gob.pe/apidocs/e1817f35-dad0-43a2-b245-d9cb5eb5b7fc.pdf</t>
  </si>
  <si>
    <t>Arequipa - La Joya_PARTIDO DEMOCRATICO SOMOS PERU_2</t>
  </si>
  <si>
    <t>NELLY MARGOT CCORA SUCASAIRE</t>
  </si>
  <si>
    <t>73002019</t>
  </si>
  <si>
    <t>https://mpesije.jne.gob.pe/apidocs/2496e568-74ee-47a8-bd40-2a4278cfdcc1.pdf</t>
  </si>
  <si>
    <t>Arequipa - La Joya_PARTIDO DEMOCRATICO SOMOS PERU_3</t>
  </si>
  <si>
    <t>MATIAS NICOLAS OBANDO LAGUNA</t>
  </si>
  <si>
    <t>72808085</t>
  </si>
  <si>
    <t>https://mpesije.jne.gob.pe/apidocs/9765a717-7dbd-4006-b8cd-2b72559c7251.pdf</t>
  </si>
  <si>
    <t>Arequipa - La Joya_PARTIDO DEMOCRATICO SOMOS PERU_4</t>
  </si>
  <si>
    <t>YULY SUGEY TRELLES SANCHEZ</t>
  </si>
  <si>
    <t>71996337</t>
  </si>
  <si>
    <t>https://mpesije.jne.gob.pe/apidocs/e7f5a19a-487e-45b0-911f-15c16cdecfec.pdf</t>
  </si>
  <si>
    <t>Arequipa - La Joya_PARTIDO DEMOCRATICO SOMOS PERU_5</t>
  </si>
  <si>
    <t>SERAPIO MAMANI MAMANI</t>
  </si>
  <si>
    <t>42352539</t>
  </si>
  <si>
    <t>https://mpesije.jne.gob.pe/apidocs/984c0825-c0a1-4d50-a6ad-ae117b8777e4.pdf</t>
  </si>
  <si>
    <t>Arequipa - La Joya_PARTIDO DEMOCRATICO SOMOS PERU_6</t>
  </si>
  <si>
    <t>MILAGROS AMELIA BLAS ALEJO</t>
  </si>
  <si>
    <t>76469566</t>
  </si>
  <si>
    <t>https://mpesije.jne.gob.pe/apidocs/bff8129c-71dc-4f4c-a155-3eca0ae5f5f2.pdf</t>
  </si>
  <si>
    <t>Arequipa - La Joya_PARTIDO DEMOCRATICO SOMOS PERU_7</t>
  </si>
  <si>
    <t>JOSE NERI ZAVALETA HUARZA</t>
  </si>
  <si>
    <t>70515681</t>
  </si>
  <si>
    <t>https://mpesije.jne.gob.pe/apidocs/7f1f9b25-a843-43ba-a1ea-1ac1904dd540.pdf</t>
  </si>
  <si>
    <t>Arequipa - La Joya_PARTIDO DEMOCRATICO SOMOS PERU_8</t>
  </si>
  <si>
    <t>ALEJANDRA VANESSA GONZALES AMPUERO</t>
  </si>
  <si>
    <t>48452773</t>
  </si>
  <si>
    <t>https://mpesije.jne.gob.pe/apidocs/afe8af12-c259-4e93-adcc-a9a70e77c906.pdf</t>
  </si>
  <si>
    <t>Arequipa - La Joya_PARTIDO POLITICO PERU PRIMERO_0</t>
  </si>
  <si>
    <t>HELMUTH ANDREE VASQUEZ RIVERA</t>
  </si>
  <si>
    <t>46831068</t>
  </si>
  <si>
    <t>https://mpesije.jne.gob.pe/apidocs/9ce13572-c095-4390-94ea-6470266ccec0.pdf</t>
  </si>
  <si>
    <t>Arequipa - La Joya_PARTIDO POLITICO PERU PRIMERO_1</t>
  </si>
  <si>
    <t>NICOLAS DIONICIO APAZA CABANA</t>
  </si>
  <si>
    <t>29644360</t>
  </si>
  <si>
    <t>https://mpesije.jne.gob.pe/apidocs/da5b8c01-50cd-4acb-9be1-1e187c4d66dd.pdf</t>
  </si>
  <si>
    <t>Arequipa - La Joya_PARTIDO POLITICO PERU PRIMERO_2</t>
  </si>
  <si>
    <t>YAMILETH HEYDI LARICO CHARA</t>
  </si>
  <si>
    <t>73095027</t>
  </si>
  <si>
    <t>https://mpesije.jne.gob.pe/apidocs/6f459435-154d-4d60-84b9-436b224c840d.pdf</t>
  </si>
  <si>
    <t>Arequipa - La Joya_PARTIDO POLITICO PERU PRIMERO_3</t>
  </si>
  <si>
    <t>EDGARDO ANDRES RIOS ROSADO</t>
  </si>
  <si>
    <t>29444544</t>
  </si>
  <si>
    <t>https://mpesije.jne.gob.pe/apidocs/5c4e2d93-0f5a-459f-89cd-8783628a8ee5.pdf</t>
  </si>
  <si>
    <t>Arequipa - La Joya_PARTIDO POLITICO PERU PRIMERO_4</t>
  </si>
  <si>
    <t>ERIKA REGINA MAMANI ESCOBAR</t>
  </si>
  <si>
    <t>73186167</t>
  </si>
  <si>
    <t>https://mpesije.jne.gob.pe/apidocs/8b1ba644-ca77-4a4c-99d2-4a10c5651684.pdf</t>
  </si>
  <si>
    <t>Arequipa - La Joya_PARTIDO POLITICO PERU PRIMERO_5</t>
  </si>
  <si>
    <t>DIEGO WINDER CARPIO CHAMPI</t>
  </si>
  <si>
    <t>72130063</t>
  </si>
  <si>
    <t>https://mpesije.jne.gob.pe/apidocs/cc2b7840-de78-449c-b584-bc4d88630450.pdf</t>
  </si>
  <si>
    <t>Arequipa - La Joya_PARTIDO POLITICO PERU PRIMERO_6</t>
  </si>
  <si>
    <t>KATHERINE JESSICA ROJAS FLOREZ DE TORRES</t>
  </si>
  <si>
    <t>30963917</t>
  </si>
  <si>
    <t>https://mpesije.jne.gob.pe/apidocs/d428f42c-00c3-46fe-9208-8f181d9a9e31.pdf</t>
  </si>
  <si>
    <t>Arequipa - La Joya_PARTIDO POLITICO PERU PRIMERO_7</t>
  </si>
  <si>
    <t>JUAN DANIEL OJEDA CALAPUJA</t>
  </si>
  <si>
    <t>70581873</t>
  </si>
  <si>
    <t>https://mpesije.jne.gob.pe/apidocs/33221051-a6d7-4a05-af51-507860bfb7d0.pdf</t>
  </si>
  <si>
    <t>Arequipa - La Joya_PARTIDO POLITICO PERU PRIMERO_8</t>
  </si>
  <si>
    <t>LEYDI ROCIO CUYO PACCI</t>
  </si>
  <si>
    <t>75614734</t>
  </si>
  <si>
    <t>https://mpesije.jne.gob.pe/apidocs/1d1828e9-a50d-4a5e-9188-52e5199cec7e.pdf</t>
  </si>
  <si>
    <t>Arequipa - Mariano Melgar_ACCION POPULAR_0</t>
  </si>
  <si>
    <t>ANGEL GERARDO ESQUIVEL QUISPE</t>
  </si>
  <si>
    <t>29363450</t>
  </si>
  <si>
    <t>https://mpesije.jne.gob.pe/apidocs/dbddf33d-c4ae-4cec-a4b7-067ef9b51a4a.pdf</t>
  </si>
  <si>
    <t>Arequipa - Mariano Melgar_ACCION POPULAR_1</t>
  </si>
  <si>
    <t>YORDAN EDWIN MARTINEZ MOGROVEJO</t>
  </si>
  <si>
    <t>70463648</t>
  </si>
  <si>
    <t>https://mpesije.jne.gob.pe/apidocs/c7f03aa4-dc96-46e3-a88a-a7a71be28eae.pdf</t>
  </si>
  <si>
    <t>Arequipa - Mariano Melgar_ACCION POPULAR_2</t>
  </si>
  <si>
    <t>KARINA YULEYMI PORRAS MANGO</t>
  </si>
  <si>
    <t>42810125</t>
  </si>
  <si>
    <t>https://mpesije.jne.gob.pe/apidocs/37c8262c-4c80-4c7c-b9e9-8d5a38ece7c3.pdf</t>
  </si>
  <si>
    <t>Arequipa - Mariano Melgar_ACCION POPULAR_3</t>
  </si>
  <si>
    <t>EDGARD MELECIO ALMANZA OPE</t>
  </si>
  <si>
    <t>29384636</t>
  </si>
  <si>
    <t>https://mpesije.jne.gob.pe/apidocs/ff43b7b3-bb32-4ac7-8f77-03bccab2e824.pdf</t>
  </si>
  <si>
    <t>Arequipa - Mariano Melgar_ACCION POPULAR_4</t>
  </si>
  <si>
    <t>DAJHANA JAKELINE PONCE VARGAS</t>
  </si>
  <si>
    <t>72582657</t>
  </si>
  <si>
    <t>https://mpesije.jne.gob.pe/apidocs/0007bd66-f1ee-4cc3-94f8-55cda441d103.pdf</t>
  </si>
  <si>
    <t>Arequipa - Mariano Melgar_ACCION POPULAR_5</t>
  </si>
  <si>
    <t>CRISTOPHER NILL MARTINEZ TALAVERA</t>
  </si>
  <si>
    <t>72856399</t>
  </si>
  <si>
    <t>https://mpesije.jne.gob.pe/apidocs/1ae987e8-1e38-4ab3-adf7-f5773863f2d5.pdf</t>
  </si>
  <si>
    <t>Arequipa - Mariano Melgar_ACCION POPULAR_6</t>
  </si>
  <si>
    <t>ELIZABETH CHAVEZ MORAN</t>
  </si>
  <si>
    <t>29289793</t>
  </si>
  <si>
    <t>https://mpesije.jne.gob.pe/apidocs/daaca936-51ec-4c78-bfba-886ba21569a2.pdf</t>
  </si>
  <si>
    <t>Arequipa - Mariano Melgar_ACCION POPULAR_7</t>
  </si>
  <si>
    <t>JOSE ANGEL MARTIN MEDINA VELARDE</t>
  </si>
  <si>
    <t>44984794</t>
  </si>
  <si>
    <t>https://mpesije.jne.gob.pe/apidocs/9fbf64c6-9d6e-4f58-9220-4daa387d0b40.pdf</t>
  </si>
  <si>
    <t>Arequipa - Mariano Melgar_ACCION POPULAR_8</t>
  </si>
  <si>
    <t>LUISA NATALIA SANCA CCANSAYA</t>
  </si>
  <si>
    <t>29382542</t>
  </si>
  <si>
    <t>https://mpesije.jne.gob.pe/apidocs/24a62085-aa86-4516-a663-22adeb7781f4.pdf</t>
  </si>
  <si>
    <t>Arequipa - Mariano Melgar_ACCION POPULAR_9</t>
  </si>
  <si>
    <t>SANDRO MANUEL CIÑA ENRIQUEZ</t>
  </si>
  <si>
    <t>43643151</t>
  </si>
  <si>
    <t>https://mpesije.jne.gob.pe/apidocs/f5525bca-76f6-4be9-a71e-98a1dd9caa55.pdf</t>
  </si>
  <si>
    <t>Arequipa - Mariano Melgar_ACCION POPULAR_10</t>
  </si>
  <si>
    <t>MARIA DE LOS ANGELES BELEN LLAZA VENTURA</t>
  </si>
  <si>
    <t>73689700</t>
  </si>
  <si>
    <t>https://mpesije.jne.gob.pe/apidocs/e475bb9c-563f-427a-8fb8-d6959fed4240.pdf</t>
  </si>
  <si>
    <t>Arequipa - Mariano Melgar_AHORA NACION AN_0</t>
  </si>
  <si>
    <t>CARLOS ALEJANDRO ANDRADE PAREJA</t>
  </si>
  <si>
    <t>29565509</t>
  </si>
  <si>
    <t>https://mpesije.jne.gob.pe/apidocs/1d67b4d5-dd10-4c26-a282-6be0ba8014cb.pdf</t>
  </si>
  <si>
    <t>Arequipa - Mariano Melgar_AHORA NACION AN_1</t>
  </si>
  <si>
    <t>ORLANDO MARTIN ARIAS ORTIZ</t>
  </si>
  <si>
    <t>29384130</t>
  </si>
  <si>
    <t>https://mpesije.jne.gob.pe/apidocs/3db5dc2d-b40c-4bbc-b0b2-65f7817f0639.pdf</t>
  </si>
  <si>
    <t>Arequipa - Mariano Melgar_AHORA NACION AN_2</t>
  </si>
  <si>
    <t>KELLY CARMEN HINOJOSA CHIRINOS</t>
  </si>
  <si>
    <t>70255797</t>
  </si>
  <si>
    <t>https://mpesije.jne.gob.pe/apidocs/fdf38d70-d4e3-4572-9ed2-90255a98d588.pdf</t>
  </si>
  <si>
    <t>Arequipa - Mariano Melgar_AHORA NACION AN_3</t>
  </si>
  <si>
    <t>RAUL MANUEL PINO HUAYTA</t>
  </si>
  <si>
    <t>42154575</t>
  </si>
  <si>
    <t>https://mpesije.jne.gob.pe/apidocs/67fabc9b-96ec-46d3-adcd-9e615c1eda71.pdf</t>
  </si>
  <si>
    <t>Arequipa - Mariano Melgar_AHORA NACION AN_4</t>
  </si>
  <si>
    <t>GENESIS ZENAIDA QUISPE ATENCIO</t>
  </si>
  <si>
    <t>46589296</t>
  </si>
  <si>
    <t>https://mpesije.jne.gob.pe/apidocs/f34e3423-adab-4a75-800c-07a5c56cbf60.pdf</t>
  </si>
  <si>
    <t>Arequipa - Mariano Melgar_AHORA NACION AN_5</t>
  </si>
  <si>
    <t>BENI FLORES SUCAPUCA</t>
  </si>
  <si>
    <t>40226169</t>
  </si>
  <si>
    <t>https://mpesije.jne.gob.pe/apidocs/2f24624b-857e-4eba-816d-b091521f012e.pdf</t>
  </si>
  <si>
    <t>Arequipa - Mariano Melgar_AHORA NACION AN_6</t>
  </si>
  <si>
    <t>MERIMEE ANGELA DELGADO PAREJA</t>
  </si>
  <si>
    <t>29724293</t>
  </si>
  <si>
    <t>https://mpesije.jne.gob.pe/apidocs/6bf5fba0-9420-4c18-9914-3e3e02203d60.pdf</t>
  </si>
  <si>
    <t>Arequipa - Mariano Melgar_AHORA NACION AN_7</t>
  </si>
  <si>
    <t>JOSE MANUEL CHIRE BENAVENTE</t>
  </si>
  <si>
    <t>71576423</t>
  </si>
  <si>
    <t>https://mpesije.jne.gob.pe/apidocs/247f8998-5ab6-4cb9-9a63-876cf920da84.pdf</t>
  </si>
  <si>
    <t>Arequipa - Mariano Melgar_AHORA NACION AN_8</t>
  </si>
  <si>
    <t>CORINA XISMENA OBANDO LUCANA</t>
  </si>
  <si>
    <t>29354516</t>
  </si>
  <si>
    <t>https://mpesije.jne.gob.pe/apidocs/6ffcf3a6-8eb9-4e79-9b74-ac956eb444c1.pdf</t>
  </si>
  <si>
    <t>Arequipa - Mariano Melgar_AHORA NACION AN_9</t>
  </si>
  <si>
    <t>ADEMIR JEREMY CORNEJO ACHAHUE</t>
  </si>
  <si>
    <t>74826129</t>
  </si>
  <si>
    <t>https://mpesije.jne.gob.pe/apidocs/74543609-0f37-4401-8955-d08078e0dad6.pdf</t>
  </si>
  <si>
    <t>Arequipa - Mariano Melgar_AHORA NACION AN_10</t>
  </si>
  <si>
    <t>KADY JANICE GUEVARA CHOQUE</t>
  </si>
  <si>
    <t>61049388</t>
  </si>
  <si>
    <t>https://mpesije.jne.gob.pe/apidocs/286ddefd-c6bc-4487-b4d5-f8add393d8bd.pdf</t>
  </si>
  <si>
    <t>Arequipa - Mariano Melgar_AREQUIPA TRADICION Y FUTURO_0</t>
  </si>
  <si>
    <t>SERGIO GONZALES APAZA</t>
  </si>
  <si>
    <t>80263302</t>
  </si>
  <si>
    <t>https://mpesije.jne.gob.pe/apidocs/da4fcd18-aad2-4aee-a274-d36b44f08077.pdf</t>
  </si>
  <si>
    <t>Arequipa - Mariano Melgar_AREQUIPA TRADICION Y FUTURO_1</t>
  </si>
  <si>
    <t>WENCESLAO ADRIAN SANTANA BELLIDO</t>
  </si>
  <si>
    <t>40558506</t>
  </si>
  <si>
    <t>https://mpesije.jne.gob.pe/apidocs/8006ef2a-21ab-4d78-8607-3299b585deba.pdf</t>
  </si>
  <si>
    <t>Arequipa - Mariano Melgar_AREQUIPA TRADICION Y FUTURO_2</t>
  </si>
  <si>
    <t>CAMILA ELENA DE LA CRUZ GARCIA</t>
  </si>
  <si>
    <t>61825673</t>
  </si>
  <si>
    <t>https://mpesije.jne.gob.pe/apidocs/a6b73efb-b612-48ab-b0e5-b6813c7bc239.pdf</t>
  </si>
  <si>
    <t>Arequipa - Mariano Melgar_AREQUIPA TRADICION Y FUTURO_3</t>
  </si>
  <si>
    <t>ELMER HENRY QUISPE HUARCA</t>
  </si>
  <si>
    <t>41761741</t>
  </si>
  <si>
    <t>https://mpesije.jne.gob.pe/apidocs/9372cc27-1a47-4217-9636-e882a6fea5f4.pdf</t>
  </si>
  <si>
    <t>Arequipa - Mariano Melgar_AREQUIPA TRADICION Y FUTURO_4</t>
  </si>
  <si>
    <t>JACQUELINE MAGDALENA GARCIA CATACORA</t>
  </si>
  <si>
    <t>42292125</t>
  </si>
  <si>
    <t>https://mpesije.jne.gob.pe/apidocs/0e9020a9-e634-4891-9b77-260d1f71d54e.pdf</t>
  </si>
  <si>
    <t>Arequipa - Mariano Melgar_AREQUIPA TRADICION Y FUTURO_5</t>
  </si>
  <si>
    <t>MICHEL JORDAN VILCA QUISPE</t>
  </si>
  <si>
    <t>72465167</t>
  </si>
  <si>
    <t>https://mpesije.jne.gob.pe/apidocs/6b09c522-2e54-4258-afe2-ba81e1d61302.pdf</t>
  </si>
  <si>
    <t>Arequipa - Mariano Melgar_AREQUIPA TRADICION Y FUTURO_6</t>
  </si>
  <si>
    <t>DIANA NATHALY CERPA ESPETIA</t>
  </si>
  <si>
    <t>45456306</t>
  </si>
  <si>
    <t>https://mpesije.jne.gob.pe/apidocs/540d178b-18ed-48f4-93e3-8c0012faed8f.pdf</t>
  </si>
  <si>
    <t>Arequipa - Mariano Melgar_AREQUIPA TRADICION Y FUTURO_7</t>
  </si>
  <si>
    <t>RAFAEL YAURI VARGAS</t>
  </si>
  <si>
    <t>29377971</t>
  </si>
  <si>
    <t>https://mpesije.jne.gob.pe/apidocs/c321ebc9-0aa8-4828-a137-939e28308f25.pdf</t>
  </si>
  <si>
    <t>Arequipa - Mariano Melgar_AREQUIPA TRADICION Y FUTURO_8</t>
  </si>
  <si>
    <t>NELY PINO ROJAS</t>
  </si>
  <si>
    <t>46499248</t>
  </si>
  <si>
    <t>https://mpesije.jne.gob.pe/apidocs/5724f9cb-403e-4fa4-9ab2-db665defa861.pdf</t>
  </si>
  <si>
    <t>Arequipa - Mariano Melgar_AREQUIPA TRADICION Y FUTURO_9</t>
  </si>
  <si>
    <t>JULIO VICTOR VALDIVIA RAMOS</t>
  </si>
  <si>
    <t>07833183</t>
  </si>
  <si>
    <t>https://mpesije.jne.gob.pe/apidocs/43f3ae15-df52-499e-afed-03797ec95a2a.pdf</t>
  </si>
  <si>
    <t>Arequipa - Mariano Melgar_AREQUIPA TRADICION Y FUTURO_10</t>
  </si>
  <si>
    <t>FRANCHESCA NICOL HUAMANI GUTIERREZ</t>
  </si>
  <si>
    <t>76774650</t>
  </si>
  <si>
    <t>https://mpesije.jne.gob.pe/apidocs/cabdef1b-79a5-4e57-b397-c68e10626369.pdf</t>
  </si>
  <si>
    <t>Arequipa - Mariano Melgar_FUERZA AREQUIPENA_0</t>
  </si>
  <si>
    <t>CASCELY WILLIAMS CALIZAYA MAMANI</t>
  </si>
  <si>
    <t>29662205</t>
  </si>
  <si>
    <t>https://mpesije.jne.gob.pe/apidocs/b4d69105-e005-4946-a156-c142b9167554.pdf</t>
  </si>
  <si>
    <t>Arequipa - Mariano Melgar_FUERZA AREQUIPENA_1</t>
  </si>
  <si>
    <t>GIANNINA JANET HUAMAN PAZ</t>
  </si>
  <si>
    <t>30860630</t>
  </si>
  <si>
    <t>https://mpesije.jne.gob.pe/apidocs/d03dfd2d-a50c-4432-89d4-3f8cad7caa03.pdf</t>
  </si>
  <si>
    <t>Arequipa - Mariano Melgar_FUERZA AREQUIPENA_2</t>
  </si>
  <si>
    <t>ALVARO LEONARDO ROBLES BORDA</t>
  </si>
  <si>
    <t>29646309</t>
  </si>
  <si>
    <t>https://mpesije.jne.gob.pe/apidocs/9fabd8d8-4ab4-456d-ae1b-907bf0fa3e5f.pdf</t>
  </si>
  <si>
    <t>Arequipa - Mariano Melgar_FUERZA AREQUIPENA_3</t>
  </si>
  <si>
    <t>CLAUDIA NOELIA ZEVALLOS PEREZ</t>
  </si>
  <si>
    <t>46252166</t>
  </si>
  <si>
    <t>https://mpesije.jne.gob.pe/apidocs/f10bc9f8-192d-427c-a76d-47a7fe585883.pdf</t>
  </si>
  <si>
    <t>Arequipa - Mariano Melgar_FUERZA AREQUIPENA_4</t>
  </si>
  <si>
    <t>JAIME CALCINO ROQUE</t>
  </si>
  <si>
    <t>40737122</t>
  </si>
  <si>
    <t>https://mpesije.jne.gob.pe/apidocs/74dcd29a-3408-4e10-9135-816ab277f615.pdf</t>
  </si>
  <si>
    <t>Arequipa - Mariano Melgar_FUERZA AREQUIPENA_5</t>
  </si>
  <si>
    <t>MAGALI JAQUELINE HUAMAN PAZ</t>
  </si>
  <si>
    <t>08164202</t>
  </si>
  <si>
    <t>https://mpesije.jne.gob.pe/apidocs/733c54ee-135e-469a-a1bc-af192e18327d.pdf</t>
  </si>
  <si>
    <t>Arequipa - Mariano Melgar_FUERZA AREQUIPENA_6</t>
  </si>
  <si>
    <t>ENRIQUE ALBERTO GOMEZ GALLEGOS</t>
  </si>
  <si>
    <t>40119731</t>
  </si>
  <si>
    <t>https://mpesije.jne.gob.pe/apidocs/5251d18d-872b-4b2b-a8a1-bf9b6ea4f21d.pdf</t>
  </si>
  <si>
    <t>Arequipa - Mariano Melgar_FUERZA AREQUIPENA_7</t>
  </si>
  <si>
    <t>SOFIA VANESSA VALENCIA GUTIERREZ</t>
  </si>
  <si>
    <t>75198475</t>
  </si>
  <si>
    <t>https://mpesije.jne.gob.pe/apidocs/f673d4cf-e763-4905-9b30-5f8f579f7b5f.pdf</t>
  </si>
  <si>
    <t>Arequipa - Mariano Melgar_FUERZA AREQUIPENA_8</t>
  </si>
  <si>
    <t>HUGO ENRIQUE CHIRE COLOMA</t>
  </si>
  <si>
    <t>29360841</t>
  </si>
  <si>
    <t>https://mpesije.jne.gob.pe/apidocs/2d838325-9979-42fc-99f2-54284bd82395.pdf</t>
  </si>
  <si>
    <t>Arequipa - Mariano Melgar_FUERZA AREQUIPENA_9</t>
  </si>
  <si>
    <t>JULIET MIREYA CAHUATA ESQUIVEL</t>
  </si>
  <si>
    <t>60862806</t>
  </si>
  <si>
    <t>https://mpesije.jne.gob.pe/apidocs/83b98a28-6af7-4b5d-8cf7-d440fa4cb0f6.pdf</t>
  </si>
  <si>
    <t>Arequipa - Mariano Melgar_FUERZA AREQUIPENA_10</t>
  </si>
  <si>
    <t>MARIO UMPIRE MIRANDA</t>
  </si>
  <si>
    <t>29623516</t>
  </si>
  <si>
    <t>https://mpesije.jne.gob.pe/apidocs/9d1b5513-e055-4c54-ad5b-937b7ac6bb5d.pdf</t>
  </si>
  <si>
    <t>Arequipa - Mariano Melgar_MOVIMIENTO REGIONAL AREQUIPA AVANCEMOS_0</t>
  </si>
  <si>
    <t>PERCY LUIS CORNEJO BARRAGAN</t>
  </si>
  <si>
    <t>29566574</t>
  </si>
  <si>
    <t>https://mpesije.jne.gob.pe/apidocs/b97317f9-e954-4f0f-ae4d-502291cc0cd4.pdf</t>
  </si>
  <si>
    <t>Arequipa - Mariano Melgar_MOVIMIENTO REGIONAL AREQUIPA AVANCEMOS_1</t>
  </si>
  <si>
    <t>DINA KATHERINE REYNOSO CHACON</t>
  </si>
  <si>
    <t>46812048</t>
  </si>
  <si>
    <t>https://mpesije.jne.gob.pe/apidocs/5fbbfb44-bccd-443c-954c-233c56ea68a4.pdf</t>
  </si>
  <si>
    <t>Arequipa - Mariano Melgar_MOVIMIENTO REGIONAL AREQUIPA AVANCEMOS_2</t>
  </si>
  <si>
    <t>DENIS ELIAS TICONA ASTO</t>
  </si>
  <si>
    <t>70175985</t>
  </si>
  <si>
    <t>https://mpesije.jne.gob.pe/apidocs/b6e92e01-4477-433e-9de9-ec26a437ae01.pdf</t>
  </si>
  <si>
    <t>Arequipa - Mariano Melgar_MOVIMIENTO REGIONAL AREQUIPA AVANCEMOS_3</t>
  </si>
  <si>
    <t>XIMENA FIORELLA SANCHEZ VELARDE</t>
  </si>
  <si>
    <t>76546893</t>
  </si>
  <si>
    <t>https://mpesije.jne.gob.pe/apidocs/f33da19c-fe9e-4951-ba57-f757d23e3b21.pdf</t>
  </si>
  <si>
    <t>Arequipa - Mariano Melgar_MOVIMIENTO REGIONAL AREQUIPA AVANCEMOS_4</t>
  </si>
  <si>
    <t>BENIGNO APAZA ALVAREZ</t>
  </si>
  <si>
    <t>80198312</t>
  </si>
  <si>
    <t>https://mpesije.jne.gob.pe/apidocs/5eb24951-1a25-47e4-a5cc-cd365e6e2631.pdf</t>
  </si>
  <si>
    <t>Arequipa - Mariano Melgar_MOVIMIENTO REGIONAL AREQUIPA AVANCEMOS_5</t>
  </si>
  <si>
    <t>MADELEINE CANDY YUCRA ORTIZ</t>
  </si>
  <si>
    <t>74567229</t>
  </si>
  <si>
    <t>https://mpesije.jne.gob.pe/apidocs/e84d7680-e7aa-48cf-a791-02a168959717.pdf</t>
  </si>
  <si>
    <t>Arequipa - Mariano Melgar_MOVIMIENTO REGIONAL AREQUIPA AVANCEMOS_6</t>
  </si>
  <si>
    <t>HERNAN FRANCISCO SANCHEZ TAPIA</t>
  </si>
  <si>
    <t>29380407</t>
  </si>
  <si>
    <t>https://mpesije.jne.gob.pe/apidocs/43f08035-e664-487d-a2e0-8b7b2cf5ffc5.pdf</t>
  </si>
  <si>
    <t>Arequipa - Mariano Melgar_MOVIMIENTO REGIONAL AREQUIPA AVANCEMOS_7</t>
  </si>
  <si>
    <t>MIRIAM ELENA ORTIZ CONDORI DE MASIAS</t>
  </si>
  <si>
    <t>47263671</t>
  </si>
  <si>
    <t>https://mpesije.jne.gob.pe/apidocs/caba4f1b-70d9-4a40-a57a-93f91d64071b.pdf</t>
  </si>
  <si>
    <t>Arequipa - Mariano Melgar_MOVIMIENTO REGIONAL AREQUIPA AVANCEMOS_8</t>
  </si>
  <si>
    <t>CESAR RENATO VERGARAY SALDARRIAGA</t>
  </si>
  <si>
    <t>70364955</t>
  </si>
  <si>
    <t>https://mpesije.jne.gob.pe/apidocs/b9a977e7-324e-4f78-b83e-5417a593482e.pdf</t>
  </si>
  <si>
    <t>Arequipa - Mariano Melgar_MOVIMIENTO REGIONAL AREQUIPA AVANCEMOS_9</t>
  </si>
  <si>
    <t>BRITTANY MARIA ALESSANDRA ARCE ANDIA</t>
  </si>
  <si>
    <t>61258271</t>
  </si>
  <si>
    <t>https://mpesije.jne.gob.pe/apidocs/a934fb71-0176-4b4e-9979-202b0abe0448.pdf</t>
  </si>
  <si>
    <t>Arequipa - Mariano Melgar_MOVIMIENTO REGIONAL AREQUIPA AVANCEMOS_10</t>
  </si>
  <si>
    <t>JÜRGEN SANDRO APAZA GUTIERREZ</t>
  </si>
  <si>
    <t>77693623</t>
  </si>
  <si>
    <t>https://mpesije.jne.gob.pe/apidocs/ef2ee2f8-1010-4224-9cdb-380499d76603.pdf</t>
  </si>
  <si>
    <t>Arequipa - Mariano Melgar_PARTIDO DEL BUEN GOBIERNO_0</t>
  </si>
  <si>
    <t>IRENE SALAZAR ARIAS DE RODRIGUEZ</t>
  </si>
  <si>
    <t>29705969</t>
  </si>
  <si>
    <t>https://mpesije.jne.gob.pe/apidocs/ff4afa4c-46f8-4566-91c1-d116c99c5ef1.pdf</t>
  </si>
  <si>
    <t>Arequipa - Mariano Melgar_PARTIDO DEL BUEN GOBIERNO_1</t>
  </si>
  <si>
    <t>JULIO CESAR GOMEZ BUDIEL</t>
  </si>
  <si>
    <t>29662983</t>
  </si>
  <si>
    <t>https://mpesije.jne.gob.pe/apidocs/6d145f45-dbac-41ab-96b2-56d049d01d41.pdf</t>
  </si>
  <si>
    <t>Arequipa - Mariano Melgar_PARTIDO DEL BUEN GOBIERNO_2</t>
  </si>
  <si>
    <t>DIANA JHESSICA OVIEDO CHAMBI</t>
  </si>
  <si>
    <t>42796076</t>
  </si>
  <si>
    <t>https://mpesije.jne.gob.pe/apidocs/8c73cbe6-2279-4eb0-affd-f0a8b79adbcb.pdf</t>
  </si>
  <si>
    <t>Arequipa - Mariano Melgar_PARTIDO DEL BUEN GOBIERNO_3</t>
  </si>
  <si>
    <t>MERSAUL GIAN PIERRE GARCIA MANCHEGO</t>
  </si>
  <si>
    <t>47498645</t>
  </si>
  <si>
    <t>https://mpesije.jne.gob.pe/apidocs/f06b6a8b-1a49-413f-b001-1a09187554cc.pdf</t>
  </si>
  <si>
    <t>Arequipa - Mariano Melgar_PARTIDO DEL BUEN GOBIERNO_4</t>
  </si>
  <si>
    <t>MILDER KATHERINE ARRATIA GOMEL</t>
  </si>
  <si>
    <t>43668693</t>
  </si>
  <si>
    <t>https://mpesije.jne.gob.pe/apidocs/ddf1e951-f432-429e-9e1d-2ab430fd0ce4.pdf</t>
  </si>
  <si>
    <t>Arequipa - Mariano Melgar_PARTIDO DEL BUEN GOBIERNO_5</t>
  </si>
  <si>
    <t>ABRAHAM ALBERTO CORRALES APAZA</t>
  </si>
  <si>
    <t>40787119</t>
  </si>
  <si>
    <t>https://mpesije.jne.gob.pe/apidocs/46d62941-1a64-4220-91d3-5d2a9c05a38c.pdf</t>
  </si>
  <si>
    <t>Arequipa - Mariano Melgar_PARTIDO DEL BUEN GOBIERNO_6</t>
  </si>
  <si>
    <t>VARINIA SEFORA CORNEJO MEJIA</t>
  </si>
  <si>
    <t>73053612</t>
  </si>
  <si>
    <t>https://mpesije.jne.gob.pe/apidocs/436e0687-3a79-4491-8f5a-3656c1580a95.pdf</t>
  </si>
  <si>
    <t>Arequipa - Mariano Melgar_PARTIDO DEL BUEN GOBIERNO_7</t>
  </si>
  <si>
    <t>JOSECARLOS DANIEL CONDE MIRANDA</t>
  </si>
  <si>
    <t>70159059</t>
  </si>
  <si>
    <t>https://mpesije.jne.gob.pe/apidocs/f1d8feda-fd29-4fda-9539-82744a16bf93.pdf</t>
  </si>
  <si>
    <t>Arequipa - Mariano Melgar_PARTIDO DEL BUEN GOBIERNO_8</t>
  </si>
  <si>
    <t>NOELIA PAOLA HUISA TORRES</t>
  </si>
  <si>
    <t>43224711</t>
  </si>
  <si>
    <t>https://mpesije.jne.gob.pe/apidocs/f97ac2b6-4e59-4f46-93b0-eb5026249eb4.pdf</t>
  </si>
  <si>
    <t>Arequipa - Mariano Melgar_PARTIDO DEL BUEN GOBIERNO_9</t>
  </si>
  <si>
    <t>DIEGO ALONSO FLORES RODRIGUEZ</t>
  </si>
  <si>
    <t>73194768</t>
  </si>
  <si>
    <t>https://mpesije.jne.gob.pe/apidocs/0133288b-fd74-440b-aa6e-f6635c8c3bec.pdf</t>
  </si>
  <si>
    <t>Arequipa - Mariano Melgar_PARTIDO DEL BUEN GOBIERNO_10</t>
  </si>
  <si>
    <t>DIANA YAMILLE GONZALES RODRIGUEZ</t>
  </si>
  <si>
    <t>76950799</t>
  </si>
  <si>
    <t>https://mpesije.jne.gob.pe/apidocs/1776a6fb-47ec-45be-9d35-b8cba3c97d90.pdf</t>
  </si>
  <si>
    <t>Arequipa - Mariano Melgar_PARTIDO DEMOCRATICO SOMOS PERU_0</t>
  </si>
  <si>
    <t>EDWIN ROLANDO TITO OROZCO</t>
  </si>
  <si>
    <t>80146883</t>
  </si>
  <si>
    <t>https://mpesije.jne.gob.pe/apidocs/d9c45c2b-c442-4778-8003-37562353e801.pdf</t>
  </si>
  <si>
    <t>Arequipa - Mariano Melgar_PARTIDO DEMOCRATICO SOMOS PERU_1</t>
  </si>
  <si>
    <t>EDWAR DAVID HUAMANI CALCINA</t>
  </si>
  <si>
    <t>44951134</t>
  </si>
  <si>
    <t>https://mpesije.jne.gob.pe/apidocs/d6198b67-339c-4772-b12a-34a67f77d06c.pdf</t>
  </si>
  <si>
    <t>Arequipa - Mariano Melgar_PARTIDO DEMOCRATICO SOMOS PERU_2</t>
  </si>
  <si>
    <t>JULIA BEATRIZ MAMANI MOROCO</t>
  </si>
  <si>
    <t>29566691</t>
  </si>
  <si>
    <t>https://mpesije.jne.gob.pe/apidocs/5fe8503b-430d-458e-85ed-21875ae91c10.pdf</t>
  </si>
  <si>
    <t>Arequipa - Mariano Melgar_PARTIDO DEMOCRATICO SOMOS PERU_3</t>
  </si>
  <si>
    <t>DANIEL ANGEL ABARCA ZUÑIGA</t>
  </si>
  <si>
    <t>71306856</t>
  </si>
  <si>
    <t>https://mpesije.jne.gob.pe/apidocs/70a7653b-a84c-40e3-9931-5c3122822edb.pdf</t>
  </si>
  <si>
    <t>Arequipa - Mariano Melgar_PARTIDO DEMOCRATICO SOMOS PERU_4</t>
  </si>
  <si>
    <t>LUZ KARINA LLANO PACHECO</t>
  </si>
  <si>
    <t>40972898</t>
  </si>
  <si>
    <t>https://mpesije.jne.gob.pe/apidocs/9352da2e-e5d4-4605-9d22-71eccbb7bd01.pdf</t>
  </si>
  <si>
    <t>Arequipa - Mariano Melgar_PARTIDO DEMOCRATICO SOMOS PERU_5</t>
  </si>
  <si>
    <t>SEBASTIAN MAURICIO LAZO TITO</t>
  </si>
  <si>
    <t>61050073</t>
  </si>
  <si>
    <t>https://mpesije.jne.gob.pe/apidocs/b301067b-a295-4ef3-95c0-f6bb254c4445.pdf</t>
  </si>
  <si>
    <t>Arequipa - Mariano Melgar_PARTIDO DEMOCRATICO SOMOS PERU_6</t>
  </si>
  <si>
    <t>KATHIA NANCY PEREZ ALANOCA</t>
  </si>
  <si>
    <t>46436638</t>
  </si>
  <si>
    <t>https://mpesije.jne.gob.pe/apidocs/5518d65b-ab3a-4a8d-b27d-7c115ed7b0ff.pdf</t>
  </si>
  <si>
    <t>Arequipa - Mariano Melgar_PARTIDO DEMOCRATICO SOMOS PERU_7</t>
  </si>
  <si>
    <t>LINO ELISEO CORNEJO POLANCO</t>
  </si>
  <si>
    <t>29649046</t>
  </si>
  <si>
    <t>https://mpesije.jne.gob.pe/apidocs/ef5989ab-78e0-42f0-a404-968de4cd176f.pdf</t>
  </si>
  <si>
    <t>Arequipa - Mariano Melgar_PARTIDO DEMOCRATICO SOMOS PERU_8</t>
  </si>
  <si>
    <t>THALIA YNCA HANCO</t>
  </si>
  <si>
    <t>77086763</t>
  </si>
  <si>
    <t>https://mpesije.jne.gob.pe/apidocs/63d0b0da-6d0e-493d-9962-ab79d0e107d2.pdf</t>
  </si>
  <si>
    <t>Arequipa - Mariano Melgar_PARTIDO DEMOCRATICO SOMOS PERU_9</t>
  </si>
  <si>
    <t>FRAY ALDO BORDA CONTO</t>
  </si>
  <si>
    <t>73035640</t>
  </si>
  <si>
    <t>https://mpesije.jne.gob.pe/apidocs/f6ee455b-d40c-4810-af38-64cd8a74fe6e.pdf</t>
  </si>
  <si>
    <t>Arequipa - Mariano Melgar_PARTIDO DEMOCRATICO SOMOS PERU_10</t>
  </si>
  <si>
    <t>YAMILETH YENEVIT CORNEJO LLANO</t>
  </si>
  <si>
    <t>60935922</t>
  </si>
  <si>
    <t>https://mpesije.jne.gob.pe/apidocs/9c052813-2551-48cc-9def-257a4c47d555.pdf</t>
  </si>
  <si>
    <t>Arequipa - Miraflores_ACCION POPULAR_0</t>
  </si>
  <si>
    <t>JIM ROBERT CAMA HUARICALLO</t>
  </si>
  <si>
    <t>29734053</t>
  </si>
  <si>
    <t>https://mpesije.jne.gob.pe/apidocs/c090b91b-216a-435a-ad2d-79005595dd84.pdf</t>
  </si>
  <si>
    <t>Arequipa - Miraflores_ACCION POPULAR_1</t>
  </si>
  <si>
    <t>ANTONIO ESTEBAN ZARATE GARCIA</t>
  </si>
  <si>
    <t>40259253</t>
  </si>
  <si>
    <t>https://mpesije.jne.gob.pe/apidocs/57994221-a49c-491f-9ed9-b8aa01a1fee2.pdf</t>
  </si>
  <si>
    <t>Arequipa - Miraflores_ACCION POPULAR_2</t>
  </si>
  <si>
    <t>SONIA LILIANA BEIZAGA CONDORI</t>
  </si>
  <si>
    <t>40603414</t>
  </si>
  <si>
    <t>https://mpesije.jne.gob.pe/apidocs/2e5c9c7d-13ac-4974-915b-150ee0fa082c.pdf</t>
  </si>
  <si>
    <t>Arequipa - Miraflores_ACCION POPULAR_3</t>
  </si>
  <si>
    <t>AARON JOSUE VILLAR MORALES</t>
  </si>
  <si>
    <t>72941789</t>
  </si>
  <si>
    <t>https://mpesije.jne.gob.pe/apidocs/98383a26-6647-461b-8a33-2fe20dcf5bb0.pdf</t>
  </si>
  <si>
    <t>Arequipa - Miraflores_ACCION POPULAR_4</t>
  </si>
  <si>
    <t>LIZETH OLIVIA AGUILAR MOLLISACA</t>
  </si>
  <si>
    <t>40617092</t>
  </si>
  <si>
    <t>https://mpesije.jne.gob.pe/apidocs/a1513f32-ef34-4b5c-bafc-5e6d6d218505.pdf</t>
  </si>
  <si>
    <t>Arequipa - Miraflores_ACCION POPULAR_5</t>
  </si>
  <si>
    <t>JESUS ALBERTO MAMANI PAURO</t>
  </si>
  <si>
    <t>42435248</t>
  </si>
  <si>
    <t>https://mpesije.jne.gob.pe/apidocs/627dff9c-224b-4e27-b207-da6111a0129c.pdf</t>
  </si>
  <si>
    <t>Arequipa - Miraflores_ACCION POPULAR_6</t>
  </si>
  <si>
    <t>GABRIELA CAROLINA SALAS AREVALO</t>
  </si>
  <si>
    <t>73699605</t>
  </si>
  <si>
    <t>https://mpesije.jne.gob.pe/apidocs/a14434ae-ff76-4549-b2b2-0a7baabbe525.pdf</t>
  </si>
  <si>
    <t>Arequipa - Miraflores_ACCION POPULAR_7</t>
  </si>
  <si>
    <t>CARLOS EDUARDO PELINCO SANTANDER</t>
  </si>
  <si>
    <t>46241115</t>
  </si>
  <si>
    <t>https://mpesije.jne.gob.pe/apidocs/8f5b2974-410b-48d1-9100-fbbeb730cac3.pdf</t>
  </si>
  <si>
    <t>Arequipa - Miraflores_ACCION POPULAR_8</t>
  </si>
  <si>
    <t>ELIZABETH ORTIZ HUANCA</t>
  </si>
  <si>
    <t>47022308</t>
  </si>
  <si>
    <t>https://mpesije.jne.gob.pe/apidocs/50635b3b-55f9-43ba-9c9c-0d3f74fb6794.pdf</t>
  </si>
  <si>
    <t>Arequipa - Miraflores_ACCION POPULAR_9</t>
  </si>
  <si>
    <t>WALTER JESUS CONCEPCION PALMA FERNANDEZ</t>
  </si>
  <si>
    <t>72533192</t>
  </si>
  <si>
    <t>https://mpesije.jne.gob.pe/apidocs/5f632388-5c45-487d-880e-b5278bb3b3d1.pdf</t>
  </si>
  <si>
    <t>Arequipa - Miraflores_ACCION POPULAR_10</t>
  </si>
  <si>
    <t>AMPARO ALEJANDRA IRASEMA MOLINA PAREDES</t>
  </si>
  <si>
    <t>29404868</t>
  </si>
  <si>
    <t>https://mpesije.jne.gob.pe/apidocs/7e7694f5-9234-4458-9947-5da294a8bb03.pdf</t>
  </si>
  <si>
    <t>Arequipa - Miraflores_AHORA NACION AN_0</t>
  </si>
  <si>
    <t>HUBERT JESUS ALVAREZ MAMANI</t>
  </si>
  <si>
    <t>40198998</t>
  </si>
  <si>
    <t>https://mpesije.jne.gob.pe/apidocs/62def70f-8b91-4700-9947-4b3c67f65353.pdf</t>
  </si>
  <si>
    <t>Arequipa - Miraflores_AHORA NACION AN_1</t>
  </si>
  <si>
    <t>MIGUEL ANGEL PEREZ LLERENA</t>
  </si>
  <si>
    <t>29405589</t>
  </si>
  <si>
    <t>https://mpesije.jne.gob.pe/apidocs/a42084de-24cd-4d90-a62b-b29e12055d35.pdf</t>
  </si>
  <si>
    <t>Arequipa - Miraflores_AHORA NACION AN_2</t>
  </si>
  <si>
    <t>MARISSELA LIZETH PEREZ FRANCO</t>
  </si>
  <si>
    <t>73274423</t>
  </si>
  <si>
    <t>https://mpesije.jne.gob.pe/apidocs/83aacf7b-a0d8-4d9f-8443-cf0684be4ce8.pdf</t>
  </si>
  <si>
    <t>Arequipa - Miraflores_AHORA NACION AN_3</t>
  </si>
  <si>
    <t>WILFREDO VARGAS QUISPE</t>
  </si>
  <si>
    <t>23966936</t>
  </si>
  <si>
    <t>https://mpesije.jne.gob.pe/apidocs/d07daf27-010c-4adc-9a44-c3169393efd0.pdf</t>
  </si>
  <si>
    <t>Arequipa - Miraflores_AHORA NACION AN_4</t>
  </si>
  <si>
    <t>GINA ANDREA IQUISE CHAISA</t>
  </si>
  <si>
    <t>46464227</t>
  </si>
  <si>
    <t>https://mpesije.jne.gob.pe/apidocs/8fb1a649-9c33-4072-a27c-5a9c11ae7cbf.pdf</t>
  </si>
  <si>
    <t>Arequipa - Miraflores_AHORA NACION AN_5</t>
  </si>
  <si>
    <t>JORGE LUIS VILCA HUAMANI</t>
  </si>
  <si>
    <t>45627130</t>
  </si>
  <si>
    <t>https://mpesije.jne.gob.pe/apidocs/77448a8d-76a3-446a-81ba-315c21b2e0e3.pdf</t>
  </si>
  <si>
    <t>Arequipa - Miraflores_AHORA NACION AN_6</t>
  </si>
  <si>
    <t>JOVITA MAMANI CHALLAPA</t>
  </si>
  <si>
    <t>29409857</t>
  </si>
  <si>
    <t>https://mpesije.jne.gob.pe/apidocs/a8809f9c-89de-408d-bac7-00e9629b973a.pdf</t>
  </si>
  <si>
    <t>Arequipa - Miraflores_AHORA NACION AN_7</t>
  </si>
  <si>
    <t>MANUEL JORGE CALLATA APAZA</t>
  </si>
  <si>
    <t>29402056</t>
  </si>
  <si>
    <t>https://mpesije.jne.gob.pe/apidocs/9f23d40e-f49a-4cd6-8d18-cf36255a14b7.pdf</t>
  </si>
  <si>
    <t>Arequipa - Miraflores_AHORA NACION AN_8</t>
  </si>
  <si>
    <t>BETANIA RAQUEL TITO CHAMBI</t>
  </si>
  <si>
    <t>29733709</t>
  </si>
  <si>
    <t>https://mpesije.jne.gob.pe/apidocs/eba7c691-07bd-43ff-90d1-4dd19ca96601.pdf</t>
  </si>
  <si>
    <t>Arequipa - Miraflores_AHORA NACION AN_9</t>
  </si>
  <si>
    <t>JOSE QUISPE MAMANI</t>
  </si>
  <si>
    <t>29404845</t>
  </si>
  <si>
    <t>https://mpesije.jne.gob.pe/apidocs/1b88dabc-6ea6-47e9-85d8-fb1ef58941fd.pdf</t>
  </si>
  <si>
    <t>Arequipa - Miraflores_AHORA NACION AN_10</t>
  </si>
  <si>
    <t>ANA KARENINA CHOQUEHUANCA CASA</t>
  </si>
  <si>
    <t>71693502</t>
  </si>
  <si>
    <t>https://mpesije.jne.gob.pe/apidocs/ebcd912b-5899-4e94-8b23-bf62e331e099.pdf</t>
  </si>
  <si>
    <t>Arequipa - Miraflores_ALIANZA PARA EL PROGRESO_0</t>
  </si>
  <si>
    <t>PERCY ALEX BELLIDO REYES</t>
  </si>
  <si>
    <t>29625415</t>
  </si>
  <si>
    <t>https://mpesije.jne.gob.pe/apidocs/da45e340-f0f5-464b-9bc1-f1841eff9d7d.pdf</t>
  </si>
  <si>
    <t>Arequipa - Miraflores_ALIANZA PARA EL PROGRESO_1</t>
  </si>
  <si>
    <t>JIM JUAN HERRERA MARTINEZ</t>
  </si>
  <si>
    <t>29397630</t>
  </si>
  <si>
    <t>https://mpesije.jne.gob.pe/apidocs/51ffae01-7842-4d02-ac51-5d2e5f3c98c1.pdf</t>
  </si>
  <si>
    <t>Arequipa - Miraflores_ALIANZA PARA EL PROGRESO_2</t>
  </si>
  <si>
    <t>MARTHA AMANDA MACEDO DE MAMANI</t>
  </si>
  <si>
    <t>29390377</t>
  </si>
  <si>
    <t>https://mpesije.jne.gob.pe/apidocs/62c701f4-f39f-4204-a638-d9b416e4ea42.pdf</t>
  </si>
  <si>
    <t>Arequipa - Miraflores_ALIANZA PARA EL PROGRESO_3</t>
  </si>
  <si>
    <t>LUIS ANTONIO MUÑOZ CUELA</t>
  </si>
  <si>
    <t>29415015</t>
  </si>
  <si>
    <t>https://mpesije.jne.gob.pe/apidocs/5234f935-111c-4f84-a3c6-37360142b11d.pdf</t>
  </si>
  <si>
    <t>Arequipa - Miraflores_ALIANZA PARA EL PROGRESO_4</t>
  </si>
  <si>
    <t>GABRIELA DEL CARMEN DELGADO CHAVEZ</t>
  </si>
  <si>
    <t>70182139</t>
  </si>
  <si>
    <t>https://mpesije.jne.gob.pe/apidocs/50a5cf33-a5c5-4049-a698-6d8a69da74b2.pdf</t>
  </si>
  <si>
    <t>Arequipa - Miraflores_ALIANZA PARA EL PROGRESO_5</t>
  </si>
  <si>
    <t>ROBERT JESUS MAMANI TORRES</t>
  </si>
  <si>
    <t>75580461</t>
  </si>
  <si>
    <t>https://mpesije.jne.gob.pe/apidocs/cecc3c6c-b613-4783-a87f-50a4e42ee650.pdf</t>
  </si>
  <si>
    <t>Arequipa - Miraflores_ALIANZA PARA EL PROGRESO_6</t>
  </si>
  <si>
    <t>FLOR ANA ROXANA FLORES SALCEDO</t>
  </si>
  <si>
    <t>80625028</t>
  </si>
  <si>
    <t>https://mpesije.jne.gob.pe/apidocs/a89bf089-86f6-4015-a982-dee15c7ef357.pdf</t>
  </si>
  <si>
    <t>Arequipa - Miraflores_ALIANZA PARA EL PROGRESO_7</t>
  </si>
  <si>
    <t>PANTALEON LAZARO MAMANI LEON</t>
  </si>
  <si>
    <t>43521252</t>
  </si>
  <si>
    <t>https://mpesije.jne.gob.pe/apidocs/33658cb2-d586-4c87-805d-92a7867846d6.pdf</t>
  </si>
  <si>
    <t>Arequipa - Miraflores_ALIANZA PARA EL PROGRESO_8</t>
  </si>
  <si>
    <t>RAFAELA QUISPE CALLATA</t>
  </si>
  <si>
    <t>40375488</t>
  </si>
  <si>
    <t>https://mpesije.jne.gob.pe/apidocs/86a0104f-8ab9-448a-854c-0aecf7df8e23.pdf</t>
  </si>
  <si>
    <t>Arequipa - Miraflores_ALIANZA PARA EL PROGRESO_9</t>
  </si>
  <si>
    <t>ALAIN JEFFERSON SURCO CASTILLO</t>
  </si>
  <si>
    <t>73691489</t>
  </si>
  <si>
    <t>https://mpesije.jne.gob.pe/apidocs/9ff42548-a3f3-4cb5-9548-d3a7a767c42e.pdf</t>
  </si>
  <si>
    <t>Arequipa - Miraflores_ALIANZA PARA EL PROGRESO_10</t>
  </si>
  <si>
    <t>FABIOLA MAILEE HUALLPA CHALCO</t>
  </si>
  <si>
    <t>75970812</t>
  </si>
  <si>
    <t>https://mpesije.jne.gob.pe/apidocs/f9fa81d3-ad44-432b-9dd3-3a6bb17ac9fd.pdf</t>
  </si>
  <si>
    <t>Arequipa - Miraflores_FUERZA AREQUIPENA_0</t>
  </si>
  <si>
    <t>HIPOLITO ARTURO VALDERRAMA CHAVEZ</t>
  </si>
  <si>
    <t>29390073</t>
  </si>
  <si>
    <t>https://mpesije.jne.gob.pe/apidocs/b7485664-8f32-473e-8124-260634ec62a9.pdf</t>
  </si>
  <si>
    <t>Arequipa - Miraflores_FUERZA AREQUIPENA_1</t>
  </si>
  <si>
    <t>VANNIA FAST TORRES TUPAC</t>
  </si>
  <si>
    <t>46569326</t>
  </si>
  <si>
    <t>https://mpesije.jne.gob.pe/apidocs/e0d2f35a-2911-42b7-9762-5f0f35f33fe6.pdf</t>
  </si>
  <si>
    <t>Arequipa - Miraflores_FUERZA AREQUIPENA_2</t>
  </si>
  <si>
    <t>BENJAMIN IDON FLORES CCORA</t>
  </si>
  <si>
    <t>02430586</t>
  </si>
  <si>
    <t>https://mpesije.jne.gob.pe/apidocs/260184c0-9e7e-4890-96e5-050986d739d1.pdf</t>
  </si>
  <si>
    <t>Arequipa - Miraflores_FUERZA AREQUIPENA_3</t>
  </si>
  <si>
    <t>SUSANA QUISPE MAMANI</t>
  </si>
  <si>
    <t>29409581</t>
  </si>
  <si>
    <t>https://mpesije.jne.gob.pe/apidocs/93df3422-04df-4889-9452-892e7cf84346.pdf</t>
  </si>
  <si>
    <t>Arequipa - Miraflores_FUERZA AREQUIPENA_4</t>
  </si>
  <si>
    <t>HIPOLITO EDWIN ESPEJO QUICO</t>
  </si>
  <si>
    <t>29389906</t>
  </si>
  <si>
    <t>https://mpesije.jne.gob.pe/apidocs/e861c181-ddc8-4680-b908-b74e71bb86fd.pdf</t>
  </si>
  <si>
    <t>Arequipa - Miraflores_FUERZA AREQUIPENA_5</t>
  </si>
  <si>
    <t>TERESA GIOVANNA RODRIGUEZ TELLES</t>
  </si>
  <si>
    <t>29700295</t>
  </si>
  <si>
    <t>https://mpesije.jne.gob.pe/apidocs/447477f9-f36c-4b8f-991d-824bc28adfca.pdf</t>
  </si>
  <si>
    <t>Arequipa - Miraflores_FUERZA AREQUIPENA_6</t>
  </si>
  <si>
    <t>HUGO MIGUEL PACCO CONZA</t>
  </si>
  <si>
    <t>29533146</t>
  </si>
  <si>
    <t>https://mpesije.jne.gob.pe/apidocs/2044f468-25cf-47e6-ae70-800c50dbeb6b.pdf</t>
  </si>
  <si>
    <t>Arequipa - Miraflores_FUERZA AREQUIPENA_7</t>
  </si>
  <si>
    <t>AGRIPINA PAMPA PAMPA</t>
  </si>
  <si>
    <t>29648087</t>
  </si>
  <si>
    <t>https://mpesije.jne.gob.pe/apidocs/b2f61758-0a81-47ba-bc03-8f12f8aa4a87.pdf</t>
  </si>
  <si>
    <t>Arequipa - Miraflores_FUERZA AREQUIPENA_8</t>
  </si>
  <si>
    <t>DIMAS ANDERSON HUACARPUMA SULCA</t>
  </si>
  <si>
    <t>73820705</t>
  </si>
  <si>
    <t>https://mpesije.jne.gob.pe/apidocs/b6dd12dd-ffcc-49c1-aed7-789553aee31d.pdf</t>
  </si>
  <si>
    <t>Arequipa - Miraflores_FUERZA AREQUIPENA_9</t>
  </si>
  <si>
    <t>BEATRIZ EDITH FLORES APAZA</t>
  </si>
  <si>
    <t>29387333</t>
  </si>
  <si>
    <t>https://mpesije.jne.gob.pe/apidocs/c7347e1b-8bdc-4975-aee0-d32de335c41c.pdf</t>
  </si>
  <si>
    <t>Arequipa - Miraflores_FUERZA AREQUIPENA_10</t>
  </si>
  <si>
    <t>CESAR LUIS RODRIGUEZ CONTRERAS</t>
  </si>
  <si>
    <t>74474364</t>
  </si>
  <si>
    <t>https://mpesije.jne.gob.pe/apidocs/4fe194ee-604d-43e6-83d1-bf2ddaac31d5.pdf</t>
  </si>
  <si>
    <t>Arequipa - Miraflores_MOVIMIENTO REGIONAL AREQUIPA AVANCEMOS_0</t>
  </si>
  <si>
    <t>MARCO ANTONIO CENTTY LOPEZ</t>
  </si>
  <si>
    <t>29624367</t>
  </si>
  <si>
    <t>https://mpesije.jne.gob.pe/apidocs/2fac739f-6039-43f7-9ff4-93d75c916e95.pdf</t>
  </si>
  <si>
    <t>Arequipa - Miraflores_MOVIMIENTO REGIONAL AREQUIPA AVANCEMOS_1</t>
  </si>
  <si>
    <t>HERNAN FELIX RAYME HUISA</t>
  </si>
  <si>
    <t>40422791</t>
  </si>
  <si>
    <t>https://mpesije.jne.gob.pe/apidocs/ed3fa1b4-bfbd-4909-aa4c-4230bba84ca8.pdf</t>
  </si>
  <si>
    <t>Arequipa - Miraflores_MOVIMIENTO REGIONAL AREQUIPA AVANCEMOS_2</t>
  </si>
  <si>
    <t>BRIGITTE ALISSON ALVAREZ PACCARA</t>
  </si>
  <si>
    <t>76926541</t>
  </si>
  <si>
    <t>https://mpesije.jne.gob.pe/apidocs/106df332-2b1b-4c7b-8931-a134869a3441.pdf</t>
  </si>
  <si>
    <t>Arequipa - Miraflores_MOVIMIENTO REGIONAL AREQUIPA AVANCEMOS_3</t>
  </si>
  <si>
    <t>GERMAN EDGAR HUARCAYA CHACON</t>
  </si>
  <si>
    <t>23951626</t>
  </si>
  <si>
    <t>https://mpesije.jne.gob.pe/apidocs/2bd0c4e9-ec76-4d99-959d-267d51d12a59.pdf</t>
  </si>
  <si>
    <t>Arequipa - Miraflores_MOVIMIENTO REGIONAL AREQUIPA AVANCEMOS_4</t>
  </si>
  <si>
    <t>ASTRID JUDITH HUARCAYA LIZARRAGA</t>
  </si>
  <si>
    <t>70932861</t>
  </si>
  <si>
    <t>https://mpesije.jne.gob.pe/apidocs/55e6d273-147e-4655-b654-01015f834803.pdf</t>
  </si>
  <si>
    <t>Arequipa - Miraflores_MOVIMIENTO REGIONAL AREQUIPA AVANCEMOS_5</t>
  </si>
  <si>
    <t>BENJAMIN AARON MANSILLA VELA</t>
  </si>
  <si>
    <t>72393350</t>
  </si>
  <si>
    <t>https://mpesije.jne.gob.pe/apidocs/f29e1c03-7656-4923-8581-bad492ec34a7.pdf</t>
  </si>
  <si>
    <t>Arequipa - Miraflores_MOVIMIENTO REGIONAL AREQUIPA AVANCEMOS_6</t>
  </si>
  <si>
    <t>MARTHA VALDIVIA OLIVARES</t>
  </si>
  <si>
    <t>40119736</t>
  </si>
  <si>
    <t>https://mpesije.jne.gob.pe/apidocs/2d22ed35-c130-49f6-a78d-0aa803cadc59.pdf</t>
  </si>
  <si>
    <t>Arequipa - Miraflores_MOVIMIENTO REGIONAL AREQUIPA AVANCEMOS_7</t>
  </si>
  <si>
    <t>ALEX WILLIAMS HUANCA MAMANI</t>
  </si>
  <si>
    <t>74094171</t>
  </si>
  <si>
    <t>https://mpesije.jne.gob.pe/apidocs/f98fc862-dbc6-4a5d-9b5a-51898337ab1d.pdf</t>
  </si>
  <si>
    <t>Arequipa - Miraflores_MOVIMIENTO REGIONAL AREQUIPA AVANCEMOS_8</t>
  </si>
  <si>
    <t>ROCIO ANITA LLERENA CACERES</t>
  </si>
  <si>
    <t>29473388</t>
  </si>
  <si>
    <t>https://mpesije.jne.gob.pe/apidocs/2c653ac7-7988-40c3-8d79-ba63b8e60adc.pdf</t>
  </si>
  <si>
    <t>Arequipa - Miraflores_MOVIMIENTO REGIONAL AREQUIPA AVANCEMOS_9</t>
  </si>
  <si>
    <t>MELECIO FELIX MAMANI CABANA</t>
  </si>
  <si>
    <t>30653347</t>
  </si>
  <si>
    <t>https://mpesije.jne.gob.pe/apidocs/ee7dc822-dec9-4dd4-8912-585fc2ea91a3.pdf</t>
  </si>
  <si>
    <t>Arequipa - Miraflores_MOVIMIENTO REGIONAL AREQUIPA AVANCEMOS_10</t>
  </si>
  <si>
    <t>DINA MAMANI SUNI</t>
  </si>
  <si>
    <t>29647005</t>
  </si>
  <si>
    <t>https://mpesije.jne.gob.pe/apidocs/24faec38-3d68-4fad-a770-782a6493b2ef.pdf</t>
  </si>
  <si>
    <t>Arequipa - Miraflores_PARTIDO APRISTA PERUANO_0</t>
  </si>
  <si>
    <t>LUIS MAGNO AGUIRRE CHAVEZ</t>
  </si>
  <si>
    <t>29399027</t>
  </si>
  <si>
    <t>https://mpesije.jne.gob.pe/apidocs/6bfeccd0-5bc5-4ab8-a1a2-3c0001520967.pdf</t>
  </si>
  <si>
    <t>Arequipa - Miraflores_PARTIDO APRISTA PERUANO_1</t>
  </si>
  <si>
    <t>CESAR NILTON LARICO HERRERA</t>
  </si>
  <si>
    <t>29645514</t>
  </si>
  <si>
    <t>https://mpesije.jne.gob.pe/apidocs/8d01277f-103b-420e-ab19-a0fa415211c3.pdf</t>
  </si>
  <si>
    <t>Arequipa - Miraflores_PARTIDO APRISTA PERUANO_2</t>
  </si>
  <si>
    <t>ROCIO RAQUEL VALDIVIA PONCE DE HUAYHUA</t>
  </si>
  <si>
    <t>30861088</t>
  </si>
  <si>
    <t>https://mpesije.jne.gob.pe/apidocs/10fe6f38-6f44-41b4-94e2-2205e7773df6.pdf</t>
  </si>
  <si>
    <t>Arequipa - Miraflores_PARTIDO APRISTA PERUANO_3</t>
  </si>
  <si>
    <t>HUGO JERSON VARGAS AGROTA</t>
  </si>
  <si>
    <t>70836835</t>
  </si>
  <si>
    <t>https://mpesije.jne.gob.pe/apidocs/cf8749b9-47aa-4a7e-b790-3cddb91cb26d.pdf</t>
  </si>
  <si>
    <t>Arequipa - Miraflores_PARTIDO APRISTA PERUANO_4</t>
  </si>
  <si>
    <t>JESSICA THANIA CACERES SINTI</t>
  </si>
  <si>
    <t>72285949</t>
  </si>
  <si>
    <t>https://mpesije.jne.gob.pe/apidocs/0c613563-88d7-4925-826d-d3826d0b04ba.pdf</t>
  </si>
  <si>
    <t>Arequipa - Miraflores_PARTIDO APRISTA PERUANO_5</t>
  </si>
  <si>
    <t>JORGE LUIS QUISPE ARCE</t>
  </si>
  <si>
    <t>44833301</t>
  </si>
  <si>
    <t>https://mpesije.jne.gob.pe/apidocs/771ddf9f-f21a-44f8-bb62-d41427b5700e.pdf</t>
  </si>
  <si>
    <t>Arequipa - Miraflores_PARTIDO APRISTA PERUANO_6</t>
  </si>
  <si>
    <t>XIMENA MILAGROS CHAVEZ VERA</t>
  </si>
  <si>
    <t>71573099</t>
  </si>
  <si>
    <t>https://mpesije.jne.gob.pe/apidocs/932e588f-5ba5-4316-b926-7c4f909903ae.pdf</t>
  </si>
  <si>
    <t>Arequipa - Miraflores_PARTIDO APRISTA PERUANO_7</t>
  </si>
  <si>
    <t>CELESTINO BARRIGA MENDOZA</t>
  </si>
  <si>
    <t>29406599</t>
  </si>
  <si>
    <t>https://mpesije.jne.gob.pe/apidocs/c0ce8bef-7846-4be2-905b-4dfd6a661318.pdf</t>
  </si>
  <si>
    <t>Arequipa - Miraflores_PARTIDO APRISTA PERUANO_8</t>
  </si>
  <si>
    <t>ANTUANE ANABEL OLIVA NAVARRETE</t>
  </si>
  <si>
    <t>70760399</t>
  </si>
  <si>
    <t>https://mpesije.jne.gob.pe/apidocs/4222d7a2-65cb-44aa-8012-6bad093c453b.pdf</t>
  </si>
  <si>
    <t>Arequipa - Miraflores_PARTIDO APRISTA PERUANO_9</t>
  </si>
  <si>
    <t>JUAN ALBERTO BEJAR VILCHEZ</t>
  </si>
  <si>
    <t>30406081</t>
  </si>
  <si>
    <t>https://mpesije.jne.gob.pe/apidocs/3667725e-bc54-4d93-bf6a-e9cd908f837d.pdf</t>
  </si>
  <si>
    <t>Arequipa - Miraflores_PARTIDO APRISTA PERUANO_10</t>
  </si>
  <si>
    <t>LILIANA CANDELARIA RODRIGUEZ ZUNI</t>
  </si>
  <si>
    <t>29397231</t>
  </si>
  <si>
    <t>https://mpesije.jne.gob.pe/apidocs/3308f157-a7be-4b54-956c-44702a6e5b6b.pdf</t>
  </si>
  <si>
    <t>Arequipa - Miraflores_PARTIDO DEL BUEN GOBIERNO_0</t>
  </si>
  <si>
    <t>DANIEL EDUARDO ZEA LOAIZA</t>
  </si>
  <si>
    <t>42616011</t>
  </si>
  <si>
    <t>https://mpesije.jne.gob.pe/apidocs/7ced1dbb-2fa8-4773-8d7b-c66c83cae22a.pdf</t>
  </si>
  <si>
    <t>Arequipa - Miraflores_PARTIDO DEL BUEN GOBIERNO_1</t>
  </si>
  <si>
    <t>VALERIA GINELLA TORRES CARPIO</t>
  </si>
  <si>
    <t>62043189</t>
  </si>
  <si>
    <t>https://mpesije.jne.gob.pe/apidocs/41400069-c058-43ab-bc71-e56728716311.pdf</t>
  </si>
  <si>
    <t>Arequipa - Miraflores_PARTIDO DEL BUEN GOBIERNO_2</t>
  </si>
  <si>
    <t>LUIS MIGUEL MARTINEZ VIZCARDO</t>
  </si>
  <si>
    <t>43472661</t>
  </si>
  <si>
    <t>https://mpesije.jne.gob.pe/apidocs/b03f1623-f80c-49f1-9e51-a812f38d0bb7.pdf</t>
  </si>
  <si>
    <t>Arequipa - Miraflores_PARTIDO DEL BUEN GOBIERNO_3</t>
  </si>
  <si>
    <t>LIDIA SARA BUSTINZA MERMA</t>
  </si>
  <si>
    <t>40357590</t>
  </si>
  <si>
    <t>https://mpesije.jne.gob.pe/apidocs/67a45cdb-e3e6-4add-a2ae-1a7e53dbb4b4.pdf</t>
  </si>
  <si>
    <t>Arequipa - Miraflores_PARTIDO DEL BUEN GOBIERNO_4</t>
  </si>
  <si>
    <t>MARCIAL VARGAS LAURA</t>
  </si>
  <si>
    <t>30839153</t>
  </si>
  <si>
    <t>https://mpesije.jne.gob.pe/apidocs/10da6943-77e6-4cd4-a63a-6a878489facb.pdf</t>
  </si>
  <si>
    <t>Arequipa - Miraflores_PARTIDO DEL BUEN GOBIERNO_5</t>
  </si>
  <si>
    <t>NAYELI BARBARA CASAFRANCA GUTIERREZ</t>
  </si>
  <si>
    <t>77670264</t>
  </si>
  <si>
    <t>https://mpesije.jne.gob.pe/apidocs/7aaad398-12b7-4930-8d5a-3d1f5aa7c679.pdf</t>
  </si>
  <si>
    <t>Arequipa - Miraflores_PARTIDO DEL BUEN GOBIERNO_6</t>
  </si>
  <si>
    <t>SAUL EGUSQUIZA CONDORI</t>
  </si>
  <si>
    <t>73737197</t>
  </si>
  <si>
    <t>https://mpesije.jne.gob.pe/apidocs/3f9f4cf4-ad68-4b14-91d0-cbdb33ac7c8f.pdf</t>
  </si>
  <si>
    <t>Arequipa - Miraflores_PARTIDO DEL BUEN GOBIERNO_7</t>
  </si>
  <si>
    <t>IMELDA YALILY MARIN HUANCA</t>
  </si>
  <si>
    <t>29725106</t>
  </si>
  <si>
    <t>https://mpesije.jne.gob.pe/apidocs/ef16ac58-803b-4ad1-9c5b-ccb67097df4b.pdf</t>
  </si>
  <si>
    <t>Arequipa - Miraflores_PARTIDO DEL BUEN GOBIERNO_8</t>
  </si>
  <si>
    <t>WALTER ROLLY HUAMANI MAMANI</t>
  </si>
  <si>
    <t>29685329</t>
  </si>
  <si>
    <t>https://mpesije.jne.gob.pe/apidocs/b15333cb-4131-49c5-a90a-7814e6bfb684.pdf</t>
  </si>
  <si>
    <t>Arequipa - Miraflores_PARTIDO DEL BUEN GOBIERNO_9</t>
  </si>
  <si>
    <t>PILAR PONCE TERAN</t>
  </si>
  <si>
    <t>46126117</t>
  </si>
  <si>
    <t>https://mpesije.jne.gob.pe/apidocs/9a19922b-1aa7-4865-9545-88ec5aebb6d8.pdf</t>
  </si>
  <si>
    <t>Arequipa - Miraflores_PARTIDO DEL BUEN GOBIERNO_10</t>
  </si>
  <si>
    <t>GOPAL MARTIN JARAMILLO QUISPE</t>
  </si>
  <si>
    <t>47257764</t>
  </si>
  <si>
    <t>https://mpesije.jne.gob.pe/apidocs/1e7fa5a5-da1e-4bd4-8ff1-0aea376433d7.pdf</t>
  </si>
  <si>
    <t>Arequipa - Miraflores_PARTIDO DEMOCRATICO SOMOS PERU_0</t>
  </si>
  <si>
    <t>GIOVANNI ELVIS CASTAÑEDA ORE</t>
  </si>
  <si>
    <t>44163083</t>
  </si>
  <si>
    <t>https://mpesije.jne.gob.pe/apidocs/551488ad-ddef-4892-a14d-82705b6bad1f.pdf</t>
  </si>
  <si>
    <t>Arequipa - Miraflores_PARTIDO DEMOCRATICO SOMOS PERU_1</t>
  </si>
  <si>
    <t>OMAR HIDALGO CABANA</t>
  </si>
  <si>
    <t>42844646</t>
  </si>
  <si>
    <t>https://mpesije.jne.gob.pe/apidocs/0425c18a-c068-42df-ae85-edd265860eb4.pdf</t>
  </si>
  <si>
    <t>Arequipa - Miraflores_PARTIDO DEMOCRATICO SOMOS PERU_2</t>
  </si>
  <si>
    <t>MONICA ALEJANDRA SALAS FERNANDEZ</t>
  </si>
  <si>
    <t>46499547</t>
  </si>
  <si>
    <t>https://mpesije.jne.gob.pe/apidocs/16e4aabe-6281-44f3-8c93-05e98d3735dc.pdf</t>
  </si>
  <si>
    <t>Arequipa - Miraflores_PARTIDO DEMOCRATICO SOMOS PERU_3</t>
  </si>
  <si>
    <t>ALEXIS SANTIAGO HUAMAN YUPA</t>
  </si>
  <si>
    <t>76143319</t>
  </si>
  <si>
    <t>https://mpesije.jne.gob.pe/apidocs/aed22176-2e9f-4d57-8089-79190dce9174.pdf</t>
  </si>
  <si>
    <t>Arequipa - Miraflores_PARTIDO DEMOCRATICO SOMOS PERU_4</t>
  </si>
  <si>
    <t>CASILDA QUISPE ALARCON</t>
  </si>
  <si>
    <t>46394929</t>
  </si>
  <si>
    <t>https://mpesije.jne.gob.pe/apidocs/9d763a4f-60a4-4c2f-889f-39e45de64365.pdf</t>
  </si>
  <si>
    <t>Arequipa - Miraflores_PARTIDO DEMOCRATICO SOMOS PERU_5</t>
  </si>
  <si>
    <t>FABRIZIO ELARD VALCARCEL VALENCIA</t>
  </si>
  <si>
    <t>72776273</t>
  </si>
  <si>
    <t>https://mpesije.jne.gob.pe/apidocs/0e06c49d-0750-45cf-932b-026d9b918d46.pdf</t>
  </si>
  <si>
    <t>Arequipa - Miraflores_PARTIDO DEMOCRATICO SOMOS PERU_6</t>
  </si>
  <si>
    <t>ANA LUCIA HUAMAN YUPA</t>
  </si>
  <si>
    <t>61217376</t>
  </si>
  <si>
    <t>https://mpesije.jne.gob.pe/apidocs/b329242e-bd7f-4424-bdea-eecbf39dc271.pdf</t>
  </si>
  <si>
    <t>Arequipa - Miraflores_PARTIDO DEMOCRATICO SOMOS PERU_7</t>
  </si>
  <si>
    <t>CHRISTIAN ALESSANDRO PIZANO ALIAGA</t>
  </si>
  <si>
    <t>44999563</t>
  </si>
  <si>
    <t>https://mpesije.jne.gob.pe/apidocs/d206f495-d2d0-44d7-94f5-d6689b843a6b.pdf</t>
  </si>
  <si>
    <t>Arequipa - Miraflores_PARTIDO DEMOCRATICO SOMOS PERU_8</t>
  </si>
  <si>
    <t>JENNIFER PAMELA PELINCO QUISPE</t>
  </si>
  <si>
    <t>75412682</t>
  </si>
  <si>
    <t>https://mpesije.jne.gob.pe/apidocs/7748153e-41ff-4a1d-8597-824a11a4c019.pdf</t>
  </si>
  <si>
    <t>Arequipa - Miraflores_PARTIDO DEMOCRATICO SOMOS PERU_9</t>
  </si>
  <si>
    <t>JEANPIERRE VILLANUEVA PILCO</t>
  </si>
  <si>
    <t>47510031</t>
  </si>
  <si>
    <t>https://mpesije.jne.gob.pe/apidocs/eb67772c-1ade-418f-a18c-895968dcb64c.pdf</t>
  </si>
  <si>
    <t>Arequipa - Miraflores_PARTIDO DEMOCRATICO SOMOS PERU_10</t>
  </si>
  <si>
    <t>LAURA CYNTHIA ALEXANDRA GUTIERREZ GUERRERO</t>
  </si>
  <si>
    <t>73629797</t>
  </si>
  <si>
    <t>https://mpesije.jne.gob.pe/apidocs/aff25030-03a9-49b3-8d74-ee2448dd87a3.pdf</t>
  </si>
  <si>
    <t>Arequipa - Miraflores_PARTIDO POLITICO PERU PRIMERO_0</t>
  </si>
  <si>
    <t>JESUS MIGUEL RAMOS PARI</t>
  </si>
  <si>
    <t>29548782</t>
  </si>
  <si>
    <t>https://mpesije.jne.gob.pe/apidocs/842a9781-23e3-4529-9b51-b9b2e392f83e.pdf</t>
  </si>
  <si>
    <t>Arequipa - Miraflores_PARTIDO POLITICO PERU PRIMERO_1</t>
  </si>
  <si>
    <t>JOHN CASIMIRO CRUZ CHAMBI</t>
  </si>
  <si>
    <t>44163466</t>
  </si>
  <si>
    <t>https://mpesije.jne.gob.pe/apidocs/700b85c3-f5db-401d-b01c-16dac7d02172.pdf</t>
  </si>
  <si>
    <t>Arequipa - Miraflores_PARTIDO POLITICO PERU PRIMERO_2</t>
  </si>
  <si>
    <t>YIULAY ARANIBAR CACERES</t>
  </si>
  <si>
    <t>73977191</t>
  </si>
  <si>
    <t>https://mpesije.jne.gob.pe/apidocs/192e8947-3d3a-41fa-8f27-4d75d243f198.pdf</t>
  </si>
  <si>
    <t>Arequipa - Miraflores_PARTIDO POLITICO PERU PRIMERO_3</t>
  </si>
  <si>
    <t>EDGAR AGUILAR MANUELO</t>
  </si>
  <si>
    <t>41624848</t>
  </si>
  <si>
    <t>https://mpesije.jne.gob.pe/apidocs/0ecf3d04-83f7-43ac-a8fa-c5efd3efc617.pdf</t>
  </si>
  <si>
    <t>Arequipa - Miraflores_PARTIDO POLITICO PERU PRIMERO_4</t>
  </si>
  <si>
    <t>CARMEN ROSA GONZALES QUISPE</t>
  </si>
  <si>
    <t>60925628</t>
  </si>
  <si>
    <t>https://mpesije.jne.gob.pe/apidocs/34a91893-dc66-4ced-80d2-cb8e3cf7c5b2.pdf</t>
  </si>
  <si>
    <t>Arequipa - Miraflores_PARTIDO POLITICO PERU PRIMERO_5</t>
  </si>
  <si>
    <t>JUAN CLAUDIO MAMANI FLORES</t>
  </si>
  <si>
    <t>73939482</t>
  </si>
  <si>
    <t>https://mpesije.jne.gob.pe/apidocs/4643a45c-ca9b-46c6-b9c7-20af02633d88.pdf</t>
  </si>
  <si>
    <t>Arequipa - Miraflores_PARTIDO POLITICO PERU PRIMERO_6</t>
  </si>
  <si>
    <t>MARIA FERNANDA AGUILAR TIPO</t>
  </si>
  <si>
    <t>72859928</t>
  </si>
  <si>
    <t>https://mpesije.jne.gob.pe/apidocs/2eea3c20-5bed-4d00-a05e-b2687d82cb0c.pdf</t>
  </si>
  <si>
    <t>Arequipa - Miraflores_PARTIDO POLITICO PERU PRIMERO_7</t>
  </si>
  <si>
    <t>LUIS JORGE COLQUE VARGAS</t>
  </si>
  <si>
    <t>06594502</t>
  </si>
  <si>
    <t>https://mpesije.jne.gob.pe/apidocs/b34b0302-2bbc-4313-837d-6adfef1d4a14.pdf</t>
  </si>
  <si>
    <t>Arequipa - Miraflores_PARTIDO POLITICO PERU PRIMERO_8</t>
  </si>
  <si>
    <t>REYNA MARIBEL CONDO AYTA</t>
  </si>
  <si>
    <t>45737486</t>
  </si>
  <si>
    <t>https://mpesije.jne.gob.pe/apidocs/3ce45080-1347-45a5-91fe-da1262af71e2.pdf</t>
  </si>
  <si>
    <t>Arequipa - Miraflores_PARTIDO POLITICO PERU PRIMERO_9</t>
  </si>
  <si>
    <t>ANDRE FLORES PEÑA</t>
  </si>
  <si>
    <t>72638980</t>
  </si>
  <si>
    <t>https://mpesije.jne.gob.pe/apidocs/803d2ddd-a756-426e-ac42-b2c0602adc5f.pdf</t>
  </si>
  <si>
    <t>Arequipa - Miraflores_PARTIDO POLITICO PERU PRIMERO_10</t>
  </si>
  <si>
    <t>FIORELLA CARMEN CHAVEZ PEREYRA</t>
  </si>
  <si>
    <t>71736805</t>
  </si>
  <si>
    <t>https://mpesije.jne.gob.pe/apidocs/214e4fd4-1c2d-485e-be29-bc0e4dbbc389.pdf</t>
  </si>
  <si>
    <t>Arequipa - Miraflores_PERU MODERNO_0</t>
  </si>
  <si>
    <t>JOHAN BRANDOM CCARITA OLIVERA</t>
  </si>
  <si>
    <t>46709192</t>
  </si>
  <si>
    <t>https://mpesije.jne.gob.pe/apidocs/5cf4e717-fddf-4a4b-a9b4-0ab1436799bf.pdf</t>
  </si>
  <si>
    <t>Arequipa - Miraflores_PERU MODERNO_1</t>
  </si>
  <si>
    <t>JOSELINE PEÑA GAYOSO</t>
  </si>
  <si>
    <t>76589273</t>
  </si>
  <si>
    <t>https://mpesije.jne.gob.pe/apidocs/7dd5e782-fef7-40f5-8695-0e23e4ea3107.pdf</t>
  </si>
  <si>
    <t>Arequipa - Miraflores_PERU MODERNO_2</t>
  </si>
  <si>
    <t>MARCO ANTONIO CUELLAR VASQUEZ</t>
  </si>
  <si>
    <t>29612687</t>
  </si>
  <si>
    <t>https://mpesije.jne.gob.pe/apidocs/3d61fe8a-b2d4-4a4f-9cd9-58a008328689.pdf</t>
  </si>
  <si>
    <t>Arequipa - Miraflores_PERU MODERNO_3</t>
  </si>
  <si>
    <t>GRACE GLADYS SALINAS DELGADO</t>
  </si>
  <si>
    <t>47082620</t>
  </si>
  <si>
    <t>https://mpesije.jne.gob.pe/apidocs/f4345cad-51e3-46f2-9240-0b939a2b136f.pdf</t>
  </si>
  <si>
    <t>Arequipa - Miraflores_PERU MODERNO_4</t>
  </si>
  <si>
    <t>CRANE ROMANENKO BERMEJO GALDOS</t>
  </si>
  <si>
    <t>45265741</t>
  </si>
  <si>
    <t>https://mpesije.jne.gob.pe/apidocs/6a474762-548c-45a0-b84f-abc6ed16e761.pdf</t>
  </si>
  <si>
    <t>Arequipa - Miraflores_PERU MODERNO_5</t>
  </si>
  <si>
    <t>ELIZBETH GREGORIA HUAMAN FLORES</t>
  </si>
  <si>
    <t>80385372</t>
  </si>
  <si>
    <t>https://mpesije.jne.gob.pe/apidocs/5582067f-d236-4390-970f-ac4a3bdedf39.pdf</t>
  </si>
  <si>
    <t>Arequipa - Miraflores_PERU MODERNO_6</t>
  </si>
  <si>
    <t>MARIO MIDWAR CARACELA RAMOS</t>
  </si>
  <si>
    <t>45504486</t>
  </si>
  <si>
    <t>https://mpesije.jne.gob.pe/apidocs/cf15ce13-a329-476f-8c32-0ea41e903fa2.pdf</t>
  </si>
  <si>
    <t>Arequipa - Miraflores_PERU MODERNO_7</t>
  </si>
  <si>
    <t>HOLLY VALERIA CONDORI PACHECO</t>
  </si>
  <si>
    <t>75238585</t>
  </si>
  <si>
    <t>https://mpesije.jne.gob.pe/apidocs/0bdf60c4-aa37-4450-8311-d3bcaa9e89a5.pdf</t>
  </si>
  <si>
    <t>Arequipa - Miraflores_PERU MODERNO_8</t>
  </si>
  <si>
    <t>JOSE LUIS HILARES MAKER</t>
  </si>
  <si>
    <t>29394258</t>
  </si>
  <si>
    <t>https://mpesije.jne.gob.pe/apidocs/17f12a14-752d-4a99-a6e7-6ee67f1720f8.pdf</t>
  </si>
  <si>
    <t>Arequipa - Miraflores_PERU MODERNO_9</t>
  </si>
  <si>
    <t>BRISA DE LOS ANGELES OLENKA VILLEGAS VILLEGAS</t>
  </si>
  <si>
    <t>61558849</t>
  </si>
  <si>
    <t>https://mpesije.jne.gob.pe/apidocs/9d042ba8-4286-420c-b001-915750c543cb.pdf</t>
  </si>
  <si>
    <t>Arequipa - Miraflores_PERU MODERNO_10</t>
  </si>
  <si>
    <t>GINO DANIEL MAMANI MAMANI</t>
  </si>
  <si>
    <t>77029424</t>
  </si>
  <si>
    <t>https://mpesije.jne.gob.pe/apidocs/782b3241-e72a-4a80-b16a-e6092e760d61.pdf</t>
  </si>
  <si>
    <t>Arequipa - Miraflores_YO AREQUIPA_0</t>
  </si>
  <si>
    <t>ALVARO MIGUEL MACEDO CORDOVA</t>
  </si>
  <si>
    <t>70937837</t>
  </si>
  <si>
    <t>https://mpesije.jne.gob.pe/apidocs/1e6a4bdb-2e04-4271-9781-9770eae68e65.pdf</t>
  </si>
  <si>
    <t>Arequipa - Miraflores_YO AREQUIPA_1</t>
  </si>
  <si>
    <t>PAMELA LOURDES PACHECO ZUEL</t>
  </si>
  <si>
    <t>70493283</t>
  </si>
  <si>
    <t>https://mpesije.jne.gob.pe/apidocs/d2ea6822-2fa8-4b2b-82eb-5b1520ed623d.pdf</t>
  </si>
  <si>
    <t>Arequipa - Miraflores_YO AREQUIPA_2</t>
  </si>
  <si>
    <t>JUAN CARLOS BERRIOS MOTTA</t>
  </si>
  <si>
    <t>75875997</t>
  </si>
  <si>
    <t>https://mpesije.jne.gob.pe/apidocs/72fab2a8-6db6-408b-9de0-7114bbe9b1f8.pdf</t>
  </si>
  <si>
    <t>Arequipa - Miraflores_YO AREQUIPA_3</t>
  </si>
  <si>
    <t>WENDY IRENIA BARRIGA FERNANDEZ</t>
  </si>
  <si>
    <t>76614219</t>
  </si>
  <si>
    <t>https://mpesije.jne.gob.pe/apidocs/03632355-6e4a-486b-8120-fc6e52036ca7.pdf</t>
  </si>
  <si>
    <t>Arequipa - Miraflores_YO AREQUIPA_4</t>
  </si>
  <si>
    <t>JIMMIE CARI HERRERA</t>
  </si>
  <si>
    <t>42947147</t>
  </si>
  <si>
    <t>https://mpesije.jne.gob.pe/apidocs/e8d6d920-cd3c-423f-972e-3a57e7751e15.pdf</t>
  </si>
  <si>
    <t>Arequipa - Miraflores_YO AREQUIPA_5</t>
  </si>
  <si>
    <t>MARIA FERNANDA NAROIMY VIDAL CORDOVA</t>
  </si>
  <si>
    <t>73972581</t>
  </si>
  <si>
    <t>https://mpesije.jne.gob.pe/apidocs/84c33a34-4eb7-4af2-888a-eb42b14bd56b.pdf</t>
  </si>
  <si>
    <t>Arequipa - Miraflores_YO AREQUIPA_6</t>
  </si>
  <si>
    <t>ADOLFO YBANOK HUAMAN DE LA GALA</t>
  </si>
  <si>
    <t>29408786</t>
  </si>
  <si>
    <t>https://mpesije.jne.gob.pe/apidocs/2d9292ab-5bd4-4ab8-ac3d-00ee2cc45f97.pdf</t>
  </si>
  <si>
    <t>Arequipa - Miraflores_YO AREQUIPA_7</t>
  </si>
  <si>
    <t>NAYDELIN DEL ROSARIO LLAMOSAS CARI</t>
  </si>
  <si>
    <t>72163299</t>
  </si>
  <si>
    <t>https://mpesije.jne.gob.pe/apidocs/771b1b50-dac9-44ba-9dd4-31c064d301ea.pdf</t>
  </si>
  <si>
    <t>Arequipa - Miraflores_YO AREQUIPA_8</t>
  </si>
  <si>
    <t>OMAR JULIO VALENCIA GALLEGOS</t>
  </si>
  <si>
    <t>29416353</t>
  </si>
  <si>
    <t>https://mpesije.jne.gob.pe/apidocs/188c8289-b241-4f51-9bef-7f6ce5fdb34e.pdf</t>
  </si>
  <si>
    <t>Arequipa - Miraflores_YO AREQUIPA_9</t>
  </si>
  <si>
    <t>YAJAIRA KARELLY HUARCAYA PACHARI</t>
  </si>
  <si>
    <t>74762623</t>
  </si>
  <si>
    <t>https://mpesije.jne.gob.pe/apidocs/d4727c65-c939-494b-b971-fd8e8c017fe3.pdf</t>
  </si>
  <si>
    <t>Arequipa - Miraflores_YO AREQUIPA_10</t>
  </si>
  <si>
    <t>JUAN CARLOS CARI CUEVAS</t>
  </si>
  <si>
    <t>29390659</t>
  </si>
  <si>
    <t>https://mpesije.jne.gob.pe/apidocs/8c154239-5f23-49c0-adce-1e41904b7e5e.pdf</t>
  </si>
  <si>
    <t>Arequipa - Mollebaya_ACCION POPULAR_0</t>
  </si>
  <si>
    <t>ANA KARINA TACCA RAMIREZ</t>
  </si>
  <si>
    <t>43027338</t>
  </si>
  <si>
    <t>https://mpesije.jne.gob.pe/apidocs/02156e04-58aa-4299-a71b-d85e157bb2b1.pdf</t>
  </si>
  <si>
    <t>Arequipa - Mollebaya_ACCION POPULAR_1</t>
  </si>
  <si>
    <t>LUZ MATILDE HERRERA RODRIGUEZ</t>
  </si>
  <si>
    <t>29550824</t>
  </si>
  <si>
    <t>https://mpesije.jne.gob.pe/apidocs/ebbc5e43-6b85-43d4-b195-82387b92d679.pdf</t>
  </si>
  <si>
    <t>Arequipa - Mollebaya_ACCION POPULAR_2</t>
  </si>
  <si>
    <t>ALEX EDMUNDO CHAYÑA HUMPIRE</t>
  </si>
  <si>
    <t>43297877</t>
  </si>
  <si>
    <t>https://mpesije.jne.gob.pe/apidocs/187f24f2-e96a-4b61-947a-263036c41dc1.pdf</t>
  </si>
  <si>
    <t>Arequipa - Mollebaya_ACCION POPULAR_3</t>
  </si>
  <si>
    <t>YESENIA MARA AQUISE TEJADA</t>
  </si>
  <si>
    <t>44576406</t>
  </si>
  <si>
    <t>https://mpesije.jne.gob.pe/apidocs/82ec6ee3-8ba9-4694-a07a-bf4121224892.pdf</t>
  </si>
  <si>
    <t>Arequipa - Mollebaya_ACCION POPULAR_4</t>
  </si>
  <si>
    <t>GERBER JIMENEZ MEJIA</t>
  </si>
  <si>
    <t>24495505</t>
  </si>
  <si>
    <t>https://mpesije.jne.gob.pe/apidocs/3d157ad0-4fa0-4ca1-847d-a5376c0a40ce.pdf</t>
  </si>
  <si>
    <t>Arequipa - Mollebaya_ACCION POPULAR_5</t>
  </si>
  <si>
    <t>YESSICA HAYDEE RIVERA HUMPIRI</t>
  </si>
  <si>
    <t>76420507</t>
  </si>
  <si>
    <t>https://mpesije.jne.gob.pe/apidocs/560cd42d-3efa-4749-84e3-47b29837fa71.pdf</t>
  </si>
  <si>
    <t>Arequipa - Mollebaya_ACCION POPULAR_6</t>
  </si>
  <si>
    <t>JESUS ABEL CONCHA GONZALES</t>
  </si>
  <si>
    <t>71617905</t>
  </si>
  <si>
    <t>https://mpesije.jne.gob.pe/apidocs/00665cea-444c-4e5f-aebb-6bd4e1f1385c.pdf</t>
  </si>
  <si>
    <t>Arequipa - Mollebaya_AHORA NACION AN_0</t>
  </si>
  <si>
    <t>JIMMY MANUEL SALAS ARENAS</t>
  </si>
  <si>
    <t>40254985</t>
  </si>
  <si>
    <t>https://mpesije.jne.gob.pe/apidocs/43d26467-a2a7-4118-a963-75d52ddf4f45.pdf</t>
  </si>
  <si>
    <t>Arequipa - Mollebaya_AHORA NACION AN_1</t>
  </si>
  <si>
    <t>ALENTO PONTECIL CHINO</t>
  </si>
  <si>
    <t>43822295</t>
  </si>
  <si>
    <t>https://mpesije.jne.gob.pe/apidocs/7c2aa0b2-fcf2-421d-a14c-67f09b026fab.pdf</t>
  </si>
  <si>
    <t>Arequipa - Mollebaya_AHORA NACION AN_2</t>
  </si>
  <si>
    <t>KATTY DIANA SANCA MARQUEZ</t>
  </si>
  <si>
    <t>41364477</t>
  </si>
  <si>
    <t>https://mpesije.jne.gob.pe/apidocs/0ddad1cb-3569-4dec-8d85-fd6ece5bcd00.pdf</t>
  </si>
  <si>
    <t>Arequipa - Mollebaya_AHORA NACION AN_3</t>
  </si>
  <si>
    <t>JULIO CESAR RAMOS VELASQUEZ</t>
  </si>
  <si>
    <t>42965872</t>
  </si>
  <si>
    <t>https://mpesije.jne.gob.pe/apidocs/0fe7aedf-8d24-4501-9434-b932353cdf68.pdf</t>
  </si>
  <si>
    <t>Arequipa - Mollebaya_AHORA NACION AN_4</t>
  </si>
  <si>
    <t>RUTH SARAI GUTIERREZ GUTIERREZ</t>
  </si>
  <si>
    <t>60791531</t>
  </si>
  <si>
    <t>https://mpesije.jne.gob.pe/apidocs/ef1ff399-3af2-4a21-b8a4-2aaedf1a9c6c.pdf</t>
  </si>
  <si>
    <t>Arequipa - Mollebaya_AHORA NACION AN_5</t>
  </si>
  <si>
    <t>JHON ROY COAQUIRA BARRANTES</t>
  </si>
  <si>
    <t>76011131</t>
  </si>
  <si>
    <t>https://mpesije.jne.gob.pe/apidocs/452dfdcd-d743-4696-a306-a83dcec2d855.pdf</t>
  </si>
  <si>
    <t>Arequipa - Mollebaya_AHORA NACION AN_6</t>
  </si>
  <si>
    <t>GERALDINE DANNY TORRES ZEGARRA</t>
  </si>
  <si>
    <t>72920604</t>
  </si>
  <si>
    <t>https://mpesije.jne.gob.pe/apidocs/613f0e39-462a-4dd1-8697-1ee5629a3236.pdf</t>
  </si>
  <si>
    <t>Arequipa - Mollebaya_FUERZA AREQUIPENA_0</t>
  </si>
  <si>
    <t>LUIS ANGEL ORTIZ ZEGARRA</t>
  </si>
  <si>
    <t>47716954</t>
  </si>
  <si>
    <t>https://mpesije.jne.gob.pe/apidocs/6cb4a99f-b1b0-48a0-87cf-6a6b45eaeed2.pdf</t>
  </si>
  <si>
    <t>Arequipa - Mollebaya_FUERZA AREQUIPENA_1</t>
  </si>
  <si>
    <t>RICARDO FRANCISCO LLAMOSAS HUAYNA</t>
  </si>
  <si>
    <t>44233724</t>
  </si>
  <si>
    <t>https://mpesije.jne.gob.pe/apidocs/d9e8f503-c802-4e5a-8923-487887bbf8d6.pdf</t>
  </si>
  <si>
    <t>Arequipa - Mollebaya_FUERZA AREQUIPENA_2</t>
  </si>
  <si>
    <t>MARIA LEONOR MERCEDES YUCRA VILLENA</t>
  </si>
  <si>
    <t>43044587</t>
  </si>
  <si>
    <t>https://mpesije.jne.gob.pe/apidocs/4d272801-47e7-4f31-9716-22a9cabb2c2d.pdf</t>
  </si>
  <si>
    <t>Arequipa - Mollebaya_FUERZA AREQUIPENA_3</t>
  </si>
  <si>
    <t>FRANCISCO WILFREDO VELARDE ALVAREZ</t>
  </si>
  <si>
    <t>29429287</t>
  </si>
  <si>
    <t>https://mpesije.jne.gob.pe/apidocs/4bca0a5e-4cb4-4572-bda8-4860b79d98cc.pdf</t>
  </si>
  <si>
    <t>Arequipa - Mollebaya_FUERZA AREQUIPENA_4</t>
  </si>
  <si>
    <t>JOHANNA SANDY LINARES PUMA</t>
  </si>
  <si>
    <t>40617072</t>
  </si>
  <si>
    <t>https://mpesije.jne.gob.pe/apidocs/c7945b56-a092-43bc-ab77-07fdffc7ca8e.pdf</t>
  </si>
  <si>
    <t>Arequipa - Mollebaya_FUERZA AREQUIPENA_5</t>
  </si>
  <si>
    <t>GULIANO GARY RODRIGUEZ CONTRERAS</t>
  </si>
  <si>
    <t>60058551</t>
  </si>
  <si>
    <t>https://mpesije.jne.gob.pe/apidocs/b4accd08-230d-4db0-a22d-774fbf29eb5a.pdf</t>
  </si>
  <si>
    <t>Arequipa - Mollebaya_FUERZA AREQUIPENA_6</t>
  </si>
  <si>
    <t>KATHERINE FRANSHESKA ROSADO BERNEDO</t>
  </si>
  <si>
    <t>72909895</t>
  </si>
  <si>
    <t>https://mpesije.jne.gob.pe/apidocs/f9d4f062-fdb8-4874-bf40-b0afe7d0e7b9.pdf</t>
  </si>
  <si>
    <t>Arequipa - Mollebaya_MOVIMIENTO REGIONAL AREQUIPA AVANCEMOS_0</t>
  </si>
  <si>
    <t>MARIO FELIPE CARNERO TACO</t>
  </si>
  <si>
    <t>29447830</t>
  </si>
  <si>
    <t>https://mpesije.jne.gob.pe/apidocs/b9381834-546c-4a30-9787-14f1e49babf1.pdf</t>
  </si>
  <si>
    <t>Arequipa - Mollebaya_MOVIMIENTO REGIONAL AREQUIPA AVANCEMOS_1</t>
  </si>
  <si>
    <t>FLAVIO TIMOTEO YANQUI YUCRA</t>
  </si>
  <si>
    <t>40259432</t>
  </si>
  <si>
    <t>https://mpesije.jne.gob.pe/apidocs/c2761cac-4846-4c74-9bce-245108b1847b.pdf</t>
  </si>
  <si>
    <t>Arequipa - Mollebaya_MOVIMIENTO REGIONAL AREQUIPA AVANCEMOS_2</t>
  </si>
  <si>
    <t>RINA VALERIA MAMANI CARCAUSTO</t>
  </si>
  <si>
    <t>40572302</t>
  </si>
  <si>
    <t>https://mpesije.jne.gob.pe/apidocs/0d13a17f-3d18-4581-aef6-5d963e9ba64e.pdf</t>
  </si>
  <si>
    <t>Arequipa - Mollebaya_MOVIMIENTO REGIONAL AREQUIPA AVANCEMOS_3</t>
  </si>
  <si>
    <t>JUAN AMADO RIVERA VISCARRA</t>
  </si>
  <si>
    <t>07436678</t>
  </si>
  <si>
    <t>https://mpesije.jne.gob.pe/apidocs/59bd5b74-e0fc-4420-9624-9b1702ac1853.pdf</t>
  </si>
  <si>
    <t>Arequipa - Mollebaya_MOVIMIENTO REGIONAL AREQUIPA AVANCEMOS_4</t>
  </si>
  <si>
    <t>VANESSA MARISOL GONZALES RODRIGUEZ</t>
  </si>
  <si>
    <t>46477186</t>
  </si>
  <si>
    <t>https://mpesije.jne.gob.pe/apidocs/29229dbb-aa40-4558-8e0b-6c55fbc19cbc.pdf</t>
  </si>
  <si>
    <t>Arequipa - Mollebaya_MOVIMIENTO REGIONAL AREQUIPA AVANCEMOS_5</t>
  </si>
  <si>
    <t>MIGUEL ANGEL TACO CALDERON</t>
  </si>
  <si>
    <t>61039351</t>
  </si>
  <si>
    <t>https://mpesije.jne.gob.pe/apidocs/38f8d2da-9b29-498f-9ffa-42ae646b4775.pdf</t>
  </si>
  <si>
    <t>Arequipa - Mollebaya_MOVIMIENTO REGIONAL AREQUIPA AVANCEMOS_6</t>
  </si>
  <si>
    <t>MARIA MILAGROS CALLA VILLASANTE</t>
  </si>
  <si>
    <t>61234844</t>
  </si>
  <si>
    <t>https://mpesije.jne.gob.pe/apidocs/988508de-93c0-4a6c-9749-0f233fe978f7.pdf</t>
  </si>
  <si>
    <t>Arequipa - Mollebaya_PARTIDO PAIS PARA TODOS_0</t>
  </si>
  <si>
    <t>MANUEL EMILIO ACEVEDO GUILLEN</t>
  </si>
  <si>
    <t>29429218</t>
  </si>
  <si>
    <t>https://mpesije.jne.gob.pe/apidocs/df1b6ffd-b27d-442b-bdf8-e27f6fa07912.pdf</t>
  </si>
  <si>
    <t>Arequipa - Mollebaya_PARTIDO PAIS PARA TODOS_1</t>
  </si>
  <si>
    <t>EUSEBIO MESTAS CHIPANA</t>
  </si>
  <si>
    <t>29570389</t>
  </si>
  <si>
    <t>https://mpesije.jne.gob.pe/apidocs/5f301737-450c-41ba-a8cb-ec59f11d6d1f.pdf</t>
  </si>
  <si>
    <t>Arequipa - Mollebaya_PARTIDO PAIS PARA TODOS_2</t>
  </si>
  <si>
    <t>LILIANA TERESITA FLORES LOPEZ</t>
  </si>
  <si>
    <t>41963576</t>
  </si>
  <si>
    <t>https://mpesije.jne.gob.pe/apidocs/96b1b687-8092-469f-94a2-5bade9d5fdd5.pdf</t>
  </si>
  <si>
    <t>Arequipa - Mollebaya_PARTIDO PAIS PARA TODOS_3</t>
  </si>
  <si>
    <t>FILOMENO MAMANI LAURA</t>
  </si>
  <si>
    <t>29588453</t>
  </si>
  <si>
    <t>https://mpesije.jne.gob.pe/apidocs/e70f9704-ea7a-4d67-a3f3-ae6e7c7295ad.pdf</t>
  </si>
  <si>
    <t>Arequipa - Mollebaya_PARTIDO PAIS PARA TODOS_4</t>
  </si>
  <si>
    <t>OLGA ROSALVINA LIMACHE MAMANI</t>
  </si>
  <si>
    <t>45575824</t>
  </si>
  <si>
    <t>https://mpesije.jne.gob.pe/apidocs/5691176c-0cec-442f-b7b8-9b68b561c375.pdf</t>
  </si>
  <si>
    <t>Arequipa - Mollebaya_PARTIDO PAIS PARA TODOS_5</t>
  </si>
  <si>
    <t>ELIAS ALEJANDRO CHIRI VILCA</t>
  </si>
  <si>
    <t>60058581</t>
  </si>
  <si>
    <t>https://mpesije.jne.gob.pe/apidocs/b7529aa8-4739-420f-8580-c01e7fa0797e.pdf</t>
  </si>
  <si>
    <t>Arequipa - Mollebaya_PARTIDO PAIS PARA TODOS_6</t>
  </si>
  <si>
    <t>CLAUDIA LI ACEVEDO FLORES</t>
  </si>
  <si>
    <t>60058592</t>
  </si>
  <si>
    <t>https://mpesije.jne.gob.pe/apidocs/0e1f4eb0-66bd-4f58-b639-1aad7dd22a7d.pdf</t>
  </si>
  <si>
    <t>Arequipa - Mollebaya_SALVEMOS AL PERU_0</t>
  </si>
  <si>
    <t>RODOLFO MAMANI BAUTISTA</t>
  </si>
  <si>
    <t>40778564</t>
  </si>
  <si>
    <t>https://mpesije.jne.gob.pe/apidocs/a35d0f41-00b2-444e-8316-95a9f5415159.pdf</t>
  </si>
  <si>
    <t>Arequipa - Mollebaya_SALVEMOS AL PERU_1</t>
  </si>
  <si>
    <t>ROBERT SILVA VARGAS</t>
  </si>
  <si>
    <t>43767522</t>
  </si>
  <si>
    <t>https://mpesije.jne.gob.pe/apidocs/98300398-627c-4494-b1ca-5ac56b356e8b.pdf</t>
  </si>
  <si>
    <t>Arequipa - Mollebaya_SALVEMOS AL PERU_2</t>
  </si>
  <si>
    <t>ROSMERY MAMANI CHOQUEHUANCA</t>
  </si>
  <si>
    <t>77698967</t>
  </si>
  <si>
    <t>https://mpesije.jne.gob.pe/apidocs/db20b036-07ae-466d-89f5-0b4d841df408.pdf</t>
  </si>
  <si>
    <t>Arequipa - Mollebaya_SALVEMOS AL PERU_3</t>
  </si>
  <si>
    <t>ANGEL PANDIA CONDORI</t>
  </si>
  <si>
    <t>42135003</t>
  </si>
  <si>
    <t>https://mpesije.jne.gob.pe/apidocs/b75c1242-d286-4568-abb2-cbd92619b2ce.pdf</t>
  </si>
  <si>
    <t>Arequipa - Mollebaya_SALVEMOS AL PERU_4</t>
  </si>
  <si>
    <t>ERMIS MELANIE RAMIRES RIVERA</t>
  </si>
  <si>
    <t>71735964</t>
  </si>
  <si>
    <t>https://mpesije.jne.gob.pe/apidocs/e9c06755-2f3d-415b-9a95-63caefe35f57.pdf</t>
  </si>
  <si>
    <t>Arequipa - Mollebaya_SALVEMOS AL PERU_5</t>
  </si>
  <si>
    <t>ARTURO HUAMAN OCAMPO</t>
  </si>
  <si>
    <t>75005892</t>
  </si>
  <si>
    <t>https://mpesije.jne.gob.pe/apidocs/bde159c2-e312-4ed5-8ae4-a3aa15a9e54c.pdf</t>
  </si>
  <si>
    <t>Arequipa - Mollebaya_SALVEMOS AL PERU_6</t>
  </si>
  <si>
    <t>NELLY ROSARIO CASANI COSI</t>
  </si>
  <si>
    <t>42951541</t>
  </si>
  <si>
    <t>https://mpesije.jne.gob.pe/apidocs/5d1a3a1d-7822-49bd-84e8-0265facc7af8.pdf</t>
  </si>
  <si>
    <t>Arequipa - Paucarpata_ACCION POPULAR_0</t>
  </si>
  <si>
    <t>LUIS JUSTO MAYTA LIVISI</t>
  </si>
  <si>
    <t>29460883</t>
  </si>
  <si>
    <t>https://mpesije.jne.gob.pe/apidocs/afc4d27e-3d39-4e2c-b94c-a8555a43932f.pdf</t>
  </si>
  <si>
    <t>Arequipa - Paucarpata_ACCION POPULAR_1</t>
  </si>
  <si>
    <t>MARIA FERNANDA SALHUA MAYTA</t>
  </si>
  <si>
    <t>73503712</t>
  </si>
  <si>
    <t>https://mpesije.jne.gob.pe/apidocs/015fdc7f-b503-46ad-8315-2a2c7d7bac3a.pdf</t>
  </si>
  <si>
    <t>Arequipa - Paucarpata_ACCION POPULAR_2</t>
  </si>
  <si>
    <t>AUGUSTO SANTILLANA TITO</t>
  </si>
  <si>
    <t>29570552</t>
  </si>
  <si>
    <t>https://mpesije.jne.gob.pe/apidocs/7f5ae10d-fa69-45a9-84b6-d77b722cbc5b.pdf</t>
  </si>
  <si>
    <t>Arequipa - Paucarpata_ACCION POPULAR_3</t>
  </si>
  <si>
    <t>ZENOVIA LOURDES MEDINA DELGADO</t>
  </si>
  <si>
    <t>29261882</t>
  </si>
  <si>
    <t>https://mpesije.jne.gob.pe/apidocs/eab802d1-7f8a-41da-ad68-2f8a6ccb3390.pdf</t>
  </si>
  <si>
    <t>Arequipa - Paucarpata_ACCION POPULAR_4</t>
  </si>
  <si>
    <t>VICTOR RAUL MONCCA DIAZ</t>
  </si>
  <si>
    <t>29693495</t>
  </si>
  <si>
    <t>https://mpesije.jne.gob.pe/apidocs/52b9c07c-1f20-4cdc-ab24-8618bb57e831.pdf</t>
  </si>
  <si>
    <t>Arequipa - Paucarpata_ACCION POPULAR_5</t>
  </si>
  <si>
    <t>ZARAI CLAUDIA FOROCA TAYPECCAHUANA</t>
  </si>
  <si>
    <t>70663249</t>
  </si>
  <si>
    <t>https://mpesije.jne.gob.pe/apidocs/098a53bf-7480-4933-9977-7163661cfa46.pdf</t>
  </si>
  <si>
    <t>Arequipa - Paucarpata_ACCION POPULAR_6</t>
  </si>
  <si>
    <t>RODOLFO ROGER GUEVARA CHAMBI</t>
  </si>
  <si>
    <t>46974428</t>
  </si>
  <si>
    <t>https://mpesije.jne.gob.pe/apidocs/1adafa1f-a5dd-4bb6-9307-9034d13e5def.pdf</t>
  </si>
  <si>
    <t>Arequipa - Paucarpata_ACCION POPULAR_7</t>
  </si>
  <si>
    <t>MARIA IQUISE PAMPAMALLCO</t>
  </si>
  <si>
    <t>29455624</t>
  </si>
  <si>
    <t>https://mpesije.jne.gob.pe/apidocs/bddcebd2-3f10-418e-ba78-2496f65534a3.pdf</t>
  </si>
  <si>
    <t>Arequipa - Paucarpata_ACCION POPULAR_8</t>
  </si>
  <si>
    <t>JOEL ALONSO ARMAS CHOQUE</t>
  </si>
  <si>
    <t>76274522</t>
  </si>
  <si>
    <t>https://mpesije.jne.gob.pe/apidocs/3305cb4a-8df2-480c-9ba2-d4db41fc3860.pdf</t>
  </si>
  <si>
    <t>Arequipa - Paucarpata_ACCION POPULAR_9</t>
  </si>
  <si>
    <t>SONIA MARLENE CURO AQUINO</t>
  </si>
  <si>
    <t>29424747</t>
  </si>
  <si>
    <t>https://mpesije.jne.gob.pe/apidocs/7dd573e0-c1f0-4634-9e6e-7461dc50ea73.pdf</t>
  </si>
  <si>
    <t>Arequipa - Paucarpata_ACCION POPULAR_10</t>
  </si>
  <si>
    <t>TONY ALFREDO NOVA QUISPITUPA</t>
  </si>
  <si>
    <t>04733464</t>
  </si>
  <si>
    <t>https://mpesije.jne.gob.pe/apidocs/57bc8bb0-030e-42c6-b34c-a6b0637b9c52.pdf</t>
  </si>
  <si>
    <t>Arequipa - Paucarpata_ACCION POPULAR_11</t>
  </si>
  <si>
    <t>JHOHAIRA MASSHIEL DEL CARPIO RAMOS</t>
  </si>
  <si>
    <t>71583026</t>
  </si>
  <si>
    <t>https://mpesije.jne.gob.pe/apidocs/74ea3856-436d-41b7-bbdd-29a6cc490bfa.pdf</t>
  </si>
  <si>
    <t>Arequipa - Paucarpata_ACCION POPULAR_12</t>
  </si>
  <si>
    <t>JUAN MANUEL LUQUE MAMANI</t>
  </si>
  <si>
    <t>40049004</t>
  </si>
  <si>
    <t>https://mpesije.jne.gob.pe/apidocs/4fdd4c55-5d6a-425e-aef5-581852ddacbf.pdf</t>
  </si>
  <si>
    <t>Arequipa - Paucarpata_AHORA NACION AN_0</t>
  </si>
  <si>
    <t>JULIO CESAR APAZA CHOQUEPATA</t>
  </si>
  <si>
    <t>29619602</t>
  </si>
  <si>
    <t>https://mpesije.jne.gob.pe/apidocs/ab11715f-1db8-4d3d-bbc6-54c5a7d9c839.pdf</t>
  </si>
  <si>
    <t>Arequipa - Paucarpata_AHORA NACION AN_1</t>
  </si>
  <si>
    <t>EDGAR LIMA CACHI</t>
  </si>
  <si>
    <t>80357319</t>
  </si>
  <si>
    <t>https://mpesije.jne.gob.pe/apidocs/62dc5685-60bf-4dcc-905e-27e3153879b6.pdf</t>
  </si>
  <si>
    <t>Arequipa - Paucarpata_AHORA NACION AN_2</t>
  </si>
  <si>
    <t>ELIZABETH JACKELINE VELASQUEZ MENDOZA</t>
  </si>
  <si>
    <t>43459973</t>
  </si>
  <si>
    <t>https://mpesije.jne.gob.pe/apidocs/b0483072-229a-4b2b-abc2-f4a288911b3e.pdf</t>
  </si>
  <si>
    <t>Arequipa - Paucarpata_AHORA NACION AN_3</t>
  </si>
  <si>
    <t>CESAR LIMA CACHI</t>
  </si>
  <si>
    <t>24713484</t>
  </si>
  <si>
    <t>https://mpesije.jne.gob.pe/apidocs/1f5488d7-78c6-486b-abd9-a0af268b6a1b.pdf</t>
  </si>
  <si>
    <t>Arequipa - Paucarpata_AHORA NACION AN_4</t>
  </si>
  <si>
    <t>DANIA VERONICA MAMANI SUCASAIRE</t>
  </si>
  <si>
    <t>46655612</t>
  </si>
  <si>
    <t>https://mpesije.jne.gob.pe/apidocs/1aa2fffd-320f-4208-9d6a-2a604f9df857.pdf</t>
  </si>
  <si>
    <t>Arequipa - Paucarpata_AHORA NACION AN_5</t>
  </si>
  <si>
    <t>JEFERSON EDDY YANA SUCASAERE</t>
  </si>
  <si>
    <t>73228410</t>
  </si>
  <si>
    <t>https://mpesije.jne.gob.pe/apidocs/2323829b-cb95-4861-acc9-8958cc8c9bc6.pdf</t>
  </si>
  <si>
    <t>Arequipa - Paucarpata_AHORA NACION AN_6</t>
  </si>
  <si>
    <t>SANDRA SOLEDAD GUZMAN QUISPE</t>
  </si>
  <si>
    <t>40978269</t>
  </si>
  <si>
    <t>https://mpesije.jne.gob.pe/apidocs/40da5c39-bfda-4586-8edf-25aae8a43951.pdf</t>
  </si>
  <si>
    <t>Arequipa - Paucarpata_AHORA NACION AN_7</t>
  </si>
  <si>
    <t>JHON MICHAEL VILCA APAZA</t>
  </si>
  <si>
    <t>46803296</t>
  </si>
  <si>
    <t>https://mpesije.jne.gob.pe/apidocs/ee31028b-9e69-4e6c-aa5a-f91eeb65a7fa.pdf</t>
  </si>
  <si>
    <t>Arequipa - Paucarpata_AHORA NACION AN_8</t>
  </si>
  <si>
    <t>AGRIPINA HUACHANI ARVIRE</t>
  </si>
  <si>
    <t>29284900</t>
  </si>
  <si>
    <t>https://mpesije.jne.gob.pe/apidocs/de8cd40c-968f-4752-bcaf-d25b0494e356.pdf</t>
  </si>
  <si>
    <t>Arequipa - Paucarpata_AHORA NACION AN_9</t>
  </si>
  <si>
    <t>WILBER RODRIGO APAZA QUISPE</t>
  </si>
  <si>
    <t>61234979</t>
  </si>
  <si>
    <t>https://mpesije.jne.gob.pe/apidocs/0584e1ee-1281-4f5d-b4da-b3b5c59afeeb.pdf</t>
  </si>
  <si>
    <t>Arequipa - Paucarpata_AHORA NACION AN_10</t>
  </si>
  <si>
    <t>LILIANA ERIKA GAMARRA HUAHUALUQUE</t>
  </si>
  <si>
    <t>44511136</t>
  </si>
  <si>
    <t>https://mpesije.jne.gob.pe/apidocs/5e494a4d-8936-42a7-a487-e0e544be08eb.pdf</t>
  </si>
  <si>
    <t>Arequipa - Paucarpata_AHORA NACION AN_11</t>
  </si>
  <si>
    <t>MATEO GONZALO BENGOA GUZMAN</t>
  </si>
  <si>
    <t>60966011</t>
  </si>
  <si>
    <t>https://mpesije.jne.gob.pe/apidocs/806c50df-ce82-4c9e-bb8d-308a2a805820.pdf</t>
  </si>
  <si>
    <t>Arequipa - Paucarpata_AHORA NACION AN_12</t>
  </si>
  <si>
    <t>MAYLEN SALOME CONDORI QUISPE</t>
  </si>
  <si>
    <t>60935552</t>
  </si>
  <si>
    <t>https://mpesije.jne.gob.pe/apidocs/dd70c43f-5cde-4644-9a36-66788183f2ed.pdf</t>
  </si>
  <si>
    <t>Arequipa - Paucarpata_ALIANZA PARA EL PROGRESO_0</t>
  </si>
  <si>
    <t>GEHOVA MICHELE MEDINA ARENAS</t>
  </si>
  <si>
    <t>29649422</t>
  </si>
  <si>
    <t>https://mpesije.jne.gob.pe/apidocs/6beed780-b5b2-4fc2-b784-590ef0ea1287.pdf</t>
  </si>
  <si>
    <t>Arequipa - Paucarpata_ALIANZA PARA EL PROGRESO_1</t>
  </si>
  <si>
    <t>DANIEL HUSEIN SONCCO CHILO</t>
  </si>
  <si>
    <t>46908577</t>
  </si>
  <si>
    <t>https://mpesije.jne.gob.pe/apidocs/aaceb017-cc16-46f5-b5b8-c6406be886e5.pdf</t>
  </si>
  <si>
    <t>Arequipa - Paucarpata_ALIANZA PARA EL PROGRESO_2</t>
  </si>
  <si>
    <t>FILOMENA OCHOA MAMANI</t>
  </si>
  <si>
    <t>29628228</t>
  </si>
  <si>
    <t>https://mpesije.jne.gob.pe/apidocs/7bd9fb7c-9064-4cb2-a028-8226ffdd1a76.pdf</t>
  </si>
  <si>
    <t>Arequipa - Paucarpata_ALIANZA PARA EL PROGRESO_3</t>
  </si>
  <si>
    <t>NESTOR FERNANDO SUPO CONDORI</t>
  </si>
  <si>
    <t>29555016</t>
  </si>
  <si>
    <t>https://mpesije.jne.gob.pe/apidocs/ee0ce4b6-c584-4bf2-aafc-93258118041e.pdf</t>
  </si>
  <si>
    <t>Arequipa - Paucarpata_ALIANZA PARA EL PROGRESO_4</t>
  </si>
  <si>
    <t>MARIA LUISA BRUNO DE AQUISE</t>
  </si>
  <si>
    <t>29442774</t>
  </si>
  <si>
    <t>https://mpesije.jne.gob.pe/apidocs/ec2477bb-6e7a-4e70-b737-eaf82e560caf.pdf</t>
  </si>
  <si>
    <t>Arequipa - Paucarpata_ALIANZA PARA EL PROGRESO_5</t>
  </si>
  <si>
    <t>JULIO CESAR DURAND VALERIANO</t>
  </si>
  <si>
    <t>40063488</t>
  </si>
  <si>
    <t>https://mpesije.jne.gob.pe/apidocs/d7a68cda-d1a7-420c-8394-ad5948851e1b.pdf</t>
  </si>
  <si>
    <t>Arequipa - Paucarpata_ALIANZA PARA EL PROGRESO_6</t>
  </si>
  <si>
    <t>YOLANDA ROSA MOLLO MARQUEZ</t>
  </si>
  <si>
    <t>76789566</t>
  </si>
  <si>
    <t>https://mpesije.jne.gob.pe/apidocs/27965273-bbed-44bc-b717-a20b946ae285.pdf</t>
  </si>
  <si>
    <t>Arequipa - Paucarpata_ALIANZA PARA EL PROGRESO_7</t>
  </si>
  <si>
    <t>ANGEL FABRIZIO DEZA RUIZ</t>
  </si>
  <si>
    <t>40495192</t>
  </si>
  <si>
    <t>https://mpesije.jne.gob.pe/apidocs/4e30cc6b-dcd3-4024-954e-02c8ff28f81e.pdf</t>
  </si>
  <si>
    <t>Arequipa - Paucarpata_ALIANZA PARA EL PROGRESO_8</t>
  </si>
  <si>
    <t>ANGELA MILAGROS ALFEREZ YANA</t>
  </si>
  <si>
    <t>72726763</t>
  </si>
  <si>
    <t>https://mpesije.jne.gob.pe/apidocs/69416b22-579d-419b-a36e-14d080ca208d.pdf</t>
  </si>
  <si>
    <t>Arequipa - Paucarpata_ALIANZA PARA EL PROGRESO_9</t>
  </si>
  <si>
    <t>MILTON JESUS ESPINOZA VALENCIA</t>
  </si>
  <si>
    <t>41603133</t>
  </si>
  <si>
    <t>https://mpesije.jne.gob.pe/apidocs/879c5610-0873-467c-8811-698bd91b52f6.pdf</t>
  </si>
  <si>
    <t>Arequipa - Paucarpata_ALIANZA PARA EL PROGRESO_10</t>
  </si>
  <si>
    <t>GRECIA NICOLL PANCA ARENAS</t>
  </si>
  <si>
    <t>76559801</t>
  </si>
  <si>
    <t>https://mpesije.jne.gob.pe/apidocs/d59849d0-3100-43fe-a449-b705edd9ee3d.pdf</t>
  </si>
  <si>
    <t>Arequipa - Paucarpata_ALIANZA PARA EL PROGRESO_11</t>
  </si>
  <si>
    <t>JORGE ARMANDO PANCA ARAPA</t>
  </si>
  <si>
    <t>40332589</t>
  </si>
  <si>
    <t>https://mpesije.jne.gob.pe/apidocs/bb190182-3486-4b3f-b035-e820a8f18d24.pdf</t>
  </si>
  <si>
    <t>Arequipa - Paucarpata_ALIANZA PARA EL PROGRESO_12</t>
  </si>
  <si>
    <t>NORMA BEATRIZ REVILLA ARENAS</t>
  </si>
  <si>
    <t>29246508</t>
  </si>
  <si>
    <t>https://mpesije.jne.gob.pe/apidocs/bc8a1710-8554-4452-b4f9-13d544404687.pdf</t>
  </si>
  <si>
    <t>Arequipa - Paucarpata_AREQUIPA TRADICION Y FUTURO_0</t>
  </si>
  <si>
    <t>FREDY FELIX NAVARRO FERNANDEZ</t>
  </si>
  <si>
    <t>29570424</t>
  </si>
  <si>
    <t>https://mpesije.jne.gob.pe/apidocs/df6460d9-2ae1-4158-9f86-385abf16bc88.pdf</t>
  </si>
  <si>
    <t>Arequipa - Paucarpata_AREQUIPA TRADICION Y FUTURO_1</t>
  </si>
  <si>
    <t>MARCO ANTONIO ANCO HUARACHI</t>
  </si>
  <si>
    <t>40068755</t>
  </si>
  <si>
    <t>https://mpesije.jne.gob.pe/apidocs/fa029efb-2f22-4b64-b112-eba3301d6db0.pdf</t>
  </si>
  <si>
    <t>Arequipa - Paucarpata_AREQUIPA TRADICION Y FUTURO_2</t>
  </si>
  <si>
    <t>WENDY VIAGRACE CASTILLO CUMPA</t>
  </si>
  <si>
    <t>77283186</t>
  </si>
  <si>
    <t>https://mpesije.jne.gob.pe/apidocs/65fc26c4-c683-4b1d-8dc4-e3140a6767ea.pdf</t>
  </si>
  <si>
    <t>Arequipa - Paucarpata_AREQUIPA TRADICION Y FUTURO_3</t>
  </si>
  <si>
    <t>HERBERT NAVARRO ROMERO</t>
  </si>
  <si>
    <t>29606597</t>
  </si>
  <si>
    <t>https://mpesije.jne.gob.pe/apidocs/15c300be-3cad-49b4-b53c-586ce2037dbf.pdf</t>
  </si>
  <si>
    <t>Arequipa - Paucarpata_AREQUIPA TRADICION Y FUTURO_4</t>
  </si>
  <si>
    <t>REYNA VANESA PINO APAZA</t>
  </si>
  <si>
    <t>41615559</t>
  </si>
  <si>
    <t>https://mpesije.jne.gob.pe/apidocs/197fe12a-0174-4d77-a553-ded95d70156d.pdf</t>
  </si>
  <si>
    <t>Arequipa - Paucarpata_AREQUIPA TRADICION Y FUTURO_5</t>
  </si>
  <si>
    <t>FROILAN PERCY BAUTISTA CHECASACA</t>
  </si>
  <si>
    <t>29735182</t>
  </si>
  <si>
    <t>https://mpesije.jne.gob.pe/apidocs/dc870990-ae57-4a73-91f1-ddba28071c77.pdf</t>
  </si>
  <si>
    <t>Arequipa - Paucarpata_AREQUIPA TRADICION Y FUTURO_6</t>
  </si>
  <si>
    <t>ROCIO REGINA PUMA GARCIA</t>
  </si>
  <si>
    <t>29468731</t>
  </si>
  <si>
    <t>https://mpesije.jne.gob.pe/apidocs/ab6328a3-65ef-434a-9741-3301f4e8a9f8.pdf</t>
  </si>
  <si>
    <t>Arequipa - Paucarpata_AREQUIPA TRADICION Y FUTURO_7</t>
  </si>
  <si>
    <t>MILER HUGO MAMANI MORALES</t>
  </si>
  <si>
    <t>70611798</t>
  </si>
  <si>
    <t>https://mpesije.jne.gob.pe/apidocs/90411edb-6f56-4384-a8c5-4ccb88406839.pdf</t>
  </si>
  <si>
    <t>Arequipa - Paucarpata_AREQUIPA TRADICION Y FUTURO_8</t>
  </si>
  <si>
    <t>MIRIAN ROXANA VILCA FABIAN</t>
  </si>
  <si>
    <t>72942969</t>
  </si>
  <si>
    <t>https://mpesije.jne.gob.pe/apidocs/95113240-16e9-4ab8-8e69-02c7c64b7599.pdf</t>
  </si>
  <si>
    <t>Arequipa - Paucarpata_AREQUIPA TRADICION Y FUTURO_9</t>
  </si>
  <si>
    <t>CRISTHIAN ANTONI SUCARE OLMEDO</t>
  </si>
  <si>
    <t>74888342</t>
  </si>
  <si>
    <t>https://mpesije.jne.gob.pe/apidocs/02645f80-3045-407b-ac9d-123446175dcc.pdf</t>
  </si>
  <si>
    <t>Arequipa - Paucarpata_AREQUIPA TRADICION Y FUTURO_10</t>
  </si>
  <si>
    <t>MARIA FERNANDA BAUTISTA CHOQUE</t>
  </si>
  <si>
    <t>75111448</t>
  </si>
  <si>
    <t>https://mpesije.jne.gob.pe/apidocs/2af527e2-2eb9-42f0-87f3-3b58c8cd86bd.pdf</t>
  </si>
  <si>
    <t>Arequipa - Paucarpata_AREQUIPA TRADICION Y FUTURO_11</t>
  </si>
  <si>
    <t>YORDAN ZAIT ROMERO MENDOZA</t>
  </si>
  <si>
    <t>72297283</t>
  </si>
  <si>
    <t>https://mpesije.jne.gob.pe/apidocs/f8db9cdd-0bc5-4e8f-8350-3d46fdd46a60.pdf</t>
  </si>
  <si>
    <t>Arequipa - Paucarpata_AREQUIPA TRADICION Y FUTURO_12</t>
  </si>
  <si>
    <t>LIZBETH JAKELINEE CONDORI CHAMBI</t>
  </si>
  <si>
    <t>70162624</t>
  </si>
  <si>
    <t>https://mpesije.jne.gob.pe/apidocs/8f7a5c28-f6a9-4ca8-a4b0-338656612263.pdf</t>
  </si>
  <si>
    <t>Arequipa - Paucarpata_BATALLA PERU_0</t>
  </si>
  <si>
    <t>JUAN ANGEL MAMANI QUEA</t>
  </si>
  <si>
    <t>29572059</t>
  </si>
  <si>
    <t>https://mpesije.jne.gob.pe/apidocs/cc9686cb-9ac1-40a8-a5ef-a4502d85e027.pdf</t>
  </si>
  <si>
    <t>Arequipa - Paucarpata_BATALLA PERU_1</t>
  </si>
  <si>
    <t>ABRAHAM SAMUEL MAMANI QUISPE</t>
  </si>
  <si>
    <t>29449881</t>
  </si>
  <si>
    <t>https://mpesije.jne.gob.pe/apidocs/33e5b8a4-cf8c-4941-9ce0-a276312cacca.pdf</t>
  </si>
  <si>
    <t>Arequipa - Paucarpata_BATALLA PERU_2</t>
  </si>
  <si>
    <t>MILAGROS MAMANI QUISPE</t>
  </si>
  <si>
    <t>44010886</t>
  </si>
  <si>
    <t>https://mpesije.jne.gob.pe/apidocs/6788cb22-7a9d-4ee5-b9c8-625a3fcbaa9d.pdf</t>
  </si>
  <si>
    <t>Arequipa - Paucarpata_BATALLA PERU_3</t>
  </si>
  <si>
    <t>ANTONIO HUGO HUACASI QUIÑONEZ</t>
  </si>
  <si>
    <t>29642984</t>
  </si>
  <si>
    <t>https://mpesije.jne.gob.pe/apidocs/a483ca55-79bf-46ba-b992-962ed8f85ec4.pdf</t>
  </si>
  <si>
    <t>Arequipa - Paucarpata_BATALLA PERU_4</t>
  </si>
  <si>
    <t>LUZ CLARITA GIRALDO CONDORI</t>
  </si>
  <si>
    <t>71693380</t>
  </si>
  <si>
    <t>https://mpesije.jne.gob.pe/apidocs/6621e6f4-432c-4551-a607-2882ce7f1379.pdf</t>
  </si>
  <si>
    <t>Arequipa - Paucarpata_BATALLA PERU_5</t>
  </si>
  <si>
    <t>JUSTO FERNANDO LINARES SANCHEZ</t>
  </si>
  <si>
    <t>29571414</t>
  </si>
  <si>
    <t>https://mpesije.jne.gob.pe/apidocs/e9dac3c8-15b7-4101-ab8d-96e763d2ff54.pdf</t>
  </si>
  <si>
    <t>Arequipa - Paucarpata_BATALLA PERU_6</t>
  </si>
  <si>
    <t>LUCELY DAYANA CONDORI ROCA</t>
  </si>
  <si>
    <t>72189312</t>
  </si>
  <si>
    <t>https://mpesije.jne.gob.pe/apidocs/df6584a8-ae98-4787-8966-97acc6c80106.pdf</t>
  </si>
  <si>
    <t>Arequipa - Paucarpata_BATALLA PERU_7</t>
  </si>
  <si>
    <t>JAVIER AUGUSTIN AUCAHUAQUI PURUHUAYA</t>
  </si>
  <si>
    <t>29274444</t>
  </si>
  <si>
    <t>https://mpesije.jne.gob.pe/apidocs/4b2d10c4-d7b6-4af0-81bf-29792c78b0ba.pdf</t>
  </si>
  <si>
    <t>Arequipa - Paucarpata_BATALLA PERU_8</t>
  </si>
  <si>
    <t>LESLIE FABIOLA SOTO AREVALO</t>
  </si>
  <si>
    <t>70003714</t>
  </si>
  <si>
    <t>https://mpesije.jne.gob.pe/apidocs/161232c9-3192-4e4a-b036-9ea13d18e230.pdf</t>
  </si>
  <si>
    <t>Arequipa - Paucarpata_BATALLA PERU_9</t>
  </si>
  <si>
    <t>PEDRO IGNACIO ALVAREZ TENORIO</t>
  </si>
  <si>
    <t>71043551</t>
  </si>
  <si>
    <t>https://mpesije.jne.gob.pe/apidocs/79a0877f-422c-4fc1-a68a-8d0ae244c6d9.pdf</t>
  </si>
  <si>
    <t>Arequipa - Paucarpata_BATALLA PERU_10</t>
  </si>
  <si>
    <t>NELLY ZULEMA VELETO MORELLO</t>
  </si>
  <si>
    <t>29734824</t>
  </si>
  <si>
    <t>https://mpesije.jne.gob.pe/apidocs/d89cccc8-c923-4322-9707-9f6cb71ec531.pdf</t>
  </si>
  <si>
    <t>Arequipa - Paucarpata_BATALLA PERU_11</t>
  </si>
  <si>
    <t>ELIO WININGER COYURI LOPEZ</t>
  </si>
  <si>
    <t>42729115</t>
  </si>
  <si>
    <t>https://mpesije.jne.gob.pe/apidocs/e567f9c5-8389-47bf-a598-9cea3ca7f1ba.pdf</t>
  </si>
  <si>
    <t>Arequipa - Paucarpata_BATALLA PERU_12</t>
  </si>
  <si>
    <t>JANET MERCEDES ARI QUISPE</t>
  </si>
  <si>
    <t>42620382</t>
  </si>
  <si>
    <t>https://mpesije.jne.gob.pe/apidocs/8863c21a-24cf-49bc-a1c2-1cc00488dc98.pdf</t>
  </si>
  <si>
    <t>Arequipa - Paucarpata_FUERZA AREQUIPENA_0</t>
  </si>
  <si>
    <t>ANTONIO ZAVALA VEGA</t>
  </si>
  <si>
    <t>29543719</t>
  </si>
  <si>
    <t>https://mpesije.jne.gob.pe/apidocs/9b22b03b-6a3c-4d87-92bc-0485d55d1b98.pdf</t>
  </si>
  <si>
    <t>Arequipa - Paucarpata_FUERZA AREQUIPENA_1</t>
  </si>
  <si>
    <t>HERBERT APADY TAPIA NOA</t>
  </si>
  <si>
    <t>29712758</t>
  </si>
  <si>
    <t>https://mpesije.jne.gob.pe/apidocs/9c001a05-74e6-40ee-b52a-a93233e51c4b.pdf</t>
  </si>
  <si>
    <t>Arequipa - Paucarpata_FUERZA AREQUIPENA_2</t>
  </si>
  <si>
    <t>VERONICA MARILU FLORES CHIVIGORRI</t>
  </si>
  <si>
    <t>29632477</t>
  </si>
  <si>
    <t>https://mpesije.jne.gob.pe/apidocs/4a3a3394-323e-4f12-8df2-fabdba3515f6.pdf</t>
  </si>
  <si>
    <t>Arequipa - Paucarpata_FUERZA AREQUIPENA_3</t>
  </si>
  <si>
    <t>MAXIMO MACHACA BLANCO</t>
  </si>
  <si>
    <t>29439410</t>
  </si>
  <si>
    <t>https://mpesije.jne.gob.pe/apidocs/ab3f6e26-eb47-41aa-b999-441d39bc85d9.pdf</t>
  </si>
  <si>
    <t>Arequipa - Paucarpata_FUERZA AREQUIPENA_4</t>
  </si>
  <si>
    <t>KATHERIN ROXANA LARICO SUCARI</t>
  </si>
  <si>
    <t>73277224</t>
  </si>
  <si>
    <t>https://mpesije.jne.gob.pe/apidocs/304413ae-1f8c-412c-b44f-a3e61d762420.pdf</t>
  </si>
  <si>
    <t>Arequipa - Paucarpata_FUERZA AREQUIPENA_5</t>
  </si>
  <si>
    <t>JESUS ANGEL CHAHUADA MALDONADO</t>
  </si>
  <si>
    <t>75884189</t>
  </si>
  <si>
    <t>https://mpesije.jne.gob.pe/apidocs/e11d6206-0b56-4feb-ae1b-dcef0099b7e9.pdf</t>
  </si>
  <si>
    <t>Arequipa - Paucarpata_FUERZA AREQUIPENA_6</t>
  </si>
  <si>
    <t>MILAGROS FLOR MOJONERO HUAMAN</t>
  </si>
  <si>
    <t>60839404</t>
  </si>
  <si>
    <t>https://mpesije.jne.gob.pe/apidocs/0f221a1b-6ea7-40e4-b075-b16ea60714e9.pdf</t>
  </si>
  <si>
    <t>Arequipa - Paucarpata_FUERZA AREQUIPENA_7</t>
  </si>
  <si>
    <t>GERMAN QUISPE OROCHE</t>
  </si>
  <si>
    <t>29272690</t>
  </si>
  <si>
    <t>https://mpesije.jne.gob.pe/apidocs/e1c867a8-216f-40fb-bd4d-5ab3034b9afc.pdf</t>
  </si>
  <si>
    <t>Arequipa - Paucarpata_FUERZA AREQUIPENA_8</t>
  </si>
  <si>
    <t>DANIA LUCERO RODRIGUEZ CASTELO</t>
  </si>
  <si>
    <t>74132555</t>
  </si>
  <si>
    <t>https://mpesije.jne.gob.pe/apidocs/efeffb8c-05f7-4fd2-95d6-2e7e2089b0b0.pdf</t>
  </si>
  <si>
    <t>Arequipa - Paucarpata_FUERZA AREQUIPENA_9</t>
  </si>
  <si>
    <t>RODRIGO JOAQUIN MACEDO PAXSI</t>
  </si>
  <si>
    <t>75746434</t>
  </si>
  <si>
    <t>https://mpesije.jne.gob.pe/apidocs/e09367f7-54b0-4957-8eae-be362c4c04e0.pdf</t>
  </si>
  <si>
    <t>Arequipa - Paucarpata_FUERZA AREQUIPENA_10</t>
  </si>
  <si>
    <t>MARIANE MISCHELLY VASQUEZ QUISPE</t>
  </si>
  <si>
    <t>61218848</t>
  </si>
  <si>
    <t>https://mpesije.jne.gob.pe/apidocs/2257e3a3-46a7-41db-b2d2-a7ec137bb4f0.pdf</t>
  </si>
  <si>
    <t>Arequipa - Paucarpata_FUERZA AREQUIPENA_11</t>
  </si>
  <si>
    <t>RICARDO PHUYOKAWA CHARCA</t>
  </si>
  <si>
    <t>29440035</t>
  </si>
  <si>
    <t>https://mpesije.jne.gob.pe/apidocs/128b5604-1f67-4590-9619-0d2a8ee23c72.pdf</t>
  </si>
  <si>
    <t>Arequipa - Paucarpata_FUERZA AREQUIPENA_12</t>
  </si>
  <si>
    <t>KATHERINE LIZBETH APAZA COLLANQUI</t>
  </si>
  <si>
    <t>76321977</t>
  </si>
  <si>
    <t>https://mpesije.jne.gob.pe/apidocs/bcc5e72f-9a60-4bb1-bb6f-e9b42691b823.pdf</t>
  </si>
  <si>
    <t>Arequipa - Paucarpata_JUNTOS POR EL PERU_0</t>
  </si>
  <si>
    <t>EDUARDO ESTOFANERO MOLLEAPAZA</t>
  </si>
  <si>
    <t>29462869</t>
  </si>
  <si>
    <t>https://mpesije.jne.gob.pe/apidocs/fd6b72ea-84ff-46f8-9476-c10567381cfd.pdf</t>
  </si>
  <si>
    <t>Arequipa - Paucarpata_JUNTOS POR EL PERU_1</t>
  </si>
  <si>
    <t>MAURICIO GREGORY ALVARADO CARRASCO</t>
  </si>
  <si>
    <t>72894359</t>
  </si>
  <si>
    <t>https://mpesije.jne.gob.pe/apidocs/2b9ae6c5-1129-4639-8635-685ff2ba5801.pdf</t>
  </si>
  <si>
    <t>Arequipa - Paucarpata_JUNTOS POR EL PERU_2</t>
  </si>
  <si>
    <t>YRENE CINTHIA QUISPE GUTIERREZ</t>
  </si>
  <si>
    <t>46985200</t>
  </si>
  <si>
    <t>https://mpesije.jne.gob.pe/apidocs/b6120efb-b179-4ac1-9396-8c645bd74fbb.pdf</t>
  </si>
  <si>
    <t>Arequipa - Paucarpata_JUNTOS POR EL PERU_3</t>
  </si>
  <si>
    <t>ALFREDO CUBA HUAMANI</t>
  </si>
  <si>
    <t>41502726</t>
  </si>
  <si>
    <t>https://mpesije.jne.gob.pe/apidocs/4023b057-8254-47a1-a7e4-053b37b45ba7.pdf</t>
  </si>
  <si>
    <t>Arequipa - Paucarpata_JUNTOS POR EL PERU_4</t>
  </si>
  <si>
    <t>MILAGROS CCAMA MAMANI</t>
  </si>
  <si>
    <t>47065195</t>
  </si>
  <si>
    <t>https://mpesije.jne.gob.pe/apidocs/0af17368-1ab7-455d-bc66-c9e3ee27f270.pdf</t>
  </si>
  <si>
    <t>Arequipa - Paucarpata_JUNTOS POR EL PERU_5</t>
  </si>
  <si>
    <t>VICTORIANO ILLACHURA CHAMBILLA</t>
  </si>
  <si>
    <t>29681437</t>
  </si>
  <si>
    <t>https://mpesije.jne.gob.pe/apidocs/cb2dfd05-db99-42b0-a1cc-078f9990cf17.pdf</t>
  </si>
  <si>
    <t>Arequipa - Paucarpata_JUNTOS POR EL PERU_6</t>
  </si>
  <si>
    <t>JENNY JEANETH SALAMANCA QUISPE</t>
  </si>
  <si>
    <t>29712427</t>
  </si>
  <si>
    <t>https://mpesije.jne.gob.pe/apidocs/317fac12-e5c5-49b1-924b-cd6da8d642db.pdf</t>
  </si>
  <si>
    <t>Arequipa - Paucarpata_JUNTOS POR EL PERU_7</t>
  </si>
  <si>
    <t>ALEXANDER DAVID CONDORI HUARACALLO</t>
  </si>
  <si>
    <t>71504449</t>
  </si>
  <si>
    <t>https://mpesije.jne.gob.pe/apidocs/a2504848-58a6-41e7-919c-54a2cef55ee3.pdf</t>
  </si>
  <si>
    <t>Arequipa - Paucarpata_JUNTOS POR EL PERU_8</t>
  </si>
  <si>
    <t>MARIA FERNANDA MAYTA PINTO</t>
  </si>
  <si>
    <t>70604917</t>
  </si>
  <si>
    <t>https://mpesije.jne.gob.pe/apidocs/ec672e2d-f6dd-423f-98f3-d2d5d7f633a7.pdf</t>
  </si>
  <si>
    <t>Arequipa - Paucarpata_JUNTOS POR EL PERU_9</t>
  </si>
  <si>
    <t>RENE RAUL COPA PACOMPIA</t>
  </si>
  <si>
    <t>41422526</t>
  </si>
  <si>
    <t>https://mpesije.jne.gob.pe/apidocs/9b466b96-5656-45ed-8dce-8106671daff9.pdf</t>
  </si>
  <si>
    <t>Arequipa - Paucarpata_JUNTOS POR EL PERU_10</t>
  </si>
  <si>
    <t>KATTYA NATALI ESTEFANERO ARPI</t>
  </si>
  <si>
    <t>71867560</t>
  </si>
  <si>
    <t>https://mpesije.jne.gob.pe/apidocs/d09d8242-60ad-4d84-acb2-135fc6270cc4.pdf</t>
  </si>
  <si>
    <t>Arequipa - Paucarpata_JUNTOS POR EL PERU_11</t>
  </si>
  <si>
    <t>EDUARDO URRUTIA PACO</t>
  </si>
  <si>
    <t>29466479</t>
  </si>
  <si>
    <t>https://mpesije.jne.gob.pe/apidocs/06e3d773-05a3-407d-afeb-ea5df5923345.pdf</t>
  </si>
  <si>
    <t>Arequipa - Paucarpata_JUNTOS POR EL PERU_12</t>
  </si>
  <si>
    <t>ESTEFANY EVELIN COAQUIRA CHOQUE</t>
  </si>
  <si>
    <t>77166264</t>
  </si>
  <si>
    <t>https://mpesije.jne.gob.pe/apidocs/f1760e4b-f25c-49a4-b68d-9585c6cda1bf.pdf</t>
  </si>
  <si>
    <t>Arequipa - Paucarpata_MOVIMIENTO REGIONAL AREQUIPA AVANCEMOS_0</t>
  </si>
  <si>
    <t>EDWIN WILLY VILCA MAMANI</t>
  </si>
  <si>
    <t>44030684</t>
  </si>
  <si>
    <t>https://mpesije.jne.gob.pe/apidocs/213900e7-27d1-47d9-85e1-94cea4cf7a4a.pdf</t>
  </si>
  <si>
    <t>Arequipa - Paucarpata_MOVIMIENTO REGIONAL AREQUIPA AVANCEMOS_1</t>
  </si>
  <si>
    <t>JUAN JOSE TACO QUISPE</t>
  </si>
  <si>
    <t>45032233</t>
  </si>
  <si>
    <t>https://mpesije.jne.gob.pe/apidocs/41798998-4348-42b1-be9f-0764c2c2b128.pdf</t>
  </si>
  <si>
    <t>Arequipa - Paucarpata_MOVIMIENTO REGIONAL AREQUIPA AVANCEMOS_2</t>
  </si>
  <si>
    <t>JANETH CLARA SALINAS QUISPE</t>
  </si>
  <si>
    <t>42592969</t>
  </si>
  <si>
    <t>https://mpesije.jne.gob.pe/apidocs/1c46aeee-edbc-4d9e-b290-df0c055de8d2.pdf</t>
  </si>
  <si>
    <t>Arequipa - Paucarpata_MOVIMIENTO REGIONAL AREQUIPA AVANCEMOS_3</t>
  </si>
  <si>
    <t>EDILBERTO CHIPANA RAMOS</t>
  </si>
  <si>
    <t>42926690</t>
  </si>
  <si>
    <t>https://mpesije.jne.gob.pe/apidocs/840ea4fd-34ae-44c6-9f9e-d48dba72796e.pdf</t>
  </si>
  <si>
    <t>Arequipa - Paucarpata_MOVIMIENTO REGIONAL AREQUIPA AVANCEMOS_4</t>
  </si>
  <si>
    <t>EVA MARIA QUISPE COA</t>
  </si>
  <si>
    <t>44188001</t>
  </si>
  <si>
    <t>https://mpesije.jne.gob.pe/apidocs/471db991-0ef3-457f-ab59-e31980f614f1.pdf</t>
  </si>
  <si>
    <t>Arequipa - Paucarpata_MOVIMIENTO REGIONAL AREQUIPA AVANCEMOS_5</t>
  </si>
  <si>
    <t>EDUARDO FRANCO IBAÑEZ HUAYHUA</t>
  </si>
  <si>
    <t>72557576</t>
  </si>
  <si>
    <t>https://mpesije.jne.gob.pe/apidocs/4aba2cb3-cb73-4087-b396-a101632ea199.pdf</t>
  </si>
  <si>
    <t>Arequipa - Paucarpata_MOVIMIENTO REGIONAL AREQUIPA AVANCEMOS_6</t>
  </si>
  <si>
    <t>ALISSON NICOLE FLORES CHOQUE</t>
  </si>
  <si>
    <t>71926864</t>
  </si>
  <si>
    <t>https://mpesije.jne.gob.pe/apidocs/13d5deca-7e67-4886-ae6a-649c7ec806cb.pdf</t>
  </si>
  <si>
    <t>Arequipa - Paucarpata_MOVIMIENTO REGIONAL AREQUIPA AVANCEMOS_7</t>
  </si>
  <si>
    <t>GREGORIO HANCCO GONZALES</t>
  </si>
  <si>
    <t>42136793</t>
  </si>
  <si>
    <t>https://mpesije.jne.gob.pe/apidocs/57099b3f-486f-4adf-8520-0ec323d27407.pdf</t>
  </si>
  <si>
    <t>Arequipa - Paucarpata_MOVIMIENTO REGIONAL AREQUIPA AVANCEMOS_8</t>
  </si>
  <si>
    <t>RUTH MILAGROS TORRES MAMANI</t>
  </si>
  <si>
    <t>76535335</t>
  </si>
  <si>
    <t>https://mpesije.jne.gob.pe/apidocs/0c4db64d-83fc-464b-85e5-b73f6bf67c96.pdf</t>
  </si>
  <si>
    <t>Arequipa - Paucarpata_MOVIMIENTO REGIONAL AREQUIPA AVANCEMOS_9</t>
  </si>
  <si>
    <t>PEDRO JULIAN SOTO AGUILAR</t>
  </si>
  <si>
    <t>44022313</t>
  </si>
  <si>
    <t>https://mpesije.jne.gob.pe/apidocs/f37fffe0-b243-4078-8560-77e04ae2e69a.pdf</t>
  </si>
  <si>
    <t>Arequipa - Paucarpata_MOVIMIENTO REGIONAL AREQUIPA AVANCEMOS_10</t>
  </si>
  <si>
    <t>ROSMERY TANIA QUISPE AYMA</t>
  </si>
  <si>
    <t>72936748</t>
  </si>
  <si>
    <t>https://mpesije.jne.gob.pe/apidocs/59f2207d-c166-41ba-907c-2cc520769601.pdf</t>
  </si>
  <si>
    <t>Arequipa - Paucarpata_MOVIMIENTO REGIONAL AREQUIPA AVANCEMOS_11</t>
  </si>
  <si>
    <t>HECTOR FELIX CONDORI FLORES</t>
  </si>
  <si>
    <t>40554837</t>
  </si>
  <si>
    <t>https://mpesije.jne.gob.pe/apidocs/0219705c-6ea8-49be-978a-05407d80ab63.pdf</t>
  </si>
  <si>
    <t>Arequipa - Paucarpata_MOVIMIENTO REGIONAL AREQUIPA AVANCEMOS_12</t>
  </si>
  <si>
    <t>MILAGROS CHECASACA APAZA</t>
  </si>
  <si>
    <t>61047770</t>
  </si>
  <si>
    <t>https://mpesije.jne.gob.pe/apidocs/bd9e5964-68a4-42f1-ba6f-518aef6d998a.pdf</t>
  </si>
  <si>
    <t>Arequipa - Paucarpata_PARTIDO APRISTA PERUANO_0</t>
  </si>
  <si>
    <t>JORGE ARMANDO RISCO VEGA</t>
  </si>
  <si>
    <t>07612520</t>
  </si>
  <si>
    <t>https://mpesije.jne.gob.pe/apidocs/bb11b274-f22f-4aa0-ae5f-f0b31f4162ed.pdf</t>
  </si>
  <si>
    <t>Arequipa - Paucarpata_PARTIDO APRISTA PERUANO_1</t>
  </si>
  <si>
    <t>LUZ CAROLINA MERMA FIGUEROA</t>
  </si>
  <si>
    <t>02387081</t>
  </si>
  <si>
    <t>https://mpesije.jne.gob.pe/apidocs/81d2d4a1-34de-4499-88a2-366e871fd18c.pdf</t>
  </si>
  <si>
    <t>Arequipa - Paucarpata_PARTIDO APRISTA PERUANO_2</t>
  </si>
  <si>
    <t>JUAN CARLOS MALDONADO FLORES</t>
  </si>
  <si>
    <t>80197995</t>
  </si>
  <si>
    <t>https://mpesije.jne.gob.pe/apidocs/f0d25ff4-9ddf-4a8d-a2af-c3ec32630444.pdf</t>
  </si>
  <si>
    <t>Arequipa - Paucarpata_PARTIDO APRISTA PERUANO_3</t>
  </si>
  <si>
    <t>ALBERTA SORAIDA CASTILLO ZEVALLOS</t>
  </si>
  <si>
    <t>29454828</t>
  </si>
  <si>
    <t>https://mpesije.jne.gob.pe/apidocs/94ff8208-297c-40c2-806f-46c29db77e20.pdf</t>
  </si>
  <si>
    <t>Arequipa - Paucarpata_PARTIDO APRISTA PERUANO_4</t>
  </si>
  <si>
    <t>ALEJANDRO OCTAVIO CESAR SASARI MERMA</t>
  </si>
  <si>
    <t>75203018</t>
  </si>
  <si>
    <t>https://mpesije.jne.gob.pe/apidocs/2c39b67c-8324-4d77-aadb-41f134468770.pdf</t>
  </si>
  <si>
    <t>Arequipa - Paucarpata_PARTIDO APRISTA PERUANO_5</t>
  </si>
  <si>
    <t>MILAGROS MARIVEL PACHECO MEJIA</t>
  </si>
  <si>
    <t>29632482</t>
  </si>
  <si>
    <t>https://mpesije.jne.gob.pe/apidocs/1a3c61a2-48cb-4206-8acd-ed49f1895bce.pdf</t>
  </si>
  <si>
    <t>Arequipa - Paucarpata_PARTIDO APRISTA PERUANO_6</t>
  </si>
  <si>
    <t>HENRY PEDRO PEREZ VASQUEZ</t>
  </si>
  <si>
    <t>29592907</t>
  </si>
  <si>
    <t>https://mpesije.jne.gob.pe/apidocs/425acfc0-7eb9-4545-874c-01cb8d54d5d8.pdf</t>
  </si>
  <si>
    <t>Arequipa - Paucarpata_PARTIDO APRISTA PERUANO_7</t>
  </si>
  <si>
    <t>JHAZMIN CRISTHEL ALVAREZ RAMOS</t>
  </si>
  <si>
    <t>76427438</t>
  </si>
  <si>
    <t>https://mpesije.jne.gob.pe/apidocs/7c380c81-e229-46d4-b46b-f1fe0c961a6d.pdf</t>
  </si>
  <si>
    <t>Arequipa - Paucarpata_PARTIDO APRISTA PERUANO_8</t>
  </si>
  <si>
    <t>LUIS ANGELO OBREGON MANGO</t>
  </si>
  <si>
    <t>29600558</t>
  </si>
  <si>
    <t>https://mpesije.jne.gob.pe/apidocs/42cd0f29-08a0-4aca-ab01-3bc1e461f5b9.pdf</t>
  </si>
  <si>
    <t>Arequipa - Paucarpata_PARTIDO APRISTA PERUANO_9</t>
  </si>
  <si>
    <t>ELSA BELINDA ARISMENDI VIZCARRA</t>
  </si>
  <si>
    <t>29601108</t>
  </si>
  <si>
    <t>https://mpesije.jne.gob.pe/apidocs/ada97baa-b9da-4f3e-963f-62b16c1af985.pdf</t>
  </si>
  <si>
    <t>Arequipa - Paucarpata_PARTIDO APRISTA PERUANO_10</t>
  </si>
  <si>
    <t>ANTHONY KEVIN VIZCARRA ARISMENDI</t>
  </si>
  <si>
    <t>75951506</t>
  </si>
  <si>
    <t>https://mpesije.jne.gob.pe/apidocs/898cab16-a747-481d-b01a-047e8c8b5e4f.pdf</t>
  </si>
  <si>
    <t>Arequipa - Paucarpata_PARTIDO APRISTA PERUANO_11</t>
  </si>
  <si>
    <t>DANIELA CHIPANA PILLCO</t>
  </si>
  <si>
    <t>60765079</t>
  </si>
  <si>
    <t>https://mpesije.jne.gob.pe/apidocs/9ac36630-00ba-4ec0-961c-61ee5cba4d66.pdf</t>
  </si>
  <si>
    <t>Arequipa - Paucarpata_PARTIDO APRISTA PERUANO_12</t>
  </si>
  <si>
    <t>AQUILES FAUSTINO PACHECO MENDOZA</t>
  </si>
  <si>
    <t>29369949</t>
  </si>
  <si>
    <t>https://mpesije.jne.gob.pe/apidocs/30954c2e-1d71-4d3a-84f7-94bb4a9dfee3.pdf</t>
  </si>
  <si>
    <t>Arequipa - Paucarpata_PARTIDO DEL BUEN GOBIERNO_0</t>
  </si>
  <si>
    <t>MARCIO FELIX SOTO RIVERA</t>
  </si>
  <si>
    <t>29693741</t>
  </si>
  <si>
    <t>https://mpesije.jne.gob.pe/apidocs/afb21a43-9c83-4e9b-95d1-18285c0de237.pdf</t>
  </si>
  <si>
    <t>Arequipa - Paucarpata_PARTIDO DEL BUEN GOBIERNO_1</t>
  </si>
  <si>
    <t>MARGARETH GABRIELLE SONCO ESPINOZA</t>
  </si>
  <si>
    <t>73234923</t>
  </si>
  <si>
    <t>https://mpesije.jne.gob.pe/apidocs/466febd1-da3d-4f9b-b1b6-e0342df010d2.pdf</t>
  </si>
  <si>
    <t>Arequipa - Paucarpata_PARTIDO DEL BUEN GOBIERNO_2</t>
  </si>
  <si>
    <t>JESÚS GUSTAVO GUTIÉRREZ GUTIÉRREZ</t>
  </si>
  <si>
    <t>72524038</t>
  </si>
  <si>
    <t>https://mpesije.jne.gob.pe/apidocs/71098f5e-612d-48c9-afaf-02e2dd161819.pdf</t>
  </si>
  <si>
    <t>Arequipa - Paucarpata_PARTIDO DEL BUEN GOBIERNO_3</t>
  </si>
  <si>
    <t>LISSETTE ROSARIO ZEGARRA SANTA MARIA</t>
  </si>
  <si>
    <t>46029350</t>
  </si>
  <si>
    <t>https://mpesije.jne.gob.pe/apidocs/9e020459-83d8-471c-9f6c-f2b38573cbcf.pdf</t>
  </si>
  <si>
    <t>Arequipa - Paucarpata_PARTIDO DEL BUEN GOBIERNO_4</t>
  </si>
  <si>
    <t>JORGE ARTURO ZEGARRA CHAVEZ</t>
  </si>
  <si>
    <t>29362543</t>
  </si>
  <si>
    <t>https://mpesije.jne.gob.pe/apidocs/2715e720-f0ee-4cf6-9d07-33f78f23ca06.pdf</t>
  </si>
  <si>
    <t>Arequipa - Paucarpata_PARTIDO DEL BUEN GOBIERNO_5</t>
  </si>
  <si>
    <t>LESLY DAYANA VILCAHUAMAN YUCRA</t>
  </si>
  <si>
    <t>76685622</t>
  </si>
  <si>
    <t>https://mpesije.jne.gob.pe/apidocs/5f6b99ac-2766-4533-afeb-049843ebbea7.pdf</t>
  </si>
  <si>
    <t>Arequipa - Paucarpata_PARTIDO DEL BUEN GOBIERNO_6</t>
  </si>
  <si>
    <t>RENATO ALEXANDER VELASQUEZ ORDOÑEZ</t>
  </si>
  <si>
    <t>72948466</t>
  </si>
  <si>
    <t>https://mpesije.jne.gob.pe/apidocs/40c52ff6-345f-484f-a04b-654ef402cdd8.pdf</t>
  </si>
  <si>
    <t>Arequipa - Paucarpata_PARTIDO DEL BUEN GOBIERNO_7</t>
  </si>
  <si>
    <t>HERMILIA GUMERCINDA SUBIA JARA</t>
  </si>
  <si>
    <t>29562418</t>
  </si>
  <si>
    <t>https://mpesije.jne.gob.pe/apidocs/33abb0d9-161d-4aae-8d56-560bea27afb8.pdf</t>
  </si>
  <si>
    <t>Arequipa - Paucarpata_PARTIDO DEL BUEN GOBIERNO_8</t>
  </si>
  <si>
    <t>ORLANDO ADRIAN QUISPE MAMANI</t>
  </si>
  <si>
    <t>29570958</t>
  </si>
  <si>
    <t>https://mpesije.jne.gob.pe/apidocs/78c1dff1-050c-4e6f-a0ff-ba5c5cc352d8.pdf</t>
  </si>
  <si>
    <t>Arequipa - Paucarpata_PARTIDO DEL BUEN GOBIERNO_9</t>
  </si>
  <si>
    <t>ROSARIO CANDELARIA SANTA MARIA MENDOZA</t>
  </si>
  <si>
    <t>29569449</t>
  </si>
  <si>
    <t>https://mpesije.jne.gob.pe/apidocs/9dff6986-049a-47ce-955a-c33a6ecca768.pdf</t>
  </si>
  <si>
    <t>Arequipa - Paucarpata_PARTIDO DEL BUEN GOBIERNO_10</t>
  </si>
  <si>
    <t>RENE PEDRO QUISPE CHAMBI</t>
  </si>
  <si>
    <t>29712006</t>
  </si>
  <si>
    <t>https://mpesije.jne.gob.pe/apidocs/d8ef1a19-5625-4abb-869a-4a9cb8a1c44c.pdf</t>
  </si>
  <si>
    <t>Arequipa - Paucarpata_PARTIDO DEL BUEN GOBIERNO_11</t>
  </si>
  <si>
    <t>MARIA ELENA RAMOS GUZMAN</t>
  </si>
  <si>
    <t>46052771</t>
  </si>
  <si>
    <t>https://mpesije.jne.gob.pe/apidocs/4c9935fc-2155-4562-98b2-d16b6190be26.pdf</t>
  </si>
  <si>
    <t>Arequipa - Paucarpata_PARTIDO DEL BUEN GOBIERNO_12</t>
  </si>
  <si>
    <t>LOLO OSWALDO ÑAUPA VARGAYA</t>
  </si>
  <si>
    <t>29448491</t>
  </si>
  <si>
    <t>https://mpesije.jne.gob.pe/apidocs/5ab915cc-9c4a-47f8-841e-521f54aca635.pdf</t>
  </si>
  <si>
    <t>Arequipa - Paucarpata_PARTIDO DEMOCRATICO SOMOS PERU_0</t>
  </si>
  <si>
    <t>WILDER ROGGER RODRIGUEZ ARAPA</t>
  </si>
  <si>
    <t>43547791</t>
  </si>
  <si>
    <t>https://mpesije.jne.gob.pe/apidocs/ae38ee10-c259-4418-8733-4b3741c0a6a9.pdf</t>
  </si>
  <si>
    <t>Arequipa - Paucarpata_PARTIDO DEMOCRATICO SOMOS PERU_1</t>
  </si>
  <si>
    <t>SARA ABIGAIL MAMANI LIPPES</t>
  </si>
  <si>
    <t>75088414</t>
  </si>
  <si>
    <t>https://mpesije.jne.gob.pe/apidocs/7aee5ceb-2a8c-453f-acdd-7728f5b630db.pdf</t>
  </si>
  <si>
    <t>Arequipa - Paucarpata_PARTIDO DEMOCRATICO SOMOS PERU_2</t>
  </si>
  <si>
    <t>LUIS ENRIQUE PINTO VELA</t>
  </si>
  <si>
    <t>77563532</t>
  </si>
  <si>
    <t>https://mpesije.jne.gob.pe/apidocs/ba4d707b-c8f2-40cc-811d-889da6b1adc7.pdf</t>
  </si>
  <si>
    <t>Arequipa - Paucarpata_PARTIDO DEMOCRATICO SOMOS PERU_3</t>
  </si>
  <si>
    <t>JULIA ROXANA PINTO SALINAS</t>
  </si>
  <si>
    <t>29590271</t>
  </si>
  <si>
    <t>https://mpesije.jne.gob.pe/apidocs/98e67e24-3ac6-4402-820f-8789a34863e7.pdf</t>
  </si>
  <si>
    <t>Arequipa - Paucarpata_PARTIDO DEMOCRATICO SOMOS PERU_4</t>
  </si>
  <si>
    <t>PIERRE STUART JAPURA MIRANDA</t>
  </si>
  <si>
    <t>48487512</t>
  </si>
  <si>
    <t>https://mpesije.jne.gob.pe/apidocs/5f39b26e-6b7c-49c8-a3d3-b8012f59ce3a.pdf</t>
  </si>
  <si>
    <t>Arequipa - Paucarpata_PARTIDO DEMOCRATICO SOMOS PERU_5</t>
  </si>
  <si>
    <t>GRIMANESA PILAR CORDOVA PEREZ DE VELASQUEZ</t>
  </si>
  <si>
    <t>72697969</t>
  </si>
  <si>
    <t>https://mpesije.jne.gob.pe/apidocs/3ea64941-4032-4370-b1bb-8d0a956c6647.pdf</t>
  </si>
  <si>
    <t>Arequipa - Paucarpata_PARTIDO DEMOCRATICO SOMOS PERU_6</t>
  </si>
  <si>
    <t>BONIFACIO FELIX MAMANI FLORES</t>
  </si>
  <si>
    <t>29462888</t>
  </si>
  <si>
    <t>https://mpesije.jne.gob.pe/apidocs/a6fc81a2-97ea-4414-ba18-e30311d8d0c3.pdf</t>
  </si>
  <si>
    <t>Arequipa - Paucarpata_PARTIDO DEMOCRATICO SOMOS PERU_7</t>
  </si>
  <si>
    <t>NICOLL ARELIS MARINO TITO</t>
  </si>
  <si>
    <t>60967848</t>
  </si>
  <si>
    <t>https://mpesije.jne.gob.pe/apidocs/eb18bae9-08ea-46bc-af62-c629d86c1329.pdf</t>
  </si>
  <si>
    <t>Arequipa - Paucarpata_PARTIDO DEMOCRATICO SOMOS PERU_8</t>
  </si>
  <si>
    <t>LINDOR SANTOS GUZMAN ARAPA</t>
  </si>
  <si>
    <t>29456553</t>
  </si>
  <si>
    <t>https://mpesije.jne.gob.pe/apidocs/82ae9297-b6d4-4188-8f41-80c84522aace.pdf</t>
  </si>
  <si>
    <t>Arequipa - Paucarpata_PARTIDO DEMOCRATICO SOMOS PERU_9</t>
  </si>
  <si>
    <t>PAOLA DIANA TITO OROZCO</t>
  </si>
  <si>
    <t>42060050</t>
  </si>
  <si>
    <t>https://mpesije.jne.gob.pe/apidocs/751a816d-ac63-478d-9a02-f2ad4d91c041.pdf</t>
  </si>
  <si>
    <t>Arequipa - Paucarpata_PARTIDO DEMOCRATICO SOMOS PERU_10</t>
  </si>
  <si>
    <t>ALONSO GABRIEL PINTO CHUMBES</t>
  </si>
  <si>
    <t>61324702</t>
  </si>
  <si>
    <t>https://mpesije.jne.gob.pe/apidocs/e8699bdb-03e7-472a-9b3b-b3e9f2deeced.pdf</t>
  </si>
  <si>
    <t>Arequipa - Paucarpata_PARTIDO DEMOCRATICO SOMOS PERU_11</t>
  </si>
  <si>
    <t>ROXANA CATALINA TURPO TURPO</t>
  </si>
  <si>
    <t>29425736</t>
  </si>
  <si>
    <t>https://mpesije.jne.gob.pe/apidocs/3001c595-d354-41e7-99e6-2cfa6d40b9f9.pdf</t>
  </si>
  <si>
    <t>Arequipa - Paucarpata_PARTIDO DEMOCRATICO SOMOS PERU_12</t>
  </si>
  <si>
    <t>ORLANDO DENNYS CONDORI APAZA</t>
  </si>
  <si>
    <t>44781799</t>
  </si>
  <si>
    <t>https://mpesije.jne.gob.pe/apidocs/3fe2df68-f92a-4ace-b35a-6a0e1501bdfe.pdf</t>
  </si>
  <si>
    <t>Arequipa - Paucarpata_PARTIDO MORADO_0</t>
  </si>
  <si>
    <t>JIAN CARLOS CHAVEZ CARBAJAL</t>
  </si>
  <si>
    <t>47569046</t>
  </si>
  <si>
    <t>https://mpesije.jne.gob.pe/apidocs/a0478f17-4c2f-419f-8f5a-fcce5f7f6448.pdf</t>
  </si>
  <si>
    <t>Arequipa - Paucarpata_PARTIDO MORADO_1</t>
  </si>
  <si>
    <t>FIORELLA ANDREA GARCIA DAVALOS</t>
  </si>
  <si>
    <t>72021807</t>
  </si>
  <si>
    <t>https://mpesije.jne.gob.pe/apidocs/30134cd2-d9ca-41a9-a757-59a93d9f9d94.pdf</t>
  </si>
  <si>
    <t>Arequipa - Paucarpata_PARTIDO MORADO_2</t>
  </si>
  <si>
    <t>MELITON CHURA MAMANI</t>
  </si>
  <si>
    <t>80442141</t>
  </si>
  <si>
    <t>https://mpesije.jne.gob.pe/apidocs/6959a8f7-a53a-4b6d-8eb1-5b767927dafd.pdf</t>
  </si>
  <si>
    <t>Arequipa - Paucarpata_PARTIDO MORADO_3</t>
  </si>
  <si>
    <t>ROSARIO LILIANA KATHERINE LAJO HUANACO</t>
  </si>
  <si>
    <t>46152842</t>
  </si>
  <si>
    <t>https://mpesije.jne.gob.pe/apidocs/220b5d78-1ee4-43ac-8358-82d6a6dd37a2.pdf</t>
  </si>
  <si>
    <t>Arequipa - Paucarpata_PARTIDO MORADO_4</t>
  </si>
  <si>
    <t>ANGEL HUGO HUAMAN MAMANI</t>
  </si>
  <si>
    <t>40551102</t>
  </si>
  <si>
    <t>https://mpesije.jne.gob.pe/apidocs/63a70dbb-297e-40bd-a586-d012cde459d4.pdf</t>
  </si>
  <si>
    <t>Arequipa - Paucarpata_PARTIDO MORADO_5</t>
  </si>
  <si>
    <t>MARTA COLQUEHUANCA PARICAHUA</t>
  </si>
  <si>
    <t>40446916</t>
  </si>
  <si>
    <t>https://mpesije.jne.gob.pe/apidocs/880c0c7a-99a7-4f1e-a0ee-2e5858fd95a3.pdf</t>
  </si>
  <si>
    <t>Arequipa - Paucarpata_PARTIDO MORADO_6</t>
  </si>
  <si>
    <t>JOSUE BRUCE PANCA FERNANDEZ</t>
  </si>
  <si>
    <t>43184655</t>
  </si>
  <si>
    <t>https://mpesije.jne.gob.pe/apidocs/4fc69fdd-8fff-4bac-a3ce-9a550738b5ed.pdf</t>
  </si>
  <si>
    <t>Arequipa - Paucarpata_PARTIDO MORADO_7</t>
  </si>
  <si>
    <t>ROSMERI YAQUELIN MERCADO SANOMAMANI</t>
  </si>
  <si>
    <t>74376769</t>
  </si>
  <si>
    <t>https://mpesije.jne.gob.pe/apidocs/eb55aec6-9754-4dfd-b7d6-e15723a381d6.pdf</t>
  </si>
  <si>
    <t>Arequipa - Paucarpata_PARTIDO MORADO_8</t>
  </si>
  <si>
    <t>JESUS MARTIN VERA CRUZ</t>
  </si>
  <si>
    <t>72887643</t>
  </si>
  <si>
    <t>https://mpesije.jne.gob.pe/apidocs/9c704ed9-2ff3-4a45-8937-98ec74fb9164.pdf</t>
  </si>
  <si>
    <t>Arequipa - Paucarpata_PARTIDO MORADO_9</t>
  </si>
  <si>
    <t>YULISA PATRICIA BELIZARIO QUISPE</t>
  </si>
  <si>
    <t>43361049</t>
  </si>
  <si>
    <t>https://mpesije.jne.gob.pe/apidocs/c33403e0-620d-4af5-9297-3bb963b10abc.pdf</t>
  </si>
  <si>
    <t>Arequipa - Paucarpata_PARTIDO MORADO_10</t>
  </si>
  <si>
    <t>ROGER TICONA CALCINA</t>
  </si>
  <si>
    <t>41495589</t>
  </si>
  <si>
    <t>https://mpesije.jne.gob.pe/apidocs/8ba3f7cc-79bb-43a7-83b2-bfc40e027859.pdf</t>
  </si>
  <si>
    <t>Arequipa - Paucarpata_PARTIDO MORADO_11</t>
  </si>
  <si>
    <t>MILAGROS DEL PILAR PURIHUAMAN GARCIA</t>
  </si>
  <si>
    <t>40401859</t>
  </si>
  <si>
    <t>https://mpesije.jne.gob.pe/apidocs/4edb2435-07d5-4e76-8c66-c571f7f3bf59.pdf</t>
  </si>
  <si>
    <t>Arequipa - Paucarpata_PARTIDO MORADO_12</t>
  </si>
  <si>
    <t>CHRISTIAN ARNOLD ENRIQUEZ QUISPE</t>
  </si>
  <si>
    <t>47259549</t>
  </si>
  <si>
    <t>https://mpesije.jne.gob.pe/apidocs/4891b103-c985-477b-af9a-78c3d4df157d.pdf</t>
  </si>
  <si>
    <t>Arequipa - Paucarpata_PARTIDO POLITICO NACIONAL PERU LIBRE_0</t>
  </si>
  <si>
    <t>RODOLFO ALFREDO VELASQUEZ PUMACALLAHUI</t>
  </si>
  <si>
    <t>72942205</t>
  </si>
  <si>
    <t>https://mpesije.jne.gob.pe/apidocs/0d231094-fba9-4197-bc7f-e6a4f5c0f135.pdf</t>
  </si>
  <si>
    <t>Arequipa - Paucarpata_PARTIDO POLITICO NACIONAL PERU LIBRE_1</t>
  </si>
  <si>
    <t>GUIDO RICARDO RAMOS PAREDES</t>
  </si>
  <si>
    <t>29734384</t>
  </si>
  <si>
    <t>https://mpesije.jne.gob.pe/apidocs/802df75d-5754-428e-8402-13e812bff973.pdf</t>
  </si>
  <si>
    <t>Arequipa - Paucarpata_PARTIDO POLITICO NACIONAL PERU LIBRE_2</t>
  </si>
  <si>
    <t>RAQUEL ROXANA ROJAS CHAVEZ</t>
  </si>
  <si>
    <t>29550267</t>
  </si>
  <si>
    <t>https://mpesije.jne.gob.pe/apidocs/4b8e9877-1176-436b-abc1-231faf845431.pdf</t>
  </si>
  <si>
    <t>Arequipa - Paucarpata_PARTIDO POLITICO NACIONAL PERU LIBRE_3</t>
  </si>
  <si>
    <t>FERRER GERSON ROQUE LUNA</t>
  </si>
  <si>
    <t>70274366</t>
  </si>
  <si>
    <t>https://mpesije.jne.gob.pe/apidocs/a42087ab-cea6-4a17-8255-da2c9136128e.pdf</t>
  </si>
  <si>
    <t>Arequipa - Paucarpata_PARTIDO POLITICO NACIONAL PERU LIBRE_4</t>
  </si>
  <si>
    <t>CECILIA LUPITA CUTIPA HUAHUACHAMBI</t>
  </si>
  <si>
    <t>74220636</t>
  </si>
  <si>
    <t>https://mpesije.jne.gob.pe/apidocs/65537fc3-0b2d-413f-8703-2161575f335c.pdf</t>
  </si>
  <si>
    <t>Arequipa - Paucarpata_PARTIDO POLITICO NACIONAL PERU LIBRE_5</t>
  </si>
  <si>
    <t>MARCO ANTONIO RODRIGUEZ CHAMBILLA</t>
  </si>
  <si>
    <t>71351156</t>
  </si>
  <si>
    <t>https://mpesije.jne.gob.pe/apidocs/ae4ff2d3-804e-4909-8e27-5f883b49a72b.pdf</t>
  </si>
  <si>
    <t>Arequipa - Paucarpata_PARTIDO POLITICO NACIONAL PERU LIBRE_6</t>
  </si>
  <si>
    <t>CLAUDIA ARACELI RAMOS RAMOS</t>
  </si>
  <si>
    <t>72112495</t>
  </si>
  <si>
    <t>https://mpesije.jne.gob.pe/apidocs/4039d9b3-8f11-4ae0-b1bd-bfb04069468e.pdf</t>
  </si>
  <si>
    <t>Arequipa - Paucarpata_PARTIDO POLITICO NACIONAL PERU LIBRE_7</t>
  </si>
  <si>
    <t>EDWING EDSON BALDARRAGO VIZCARDO</t>
  </si>
  <si>
    <t>80199227</t>
  </si>
  <si>
    <t>https://mpesije.jne.gob.pe/apidocs/bf4036f7-9e8d-4aef-ac5b-5aebf8a152f8.pdf</t>
  </si>
  <si>
    <t>Arequipa - Paucarpata_PARTIDO POLITICO NACIONAL PERU LIBRE_8</t>
  </si>
  <si>
    <t>SARA JUDIT GALDOS HUAMAN</t>
  </si>
  <si>
    <t>75782094</t>
  </si>
  <si>
    <t>https://mpesije.jne.gob.pe/apidocs/50cdf987-c0b7-4182-bf70-afd5a8e85d84.pdf</t>
  </si>
  <si>
    <t>Arequipa - Paucarpata_PARTIDO POLITICO NACIONAL PERU LIBRE_9</t>
  </si>
  <si>
    <t>PEDRO VALENCIA MEDINA</t>
  </si>
  <si>
    <t>29629398</t>
  </si>
  <si>
    <t>https://mpesije.jne.gob.pe/apidocs/c9a5ea87-ec05-4d27-87ff-955df3ce9f27.pdf</t>
  </si>
  <si>
    <t>Arequipa - Paucarpata_PARTIDO POLITICO NACIONAL PERU LIBRE_10</t>
  </si>
  <si>
    <t>ALICIA NIEVES CALDERON ALVAREZ</t>
  </si>
  <si>
    <t>29652302</t>
  </si>
  <si>
    <t>https://mpesije.jne.gob.pe/apidocs/2669fdb3-cc47-4fa4-b925-f1a91ab9bc49.pdf</t>
  </si>
  <si>
    <t>Arequipa - Paucarpata_PARTIDO POLITICO NACIONAL PERU LIBRE_11</t>
  </si>
  <si>
    <t>AGUSTIN QUISPE ARAPA</t>
  </si>
  <si>
    <t>29427607</t>
  </si>
  <si>
    <t>https://mpesije.jne.gob.pe/apidocs/1ec300e4-3d54-47f5-8a99-3266e6f35614.pdf</t>
  </si>
  <si>
    <t>Arequipa - Paucarpata_PARTIDO POLITICO NACIONAL PERU LIBRE_12</t>
  </si>
  <si>
    <t>LUZ VANESSA CACASACA AGUILAR</t>
  </si>
  <si>
    <t>44100772</t>
  </si>
  <si>
    <t>https://mpesije.jne.gob.pe/apidocs/a6edafce-100c-4763-9c0b-5275a6014d71.pdf</t>
  </si>
  <si>
    <t>Arequipa - Paucarpata_RENOVACION POPULAR PERU_0</t>
  </si>
  <si>
    <t>GLADYS SORIANA MAMANI QUISPE</t>
  </si>
  <si>
    <t>42825292</t>
  </si>
  <si>
    <t>https://mpesije.jne.gob.pe/apidocs/0543a419-80da-4f4a-82b9-277f552019da.pdf</t>
  </si>
  <si>
    <t>Arequipa - Paucarpata_RENOVACION POPULAR PERU_1</t>
  </si>
  <si>
    <t>CRISTHIAN ALVARO DANIEL VALDERRAMA HUAYNACHO</t>
  </si>
  <si>
    <t>71345519</t>
  </si>
  <si>
    <t>https://mpesije.jne.gob.pe/apidocs/6d224658-dada-4ffd-8da5-0fac66fbb13f.pdf</t>
  </si>
  <si>
    <t>Arequipa - Paucarpata_RENOVACION POPULAR PERU_2</t>
  </si>
  <si>
    <t>INES ROSARIO FLORES LUQUE</t>
  </si>
  <si>
    <t>29424930</t>
  </si>
  <si>
    <t>https://mpesije.jne.gob.pe/apidocs/43aa8e3f-a83c-45a4-ab43-c117e8adf3f6.pdf</t>
  </si>
  <si>
    <t>Arequipa - Paucarpata_RENOVACION POPULAR PERU_3</t>
  </si>
  <si>
    <t>CHRISTIAN MAMANI ORTIZ</t>
  </si>
  <si>
    <t>76597072</t>
  </si>
  <si>
    <t>https://mpesije.jne.gob.pe/apidocs/a69e6d6b-2ecc-4584-85ee-8818cfbf68c9.pdf</t>
  </si>
  <si>
    <t>Arequipa - Paucarpata_RENOVACION POPULAR PERU_4</t>
  </si>
  <si>
    <t>DAYSI SHABY HUAMAN GUZMAN</t>
  </si>
  <si>
    <t>46436619</t>
  </si>
  <si>
    <t>https://mpesije.jne.gob.pe/apidocs/2b429f85-a28a-442e-85d3-87a6c63b135c.pdf</t>
  </si>
  <si>
    <t>Arequipa - Paucarpata_RENOVACION POPULAR PERU_5</t>
  </si>
  <si>
    <t>ALEX JHONY BLANCO LLERENA</t>
  </si>
  <si>
    <t>76934716</t>
  </si>
  <si>
    <t>https://mpesije.jne.gob.pe/apidocs/a2508f97-22a6-4822-8379-ebcf1b87130c.pdf</t>
  </si>
  <si>
    <t>Arequipa - Paucarpata_RENOVACION POPULAR PERU_6</t>
  </si>
  <si>
    <t>LOURDES SOLEDAD ARAPA TURPO</t>
  </si>
  <si>
    <t>29201274</t>
  </si>
  <si>
    <t>https://mpesije.jne.gob.pe/apidocs/d56f7ae6-97c5-4c63-b91e-b33ef837d072.pdf</t>
  </si>
  <si>
    <t>Arequipa - Paucarpata_RENOVACION POPULAR PERU_7</t>
  </si>
  <si>
    <t>DAVID JUAN ESQUIA RIOS</t>
  </si>
  <si>
    <t>42375177</t>
  </si>
  <si>
    <t>https://mpesije.jne.gob.pe/apidocs/bc917ca2-73fa-42b2-844c-9cbf6b14db33.pdf</t>
  </si>
  <si>
    <t>Arequipa - Paucarpata_RENOVACION POPULAR PERU_8</t>
  </si>
  <si>
    <t>PAOLA YULIANA ESTOFANERO TAPIA</t>
  </si>
  <si>
    <t>44930417</t>
  </si>
  <si>
    <t>https://mpesije.jne.gob.pe/apidocs/15e96210-e752-4aae-8bd4-6dc2a6270e1b.pdf</t>
  </si>
  <si>
    <t>Arequipa - Paucarpata_RENOVACION POPULAR PERU_9</t>
  </si>
  <si>
    <t>TEODORO CONDORI TAPARA</t>
  </si>
  <si>
    <t>42375990</t>
  </si>
  <si>
    <t>https://mpesije.jne.gob.pe/apidocs/e2d1f152-6a5c-43fa-9ce7-708e06db7ed5.pdf</t>
  </si>
  <si>
    <t>Arequipa - Paucarpata_RENOVACION POPULAR PERU_10</t>
  </si>
  <si>
    <t>ARASELI ELSA COILA PUMA</t>
  </si>
  <si>
    <t>46223214</t>
  </si>
  <si>
    <t>https://mpesije.jne.gob.pe/apidocs/75c10667-3c4a-4649-acc8-de27f9adf811.pdf</t>
  </si>
  <si>
    <t>Arequipa - Paucarpata_RENOVACION POPULAR PERU_11</t>
  </si>
  <si>
    <t>JOSE CARLOS MAMANI VILCA</t>
  </si>
  <si>
    <t>73044166</t>
  </si>
  <si>
    <t>https://mpesije.jne.gob.pe/apidocs/966833b4-0a4d-4847-a235-557106b2ba73.pdf</t>
  </si>
  <si>
    <t>Arequipa - Paucarpata_RENOVACION POPULAR PERU_12</t>
  </si>
  <si>
    <t>YANET CAÑAHUARA CASTILLO</t>
  </si>
  <si>
    <t>29422369</t>
  </si>
  <si>
    <t>https://mpesije.jne.gob.pe/apidocs/9ffa5bd8-53ee-4cbe-96e5-fee6d4e6a2d7.pdf</t>
  </si>
  <si>
    <t>Arequipa - Paucarpata_YO AREQUIPA_0</t>
  </si>
  <si>
    <t>RICARDO ABEL VILAVILA MAMANI</t>
  </si>
  <si>
    <t>75227708</t>
  </si>
  <si>
    <t>https://mpesije.jne.gob.pe/apidocs/23e5cfe6-35a0-4084-b43b-eb22e2e94c0c.pdf</t>
  </si>
  <si>
    <t>Arequipa - Paucarpata_YO AREQUIPA_1</t>
  </si>
  <si>
    <t>JORGE LUIS CHAVEZ CHAVEZ</t>
  </si>
  <si>
    <t>71522729</t>
  </si>
  <si>
    <t>https://mpesije.jne.gob.pe/apidocs/ddf3f8af-a321-4202-8411-4cf05dcc7449.pdf</t>
  </si>
  <si>
    <t>Arequipa - Paucarpata_YO AREQUIPA_2</t>
  </si>
  <si>
    <t>DANA LIZETH ODAR GUTIERREZ</t>
  </si>
  <si>
    <t>73275976</t>
  </si>
  <si>
    <t>https://mpesije.jne.gob.pe/apidocs/09e57b0e-3b63-4ffb-b670-4469611c2768.pdf</t>
  </si>
  <si>
    <t>Arequipa - Paucarpata_YO AREQUIPA_3</t>
  </si>
  <si>
    <t>EDWIN PERCY TORRES HUARCAYA</t>
  </si>
  <si>
    <t>42913771</t>
  </si>
  <si>
    <t>https://mpesije.jne.gob.pe/apidocs/452ee72b-e698-4b4a-ae84-95b294db8532.pdf</t>
  </si>
  <si>
    <t>Arequipa - Paucarpata_YO AREQUIPA_4</t>
  </si>
  <si>
    <t>NATALIA ROSA PACCO MAMANI</t>
  </si>
  <si>
    <t>01700473</t>
  </si>
  <si>
    <t>https://mpesije.jne.gob.pe/apidocs/b8b1bb9a-c4ce-4eef-93a9-efacdfed0231.pdf</t>
  </si>
  <si>
    <t>Arequipa - Paucarpata_YO AREQUIPA_5</t>
  </si>
  <si>
    <t>KHRISTOPHER ERIKC AGUIRRE APAZA</t>
  </si>
  <si>
    <t>73964443</t>
  </si>
  <si>
    <t>https://mpesije.jne.gob.pe/apidocs/02fcc33c-19b5-49ae-b93c-a5108fe0ac6d.pdf</t>
  </si>
  <si>
    <t>Arequipa - Paucarpata_YO AREQUIPA_6</t>
  </si>
  <si>
    <t>JULIA MARTHA BENAVENTE APAZA</t>
  </si>
  <si>
    <t>29711348</t>
  </si>
  <si>
    <t>https://mpesije.jne.gob.pe/apidocs/9d6889e1-fcfc-4f0d-a92e-d5a094b48c9e.pdf</t>
  </si>
  <si>
    <t>Arequipa - Paucarpata_YO AREQUIPA_7</t>
  </si>
  <si>
    <t>JOSE MIGUEL RENNY ALVAREZ RONDON</t>
  </si>
  <si>
    <t>72255163</t>
  </si>
  <si>
    <t>https://mpesije.jne.gob.pe/apidocs/2e5a8b08-b506-4b8c-b40e-97524517e14d.pdf</t>
  </si>
  <si>
    <t>Arequipa - Paucarpata_YO AREQUIPA_8</t>
  </si>
  <si>
    <t>ANA ANGELICA QUISPE HUICHI</t>
  </si>
  <si>
    <t>29725451</t>
  </si>
  <si>
    <t>https://mpesije.jne.gob.pe/apidocs/0bef17fe-9b6e-4372-b495-8ff2cf91c6c7.pdf</t>
  </si>
  <si>
    <t>Arequipa - Paucarpata_YO AREQUIPA_9</t>
  </si>
  <si>
    <t>LUIS ENRIQUE MAMANI COSI</t>
  </si>
  <si>
    <t>76838284</t>
  </si>
  <si>
    <t>https://mpesije.jne.gob.pe/apidocs/07e40397-6f43-4103-a8e4-1abe87f794b6.pdf</t>
  </si>
  <si>
    <t>Arequipa - Paucarpata_YO AREQUIPA_10</t>
  </si>
  <si>
    <t>LAURA PILAR APAZA QUISPE</t>
  </si>
  <si>
    <t>76452712</t>
  </si>
  <si>
    <t>https://mpesije.jne.gob.pe/apidocs/e6738a95-c423-4eb0-9836-4c25dcaf310f.pdf</t>
  </si>
  <si>
    <t>Arequipa - Paucarpata_YO AREQUIPA_11</t>
  </si>
  <si>
    <t>JHOAN ELWIS HERMILIO QUISPE CCAMA</t>
  </si>
  <si>
    <t>72612876</t>
  </si>
  <si>
    <t>https://mpesije.jne.gob.pe/apidocs/5dbfe066-341f-4e35-8ea1-50436a10677d.pdf</t>
  </si>
  <si>
    <t>Arequipa - Paucarpata_YO AREQUIPA_12</t>
  </si>
  <si>
    <t>SOLEDAD ELIANA HUARANGA MARÍN</t>
  </si>
  <si>
    <t>29589372</t>
  </si>
  <si>
    <t>https://mpesije.jne.gob.pe/apidocs/1b6252a9-1365-4859-8cbf-bf5031df7902.pdf</t>
  </si>
  <si>
    <t>Arequipa - Pocsi_AHORA NACION AN_0</t>
  </si>
  <si>
    <t>EMILIO GERONIMO HERRERA CORNEJO</t>
  </si>
  <si>
    <t>29468464</t>
  </si>
  <si>
    <t>https://mpesije.jne.gob.pe/apidocs/ef3f51b1-5f2a-45ee-9127-ea631a49823b.pdf</t>
  </si>
  <si>
    <t>Arequipa - Pocsi_AHORA NACION AN_1</t>
  </si>
  <si>
    <t>YENNY PILAR AYALA MANUELO</t>
  </si>
  <si>
    <t>60058615</t>
  </si>
  <si>
    <t>https://mpesije.jne.gob.pe/apidocs/205ca79e-6ea5-403f-a7bc-7a3f58f959e6.pdf</t>
  </si>
  <si>
    <t>Arequipa - Pocsi_AHORA NACION AN_2</t>
  </si>
  <si>
    <t>ANTENOR APAZA AGUILAR</t>
  </si>
  <si>
    <t>29468165</t>
  </si>
  <si>
    <t>https://mpesije.jne.gob.pe/apidocs/b5c4c73b-cfc3-4860-805d-e1bf2eb63cfb.pdf</t>
  </si>
  <si>
    <t>Arequipa - Pocsi_AHORA NACION AN_3</t>
  </si>
  <si>
    <t>PAULINA GLADYS CORNEJO SOTO</t>
  </si>
  <si>
    <t>29247040</t>
  </si>
  <si>
    <t>https://mpesije.jne.gob.pe/apidocs/c1099405-9640-436f-b89b-dcceea1b4fa4.pdf</t>
  </si>
  <si>
    <t>Arequipa - Pocsi_AHORA NACION AN_4</t>
  </si>
  <si>
    <t>MIGUEL ANGEL TURPO LOPEZ</t>
  </si>
  <si>
    <t>72755921</t>
  </si>
  <si>
    <t>https://mpesije.jne.gob.pe/apidocs/bda7e295-b38b-4b50-8779-f050cb72014c.pdf</t>
  </si>
  <si>
    <t>Arequipa - Pocsi_AHORA NACION AN_5</t>
  </si>
  <si>
    <t>ADELA LUISA VILCA TEJADA</t>
  </si>
  <si>
    <t>45864963</t>
  </si>
  <si>
    <t>https://mpesije.jne.gob.pe/apidocs/b50b7580-01eb-4149-ab6a-9fc4e172aeed.pdf</t>
  </si>
  <si>
    <t>Arequipa - Pocsi_AHORA NACION AN_6</t>
  </si>
  <si>
    <t>CESAR ALEJANDRO ALVAREZ VALERO</t>
  </si>
  <si>
    <t>47174482</t>
  </si>
  <si>
    <t>https://mpesije.jne.gob.pe/apidocs/e932075e-98ac-49a5-a0a6-51dde9400865.pdf</t>
  </si>
  <si>
    <t>Arequipa - Pocsi_ALIANZA PARA EL PROGRESO_0</t>
  </si>
  <si>
    <t>LEIBNIZ GEORJE CORNEJO SOTO</t>
  </si>
  <si>
    <t>44701245</t>
  </si>
  <si>
    <t>https://mpesije.jne.gob.pe/apidocs/a8ece15e-7f21-486f-ac20-bc6dee6b6c12.pdf</t>
  </si>
  <si>
    <t>Arequipa - Pocsi_ALIANZA PARA EL PROGRESO_1</t>
  </si>
  <si>
    <t>YRENE JACINTA YNFANTES CORNEJO</t>
  </si>
  <si>
    <t>29567715</t>
  </si>
  <si>
    <t>https://mpesije.jne.gob.pe/apidocs/3de7ed93-24c9-4bb9-96ee-c9afc7ef6a65.pdf</t>
  </si>
  <si>
    <t>Arequipa - Pocsi_ALIANZA PARA EL PROGRESO_2</t>
  </si>
  <si>
    <t>ELOY SOILO RIOS AYALA</t>
  </si>
  <si>
    <t>29468342</t>
  </si>
  <si>
    <t>https://mpesije.jne.gob.pe/apidocs/034a81e2-ab0a-450e-bccd-1e13f37e5e62.pdf</t>
  </si>
  <si>
    <t>Arequipa - Pocsi_ALIANZA PARA EL PROGRESO_3</t>
  </si>
  <si>
    <t>LOURDES VIRGINIA PALOMINO TAYÑA</t>
  </si>
  <si>
    <t>29571266</t>
  </si>
  <si>
    <t>https://mpesije.jne.gob.pe/apidocs/ecabd25c-ea95-497c-906c-3b798ea81057.pdf</t>
  </si>
  <si>
    <t>Arequipa - Pocsi_ALIANZA PARA EL PROGRESO_4</t>
  </si>
  <si>
    <t>ADAN CASIMIRO TAMO BAUTISTA</t>
  </si>
  <si>
    <t>29543095</t>
  </si>
  <si>
    <t>https://mpesije.jne.gob.pe/apidocs/fdc1d901-cb5d-438a-be3e-24cbad51865e.pdf</t>
  </si>
  <si>
    <t>Arequipa - Pocsi_ALIANZA PARA EL PROGRESO_5</t>
  </si>
  <si>
    <t>ELIZABETH ADRIANA QUISPE AYALA</t>
  </si>
  <si>
    <t>77146947</t>
  </si>
  <si>
    <t>https://mpesije.jne.gob.pe/apidocs/a87e4b21-b356-463b-9009-bc4e827e246e.pdf</t>
  </si>
  <si>
    <t>Arequipa - Pocsi_ALIANZA PARA EL PROGRESO_6</t>
  </si>
  <si>
    <t>JOSEMARIO OCSA BOCANGEL</t>
  </si>
  <si>
    <t>71285934</t>
  </si>
  <si>
    <t>https://mpesije.jne.gob.pe/apidocs/9ebbc3b9-3540-4af6-8d18-34ad637e01d5.pdf</t>
  </si>
  <si>
    <t>Arequipa - Pocsi_FUERZA AREQUIPENA_0</t>
  </si>
  <si>
    <t>EDGAR YANKA CORNEJO CASTILLO</t>
  </si>
  <si>
    <t>29712235</t>
  </si>
  <si>
    <t>https://mpesije.jne.gob.pe/apidocs/3b070e10-00d7-459a-8069-4dcd80f9ceef.pdf</t>
  </si>
  <si>
    <t>Arequipa - Pocsi_FUERZA AREQUIPENA_1</t>
  </si>
  <si>
    <t>TONI RAUL COAGUILA COAGUILA</t>
  </si>
  <si>
    <t>29711808</t>
  </si>
  <si>
    <t>https://mpesije.jne.gob.pe/apidocs/6a879b7d-3d3e-47ea-bb20-7716426e02e1.pdf</t>
  </si>
  <si>
    <t>Arequipa - Pocsi_FUERZA AREQUIPENA_2</t>
  </si>
  <si>
    <t>LUZ ELIANA COAGUILA CARREON</t>
  </si>
  <si>
    <t>40081936</t>
  </si>
  <si>
    <t>https://mpesije.jne.gob.pe/apidocs/2e11d783-44f7-4bc1-bcb6-366df6e73981.pdf</t>
  </si>
  <si>
    <t>Arequipa - Pocsi_FUERZA AREQUIPENA_3</t>
  </si>
  <si>
    <t>ROGER GERALD RIVERA AÑARI</t>
  </si>
  <si>
    <t>41054812</t>
  </si>
  <si>
    <t>https://mpesije.jne.gob.pe/apidocs/047f10ff-bb93-4d80-95fc-331e25afec0e.pdf</t>
  </si>
  <si>
    <t>Arequipa - Pocsi_FUERZA AREQUIPENA_4</t>
  </si>
  <si>
    <t>LILIANA SOLANGE OCHOA MALAGA</t>
  </si>
  <si>
    <t>74893791</t>
  </si>
  <si>
    <t>https://mpesije.jne.gob.pe/apidocs/0852e1c9-f9ac-48e6-ab52-a945bb847360.pdf</t>
  </si>
  <si>
    <t>Arequipa - Pocsi_FUERZA AREQUIPENA_5</t>
  </si>
  <si>
    <t>ABELARDO ELISBAN SUCARI CONDORI</t>
  </si>
  <si>
    <t>46629913</t>
  </si>
  <si>
    <t>https://mpesije.jne.gob.pe/apidocs/08b462e4-61a5-4798-a589-3699cdb8b5fe.pdf</t>
  </si>
  <si>
    <t>Arequipa - Pocsi_FUERZA AREQUIPENA_6</t>
  </si>
  <si>
    <t>LIZETH KARINA RIVERA AÑARI</t>
  </si>
  <si>
    <t>71284258</t>
  </si>
  <si>
    <t>https://mpesije.jne.gob.pe/apidocs/faf0da2e-0da7-4297-8b4a-5b60978159dd.pdf</t>
  </si>
  <si>
    <t>Arequipa - Pocsi_MOVIMIENTO REGIONAL AREQUIPA AVANCEMOS_0</t>
  </si>
  <si>
    <t>EMILIANO PERCY MORALES CORNEJO</t>
  </si>
  <si>
    <t>29427090</t>
  </si>
  <si>
    <t>https://mpesije.jne.gob.pe/apidocs/92ce1264-d34c-4f99-b7ff-ab8ed0377db9.pdf</t>
  </si>
  <si>
    <t>Arequipa - Pocsi_MOVIMIENTO REGIONAL AREQUIPA AVANCEMOS_1</t>
  </si>
  <si>
    <t>YENY ELIZABETH CORNEJO KANA</t>
  </si>
  <si>
    <t>29468507</t>
  </si>
  <si>
    <t>https://mpesije.jne.gob.pe/apidocs/d5683916-59f1-4ab6-8d39-683df38d5748.pdf</t>
  </si>
  <si>
    <t>Arequipa - Pocsi_MOVIMIENTO REGIONAL AREQUIPA AVANCEMOS_2</t>
  </si>
  <si>
    <t>LINO MERCEDES MAMANI VILCA</t>
  </si>
  <si>
    <t>29473598</t>
  </si>
  <si>
    <t>https://mpesije.jne.gob.pe/apidocs/1c46dfe9-b56d-4efb-b5cd-897fffdf8c79.pdf</t>
  </si>
  <si>
    <t>Arequipa - Pocsi_MOVIMIENTO REGIONAL AREQUIPA AVANCEMOS_3</t>
  </si>
  <si>
    <t>MARY LUZ VILCA CORNEJO</t>
  </si>
  <si>
    <t>77146948</t>
  </si>
  <si>
    <t>https://mpesije.jne.gob.pe/apidocs/152e8830-042a-4796-b991-047bf8580ecd.pdf</t>
  </si>
  <si>
    <t>Arequipa - Pocsi_MOVIMIENTO REGIONAL AREQUIPA AVANCEMOS_4</t>
  </si>
  <si>
    <t>LUIS ALBERTO UMASI COLQUE</t>
  </si>
  <si>
    <t>29644591</t>
  </si>
  <si>
    <t>https://mpesije.jne.gob.pe/apidocs/8832a261-7f58-4807-ad41-0faf0fea54ea.pdf</t>
  </si>
  <si>
    <t>Arequipa - Pocsi_MOVIMIENTO REGIONAL AREQUIPA AVANCEMOS_5</t>
  </si>
  <si>
    <t>ALBERTA CORNEJO MACHACA</t>
  </si>
  <si>
    <t>29473964</t>
  </si>
  <si>
    <t>https://mpesije.jne.gob.pe/apidocs/d3086bed-c1bf-45a9-acdf-f925492d417e.pdf</t>
  </si>
  <si>
    <t>Arequipa - Pocsi_MOVIMIENTO REGIONAL AREQUIPA AVANCEMOS_6</t>
  </si>
  <si>
    <t>LUIS ANTONI CORNEJO SOTO</t>
  </si>
  <si>
    <t>75908210</t>
  </si>
  <si>
    <t>https://mpesije.jne.gob.pe/apidocs/717b75a1-affd-46b9-99b2-d7136b5bd7a3.pdf</t>
  </si>
  <si>
    <t>Arequipa - Pocsi_PARTIDO DEMOCRATICO SOMOS PERU_0</t>
  </si>
  <si>
    <t>ALVARO JULIO TICONA LAJO</t>
  </si>
  <si>
    <t>46175906</t>
  </si>
  <si>
    <t>https://mpesije.jne.gob.pe/apidocs/724e4fcc-8229-44b4-ae42-fda01a6d9101.pdf</t>
  </si>
  <si>
    <t>Arequipa - Pocsi_PARTIDO DEMOCRATICO SOMOS PERU_1</t>
  </si>
  <si>
    <t>GLENY ROSMERI SOTO AYALA</t>
  </si>
  <si>
    <t>44394629</t>
  </si>
  <si>
    <t>https://mpesije.jne.gob.pe/apidocs/89a136b9-554d-46ff-acb5-ca9c93499946.pdf</t>
  </si>
  <si>
    <t>Arequipa - Pocsi_PARTIDO DEMOCRATICO SOMOS PERU_2</t>
  </si>
  <si>
    <t>JULIO GUPERTINO COAGUILA CORNEJO</t>
  </si>
  <si>
    <t>29586572</t>
  </si>
  <si>
    <t>https://mpesije.jne.gob.pe/apidocs/3f210c7a-c3a9-4f1a-b31c-378af4bb9a85.pdf</t>
  </si>
  <si>
    <t>Arequipa - Pocsi_PARTIDO DEMOCRATICO SOMOS PERU_3</t>
  </si>
  <si>
    <t>LUCERO DE ABRIL ZARATE VICUÑA</t>
  </si>
  <si>
    <t>75279706</t>
  </si>
  <si>
    <t>https://mpesije.jne.gob.pe/apidocs/6bb00ede-b4fb-4571-8cc0-4ec97ac7a703.pdf</t>
  </si>
  <si>
    <t>Arequipa - Pocsi_PARTIDO DEMOCRATICO SOMOS PERU_4</t>
  </si>
  <si>
    <t>RONNY VIRGILIO QUISPE HERRERA</t>
  </si>
  <si>
    <t>71285925</t>
  </si>
  <si>
    <t>https://mpesije.jne.gob.pe/apidocs/6677c59e-6241-43f1-9d0d-ff842166f2d0.pdf</t>
  </si>
  <si>
    <t>Arequipa - Pocsi_PARTIDO DEMOCRATICO SOMOS PERU_5</t>
  </si>
  <si>
    <t>JIMENA DIANA LAJO CORNEJO</t>
  </si>
  <si>
    <t>74048118</t>
  </si>
  <si>
    <t>https://mpesije.jne.gob.pe/apidocs/a16f2684-a26a-4ea0-ac7c-e2ed924e12b9.pdf</t>
  </si>
  <si>
    <t>Arequipa - Pocsi_PARTIDO DEMOCRATICO SOMOS PERU_6</t>
  </si>
  <si>
    <t>JIAN KARLO ALONZO COAGUILA CORNEJO</t>
  </si>
  <si>
    <t>74048111</t>
  </si>
  <si>
    <t>https://mpesije.jne.gob.pe/apidocs/a2e7d702-12d9-4d6c-bdb3-7111a5f9782b.pdf</t>
  </si>
  <si>
    <t>Arequipa - Pocsi_YO AREQUIPA_0</t>
  </si>
  <si>
    <t>RAQUEL BRENDA VARGAS COAGUILA</t>
  </si>
  <si>
    <t>44462065</t>
  </si>
  <si>
    <t>https://mpesije.jne.gob.pe/apidocs/5c8a8f94-2f0f-4b14-b04e-708ed2e0031c.pdf</t>
  </si>
  <si>
    <t>Arequipa - Pocsi_YO AREQUIPA_1</t>
  </si>
  <si>
    <t>RUFO ANTONIO RAMOS RIOS</t>
  </si>
  <si>
    <t>80214590</t>
  </si>
  <si>
    <t>https://mpesije.jne.gob.pe/apidocs/81b137ee-c07b-4852-8f88-5354057b9136.pdf</t>
  </si>
  <si>
    <t>Arequipa - Pocsi_YO AREQUIPA_2</t>
  </si>
  <si>
    <t xml:space="preserve">MARCIA MILDER LAJO  </t>
  </si>
  <si>
    <t>41110285</t>
  </si>
  <si>
    <t>https://mpesije.jne.gob.pe/apidocs/ea96774e-19ef-4539-aaef-1e64a5cf9a3d.pdf</t>
  </si>
  <si>
    <t>Arequipa - Pocsi_YO AREQUIPA_3</t>
  </si>
  <si>
    <t>ALEJANDRO FIDEL COAGUILA TICONA</t>
  </si>
  <si>
    <t>30589298</t>
  </si>
  <si>
    <t>https://mpesije.jne.gob.pe/apidocs/16078844-cd4c-4df3-8280-5ed8385809ca.pdf</t>
  </si>
  <si>
    <t>Arequipa - Pocsi_YO AREQUIPA_4</t>
  </si>
  <si>
    <t>HAYDEE LINA HERRERA ROQUE</t>
  </si>
  <si>
    <t>29468529</t>
  </si>
  <si>
    <t>https://mpesije.jne.gob.pe/apidocs/99d3cf7e-0f56-48af-b489-d796d7b31705.pdf</t>
  </si>
  <si>
    <t>Arequipa - Pocsi_YO AREQUIPA_5</t>
  </si>
  <si>
    <t>JOSE ANTONIO DIEGO MAMANI CORNEJO</t>
  </si>
  <si>
    <t>75924468</t>
  </si>
  <si>
    <t>https://mpesije.jne.gob.pe/apidocs/615f1e29-02a4-485b-8d4f-915d9824b817.pdf</t>
  </si>
  <si>
    <t>Arequipa - Pocsi_YO AREQUIPA_6</t>
  </si>
  <si>
    <t>ANGELES YUDITH AEDO CABANA</t>
  </si>
  <si>
    <t>71285949</t>
  </si>
  <si>
    <t>https://mpesije.jne.gob.pe/apidocs/467b64bd-b200-4b5c-b98b-7142c16c11e9.pdf</t>
  </si>
  <si>
    <t>Arequipa - Polobaya_ALIANZA PARA EL PROGRESO_0</t>
  </si>
  <si>
    <t>LUIS GONZALO GONZALES ADRIAN</t>
  </si>
  <si>
    <t>29469971</t>
  </si>
  <si>
    <t>https://mpesije.jne.gob.pe/apidocs/70ef27a2-db5e-4f05-92c3-ce37cd2788b7.pdf</t>
  </si>
  <si>
    <t>Arequipa - Polobaya_ALIANZA PARA EL PROGRESO_1</t>
  </si>
  <si>
    <t>MARTINA HERRERA PERCA</t>
  </si>
  <si>
    <t>29469807</t>
  </si>
  <si>
    <t>https://mpesije.jne.gob.pe/apidocs/5449268b-e34d-40cb-866e-6621221924b8.pdf</t>
  </si>
  <si>
    <t>Arequipa - Polobaya_ALIANZA PARA EL PROGRESO_2</t>
  </si>
  <si>
    <t>FELIPE PAREDES COSI</t>
  </si>
  <si>
    <t>29469798</t>
  </si>
  <si>
    <t>https://mpesije.jne.gob.pe/apidocs/9f3b6f40-56e8-4f99-aa93-2b7dc461845d.pdf</t>
  </si>
  <si>
    <t>Arequipa - Polobaya_ALIANZA PARA EL PROGRESO_3</t>
  </si>
  <si>
    <t>ARIANA ZORAYDA VILLALTA TITO</t>
  </si>
  <si>
    <t>61135441</t>
  </si>
  <si>
    <t>https://mpesije.jne.gob.pe/apidocs/cdc527cf-0492-4c34-8950-49e805cb8dd7.pdf</t>
  </si>
  <si>
    <t>Arequipa - Polobaya_ALIANZA PARA EL PROGRESO_4</t>
  </si>
  <si>
    <t>JORGE LUIS APAZA MORALES</t>
  </si>
  <si>
    <t>44762846</t>
  </si>
  <si>
    <t>https://mpesije.jne.gob.pe/apidocs/2a2f77ac-29cf-49f9-9a2c-c58dac1058a1.pdf</t>
  </si>
  <si>
    <t>Arequipa - Polobaya_ALIANZA PARA EL PROGRESO_5</t>
  </si>
  <si>
    <t>DIANA RUBY CARPIO FLORES</t>
  </si>
  <si>
    <t>60058658</t>
  </si>
  <si>
    <t>https://mpesije.jne.gob.pe/apidocs/24cdc09e-eb08-4d47-85f5-8a5f096f30bb.pdf</t>
  </si>
  <si>
    <t>Arequipa - Polobaya_ALIANZA PARA EL PROGRESO_6</t>
  </si>
  <si>
    <t>PABLO VALERIANO FIGUEROA VARGAS</t>
  </si>
  <si>
    <t>29470142</t>
  </si>
  <si>
    <t>https://mpesije.jne.gob.pe/apidocs/635b01b3-42c8-423e-be87-25a81b78e711.pdf</t>
  </si>
  <si>
    <t>Arequipa - Polobaya_FUERZA AREQUIPENA_0</t>
  </si>
  <si>
    <t>ANDRES HIPOLITO HUAHUACONDO HUASHUAYO</t>
  </si>
  <si>
    <t>29501136</t>
  </si>
  <si>
    <t>https://mpesije.jne.gob.pe/apidocs/3461a99d-f13e-4fc4-a009-13d6fe80f71f.pdf</t>
  </si>
  <si>
    <t>Arequipa - Polobaya_FUERZA AREQUIPENA_1</t>
  </si>
  <si>
    <t>JACKELINE ROSA APAZA COAGUILA DE RODRIGUEZ</t>
  </si>
  <si>
    <t>43885440</t>
  </si>
  <si>
    <t>https://mpesije.jne.gob.pe/apidocs/a2a9414c-0fc9-41bf-90ac-b8fb807fa2ea.pdf</t>
  </si>
  <si>
    <t>Arequipa - Polobaya_FUERZA AREQUIPENA_2</t>
  </si>
  <si>
    <t>SAUL ARCADIO SUNI CARBAJAL</t>
  </si>
  <si>
    <t>47997251</t>
  </si>
  <si>
    <t>https://mpesije.jne.gob.pe/apidocs/f4e4f84d-2a77-4bad-a9ac-f14f8078e7d9.pdf</t>
  </si>
  <si>
    <t>Arequipa - Polobaya_FUERZA AREQUIPENA_3</t>
  </si>
  <si>
    <t>PAULINA LISSETTE COAGUILA ANCO</t>
  </si>
  <si>
    <t>71326096</t>
  </si>
  <si>
    <t>https://mpesije.jne.gob.pe/apidocs/dc6d4f74-a693-4a1e-83d2-6abb76baf1a1.pdf</t>
  </si>
  <si>
    <t>Arequipa - Polobaya_FUERZA AREQUIPENA_4</t>
  </si>
  <si>
    <t>VICTOR HUGO HUANACO QUISPE</t>
  </si>
  <si>
    <t>71839978</t>
  </si>
  <si>
    <t>https://mpesije.jne.gob.pe/apidocs/7ff69612-86ab-4ff3-8166-0dea31cd3043.pdf</t>
  </si>
  <si>
    <t>Arequipa - Polobaya_FUERZA AREQUIPENA_5</t>
  </si>
  <si>
    <t>MATILDE FLORENTINA COAGUILA RAMOS</t>
  </si>
  <si>
    <t>29705222</t>
  </si>
  <si>
    <t>https://mpesije.jne.gob.pe/apidocs/6080de42-9651-4293-9501-24df134489e6.pdf</t>
  </si>
  <si>
    <t>Arequipa - Polobaya_FUERZA AREQUIPENA_6</t>
  </si>
  <si>
    <t>JOSE ALBERTO PUMA CHOQUEHUANCA</t>
  </si>
  <si>
    <t>45893275</t>
  </si>
  <si>
    <t>https://mpesije.jne.gob.pe/apidocs/39e6cc3c-06da-4787-aff3-a7facf0da788.pdf</t>
  </si>
  <si>
    <t>Arequipa - Polobaya_MOVIMIENTO REGIONAL AREQUIPA AVANCEMOS_0</t>
  </si>
  <si>
    <t>EDGAR FLORENCIO CORNEJO CHOQUECOTA</t>
  </si>
  <si>
    <t>30962183</t>
  </si>
  <si>
    <t>https://mpesije.jne.gob.pe/apidocs/aa0d7516-9717-42c1-b626-c353d6672d7e.pdf</t>
  </si>
  <si>
    <t>Arequipa - Polobaya_MOVIMIENTO REGIONAL AREQUIPA AVANCEMOS_1</t>
  </si>
  <si>
    <t>HUBERLANDO ANGEL PERCA GAMARRA</t>
  </si>
  <si>
    <t>47026333</t>
  </si>
  <si>
    <t>https://mpesije.jne.gob.pe/apidocs/c0ef38cc-6395-4bfc-aa75-ef13afade1b4.pdf</t>
  </si>
  <si>
    <t>Arequipa - Polobaya_MOVIMIENTO REGIONAL AREQUIPA AVANCEMOS_2</t>
  </si>
  <si>
    <t>MOREICA ANAHI MAMANI HUAMAN</t>
  </si>
  <si>
    <t>48010488</t>
  </si>
  <si>
    <t>https://mpesije.jne.gob.pe/apidocs/1f046101-ec44-4a35-9ba7-01c3d083aead.pdf</t>
  </si>
  <si>
    <t>Arequipa - Polobaya_MOVIMIENTO REGIONAL AREQUIPA AVANCEMOS_3</t>
  </si>
  <si>
    <t>JORGE ARTURO CHAVEZ CONDORI</t>
  </si>
  <si>
    <t>40704231</t>
  </si>
  <si>
    <t>https://mpesije.jne.gob.pe/apidocs/7f33a7f8-a4b2-4b5d-95b7-5a983055ec8d.pdf</t>
  </si>
  <si>
    <t>Arequipa - Polobaya_MOVIMIENTO REGIONAL AREQUIPA AVANCEMOS_4</t>
  </si>
  <si>
    <t>JACKELYN MARA HERRERA QUISPE</t>
  </si>
  <si>
    <t>71326125</t>
  </si>
  <si>
    <t>https://mpesije.jne.gob.pe/apidocs/75c25ac9-fbba-4673-ad88-f710873daf5e.pdf</t>
  </si>
  <si>
    <t>Arequipa - Polobaya_MOVIMIENTO REGIONAL AREQUIPA AVANCEMOS_5</t>
  </si>
  <si>
    <t>ADMER FRANK QUISPE APAZA</t>
  </si>
  <si>
    <t>71326073</t>
  </si>
  <si>
    <t>https://mpesije.jne.gob.pe/apidocs/f0a8f060-53cd-4e1c-904c-56d714be517f.pdf</t>
  </si>
  <si>
    <t>Arequipa - Polobaya_MOVIMIENTO REGIONAL AREQUIPA AVANCEMOS_6</t>
  </si>
  <si>
    <t>DANY YESENIA CABANA QUISPE</t>
  </si>
  <si>
    <t>71326132</t>
  </si>
  <si>
    <t>https://mpesije.jne.gob.pe/apidocs/b05cf9aa-ecc6-43c5-82a9-649e7ce3462e.pdf</t>
  </si>
  <si>
    <t>Arequipa - Quequeña_AHORA NACION AN_0</t>
  </si>
  <si>
    <t>LAURA ISABEL LOPEZ DAVALOS</t>
  </si>
  <si>
    <t>40019431</t>
  </si>
  <si>
    <t>https://mpesije.jne.gob.pe/apidocs/d1f83ed0-e126-4a80-a94a-bfd306a855a8.pdf</t>
  </si>
  <si>
    <t>Arequipa - Quequeña_AHORA NACION AN_1</t>
  </si>
  <si>
    <t>ALBERTO HUANCA CHOQUEHUANCA</t>
  </si>
  <si>
    <t>40499789</t>
  </si>
  <si>
    <t>https://mpesije.jne.gob.pe/apidocs/246dd198-0412-4276-b9ad-dbc597b908f0.pdf</t>
  </si>
  <si>
    <t>Arequipa - Quequeña_AHORA NACION AN_2</t>
  </si>
  <si>
    <t>CELESTE ANALI PERCA APAZA</t>
  </si>
  <si>
    <t>72082903</t>
  </si>
  <si>
    <t>https://mpesije.jne.gob.pe/apidocs/2920716e-bc7c-4a4b-8b67-b7e8577942e5.pdf</t>
  </si>
  <si>
    <t>Arequipa - Quequeña_AHORA NACION AN_3</t>
  </si>
  <si>
    <t>RAFAEL GODOY COTOHUANCA</t>
  </si>
  <si>
    <t>44335094</t>
  </si>
  <si>
    <t>https://mpesije.jne.gob.pe/apidocs/d8bb47e5-b734-4190-9267-beb2ca2a9069.pdf</t>
  </si>
  <si>
    <t>Arequipa - Quequeña_AHORA NACION AN_4</t>
  </si>
  <si>
    <t>MERELY ESTHER JUAREZ MONTALICO</t>
  </si>
  <si>
    <t>73972529</t>
  </si>
  <si>
    <t>https://mpesije.jne.gob.pe/apidocs/e9bb497a-b0ef-4b9d-a6b8-ab24dd9c60c3.pdf</t>
  </si>
  <si>
    <t>Arequipa - Quequeña_AHORA NACION AN_5</t>
  </si>
  <si>
    <t>ALEX ANTHONY FLORES DIAZ</t>
  </si>
  <si>
    <t>74976792</t>
  </si>
  <si>
    <t>https://mpesije.jne.gob.pe/apidocs/35fa6dd3-e944-4030-8880-d69198f179af.pdf</t>
  </si>
  <si>
    <t>Arequipa - Quequeña_AHORA NACION AN_6</t>
  </si>
  <si>
    <t>ROSSY DEL PILAR CHAMBI IDME</t>
  </si>
  <si>
    <t>60819983</t>
  </si>
  <si>
    <t>https://mpesije.jne.gob.pe/apidocs/89e3c7e4-6ffb-41a4-b01f-1938d3f92270.pdf</t>
  </si>
  <si>
    <t>Arequipa - Quequeña_ALIANZA PARA EL PROGRESO_0</t>
  </si>
  <si>
    <t>JOSE ANTONIO PALOMINO AGUILAR</t>
  </si>
  <si>
    <t>29429782</t>
  </si>
  <si>
    <t>https://mpesije.jne.gob.pe/apidocs/2a084fe4-fb1c-473c-8b5a-dce1d0f42fbc.pdf</t>
  </si>
  <si>
    <t>Arequipa - Quequeña_ALIANZA PARA EL PROGRESO_1</t>
  </si>
  <si>
    <t>MARYORY ATENAS PALOMINO RAMOS</t>
  </si>
  <si>
    <t>74943410</t>
  </si>
  <si>
    <t>https://mpesije.jne.gob.pe/apidocs/fe21ce91-a202-4fbe-a59a-0083ad9c4a4e.pdf</t>
  </si>
  <si>
    <t>Arequipa - Quequeña_ALIANZA PARA EL PROGRESO_2</t>
  </si>
  <si>
    <t>IGNACIO JAIME QUISPE PARI</t>
  </si>
  <si>
    <t>29599353</t>
  </si>
  <si>
    <t>https://mpesije.jne.gob.pe/apidocs/b606d12f-7392-49fd-b7b4-8a0614b5a0c4.pdf</t>
  </si>
  <si>
    <t>Arequipa - Quequeña_ALIANZA PARA EL PROGRESO_3</t>
  </si>
  <si>
    <t>SERAFINA FILOMENA AYMA RAMOS</t>
  </si>
  <si>
    <t>29599331</t>
  </si>
  <si>
    <t>https://mpesije.jne.gob.pe/apidocs/8b196b38-44bc-482b-a837-7140e3723b12.pdf</t>
  </si>
  <si>
    <t>Arequipa - Quequeña_ALIANZA PARA EL PROGRESO_4</t>
  </si>
  <si>
    <t>ALBERTO YANA LAURA</t>
  </si>
  <si>
    <t>29663105</t>
  </si>
  <si>
    <t>https://mpesije.jne.gob.pe/apidocs/295c4bf4-ac96-4ffb-94ae-52c75de06456.pdf</t>
  </si>
  <si>
    <t>Arequipa - Quequeña_ALIANZA PARA EL PROGRESO_5</t>
  </si>
  <si>
    <t>LIZETH MARIELA CALLO MAMANI</t>
  </si>
  <si>
    <t>74806461</t>
  </si>
  <si>
    <t>https://mpesije.jne.gob.pe/apidocs/aba74499-4ca2-46e9-aa15-92913920bd5c.pdf</t>
  </si>
  <si>
    <t>Arequipa - Quequeña_ALIANZA PARA EL PROGRESO_6</t>
  </si>
  <si>
    <t>GERALDO EDU CATACORA SOLIS</t>
  </si>
  <si>
    <t>73764510</t>
  </si>
  <si>
    <t>https://mpesije.jne.gob.pe/apidocs/c78aee2e-fba1-4f5d-b3b0-af203b779d66.pdf</t>
  </si>
  <si>
    <t>Arequipa - Quequeña_AVANZA PAIS PARTIDO DE INTEGRACION SOCIAL_0</t>
  </si>
  <si>
    <t>PASCUAL OCOLA AQUISE</t>
  </si>
  <si>
    <t>29374460</t>
  </si>
  <si>
    <t>https://mpesije.jne.gob.pe/apidocs/fceead2a-560e-48d1-a14b-82cb97edde5a.pdf</t>
  </si>
  <si>
    <t>Arequipa - Quequeña_AVANZA PAIS PARTIDO DE INTEGRACION SOCIAL_1</t>
  </si>
  <si>
    <t>CECILIA CAROLI CORNEJO CAMPOS</t>
  </si>
  <si>
    <t>29606848</t>
  </si>
  <si>
    <t>https://mpesije.jne.gob.pe/apidocs/cad96ec0-f51c-44e3-8e86-7ae70362bc5f.pdf</t>
  </si>
  <si>
    <t>Arequipa - Quequeña_AVANZA PAIS PARTIDO DE INTEGRACION SOCIAL_2</t>
  </si>
  <si>
    <t>ANDREW EDGARD JUAN CABELLO OCOLA</t>
  </si>
  <si>
    <t>74064757</t>
  </si>
  <si>
    <t>https://mpesije.jne.gob.pe/apidocs/60f8572d-b785-47de-bf94-fcf629b41559.pdf</t>
  </si>
  <si>
    <t>Arequipa - Quequeña_AVANZA PAIS PARTIDO DE INTEGRACION SOCIAL_3</t>
  </si>
  <si>
    <t>ZOILA ROSA MARTINEZ DE LA TORRE</t>
  </si>
  <si>
    <t>29428709</t>
  </si>
  <si>
    <t>https://mpesije.jne.gob.pe/apidocs/e1ec4ac6-b66c-4ce3-a6be-4bbc8f64fe63.pdf</t>
  </si>
  <si>
    <t>Arequipa - Quequeña_AVANZA PAIS PARTIDO DE INTEGRACION SOCIAL_4</t>
  </si>
  <si>
    <t>AURELIO ESTEBAN VILLALBA APAZA</t>
  </si>
  <si>
    <t>29572358</t>
  </si>
  <si>
    <t>https://mpesije.jne.gob.pe/apidocs/0b40af6b-508f-42bf-a8d3-cd4b50509d3c.pdf</t>
  </si>
  <si>
    <t>Arequipa - Quequeña_AVANZA PAIS PARTIDO DE INTEGRACION SOCIAL_5</t>
  </si>
  <si>
    <t>LILIAN GIOVANNA CHAVEZ CORDOVA</t>
  </si>
  <si>
    <t>29663321</t>
  </si>
  <si>
    <t>https://mpesije.jne.gob.pe/apidocs/bc5307d2-d8b1-4713-bedc-a5f52107468b.pdf</t>
  </si>
  <si>
    <t>Arequipa - Quequeña_FUERZA AREQUIPENA_0</t>
  </si>
  <si>
    <t>RICHARD EDGARD CALVO RAMOS</t>
  </si>
  <si>
    <t>29611992</t>
  </si>
  <si>
    <t>https://mpesije.jne.gob.pe/apidocs/ee0e16a5-1068-4c73-b7b0-84184c3d79da.pdf</t>
  </si>
  <si>
    <t>Arequipa - Quequeña_FUERZA AREQUIPENA_1</t>
  </si>
  <si>
    <t>RAUL AUGUSTO LEON MACHACA CAYO</t>
  </si>
  <si>
    <t>29713071</t>
  </si>
  <si>
    <t>https://mpesije.jne.gob.pe/apidocs/7a96548d-261e-4850-be01-d22e27761621.pdf</t>
  </si>
  <si>
    <t>Arequipa - Quequeña_FUERZA AREQUIPENA_2</t>
  </si>
  <si>
    <t>ROSA ESMERALDA GALVEZ MORALES</t>
  </si>
  <si>
    <t>29630297</t>
  </si>
  <si>
    <t>https://mpesije.jne.gob.pe/apidocs/a6ed94d8-5a71-408a-b545-ecd28c98943f.pdf</t>
  </si>
  <si>
    <t>Arequipa - Quequeña_FUERZA AREQUIPENA_3</t>
  </si>
  <si>
    <t>RUBEN ALLASI VELEZ</t>
  </si>
  <si>
    <t>29471688</t>
  </si>
  <si>
    <t>https://mpesije.jne.gob.pe/apidocs/6ff1b7ed-0a41-4729-8a76-7dda52d4c564.pdf</t>
  </si>
  <si>
    <t>Arequipa - Quequeña_FUERZA AREQUIPENA_4</t>
  </si>
  <si>
    <t>EDITH JESUS CHAUCA ÑAUPARI</t>
  </si>
  <si>
    <t>29645957</t>
  </si>
  <si>
    <t>https://mpesije.jne.gob.pe/apidocs/9b43b97f-6def-4828-96dd-93a269667bb5.pdf</t>
  </si>
  <si>
    <t>Arequipa - Quequeña_FUERZA AREQUIPENA_5</t>
  </si>
  <si>
    <t>ANGEL LUIS BACA CONCHA</t>
  </si>
  <si>
    <t>73352724</t>
  </si>
  <si>
    <t>https://mpesije.jne.gob.pe/apidocs/696236b2-3e3e-43a8-81ce-a2adc74c2639.pdf</t>
  </si>
  <si>
    <t>Arequipa - Quequeña_FUERZA AREQUIPENA_6</t>
  </si>
  <si>
    <t>ANGIE HEIKE LOPEZ HUALLPA</t>
  </si>
  <si>
    <t>73015752</t>
  </si>
  <si>
    <t>https://mpesije.jne.gob.pe/apidocs/1d98d666-4e2d-43d2-8038-5ef91430f9a3.pdf</t>
  </si>
  <si>
    <t>Arequipa - Quequeña_PARTIDO PAIS PARA TODOS_0</t>
  </si>
  <si>
    <t>MILTON FAUSTO CORRALES CONDORI</t>
  </si>
  <si>
    <t>46561069</t>
  </si>
  <si>
    <t>https://mpesije.jne.gob.pe/apidocs/0168651d-a983-4a36-a199-0f3ed6abdbca.pdf</t>
  </si>
  <si>
    <t>Arequipa - Quequeña_PARTIDO PAIS PARA TODOS_1</t>
  </si>
  <si>
    <t>NILTON IVAN CHAVEZ PUMA</t>
  </si>
  <si>
    <t>44677896</t>
  </si>
  <si>
    <t>https://mpesije.jne.gob.pe/apidocs/71f660fb-aa7b-4c3d-a633-de59d69ec201.pdf</t>
  </si>
  <si>
    <t>Arequipa - Quequeña_PARTIDO PAIS PARA TODOS_2</t>
  </si>
  <si>
    <t>MARY LUZ QUISPE TURPO</t>
  </si>
  <si>
    <t>42671598</t>
  </si>
  <si>
    <t>https://mpesije.jne.gob.pe/apidocs/7144cab8-f192-4bc3-adc3-562088365204.pdf</t>
  </si>
  <si>
    <t>Arequipa - Quequeña_PARTIDO PAIS PARA TODOS_3</t>
  </si>
  <si>
    <t>YVAN HERNAN CALLATA BARRANTES</t>
  </si>
  <si>
    <t>76310775</t>
  </si>
  <si>
    <t>https://mpesije.jne.gob.pe/apidocs/09e3a223-bd3e-43d3-823f-4f372fc1564f.pdf</t>
  </si>
  <si>
    <t>Arequipa - Quequeña_PARTIDO PAIS PARA TODOS_4</t>
  </si>
  <si>
    <t>MARIA ELIZABETH DIAZ ANCALLA</t>
  </si>
  <si>
    <t>75629766</t>
  </si>
  <si>
    <t>https://mpesije.jne.gob.pe/apidocs/7af03fa6-c394-43a3-ab9b-f45e76e42cde.pdf</t>
  </si>
  <si>
    <t>Arequipa - Quequeña_PARTIDO PAIS PARA TODOS_5</t>
  </si>
  <si>
    <t>JAREN EDWIN CONDORI PUMA</t>
  </si>
  <si>
    <t>76361398</t>
  </si>
  <si>
    <t>https://mpesije.jne.gob.pe/apidocs/d89e4a3f-f107-4035-ab13-891f770680ce.pdf</t>
  </si>
  <si>
    <t>Arequipa - Quequeña_PARTIDO PAIS PARA TODOS_6</t>
  </si>
  <si>
    <t>ABIGAIL PILAR GIL GOMEZ</t>
  </si>
  <si>
    <t>60865358</t>
  </si>
  <si>
    <t>https://mpesije.jne.gob.pe/apidocs/eb0ede4a-cada-4936-a9d1-d82a0e92f546.pdf</t>
  </si>
  <si>
    <t>Arequipa - Quequeña_PARTIDO POLITICO PERU PRIMERO_0</t>
  </si>
  <si>
    <t>ANGEL ROSENDO BAUTISTA RAMOS</t>
  </si>
  <si>
    <t>29567191</t>
  </si>
  <si>
    <t>https://mpesije.jne.gob.pe/apidocs/4be229ed-1463-41d1-b28e-f9556ddb731a.pdf</t>
  </si>
  <si>
    <t>Arequipa - Quequeña_PARTIDO POLITICO PERU PRIMERO_1</t>
  </si>
  <si>
    <t>LUIS ANTONIO CALCINA MACHACA</t>
  </si>
  <si>
    <t>48335911</t>
  </si>
  <si>
    <t>https://mpesije.jne.gob.pe/apidocs/2b59b1ac-72c9-4024-9dd7-d5adb4fbe590.pdf</t>
  </si>
  <si>
    <t>Arequipa - Quequeña_PARTIDO POLITICO PERU PRIMERO_2</t>
  </si>
  <si>
    <t>MARIA ELENA LOPEZ QUISPE</t>
  </si>
  <si>
    <t>76920073</t>
  </si>
  <si>
    <t>https://mpesije.jne.gob.pe/apidocs/be6e109a-f720-4143-8c55-4622af1e9764.pdf</t>
  </si>
  <si>
    <t>Arequipa - Quequeña_PARTIDO POLITICO PERU PRIMERO_3</t>
  </si>
  <si>
    <t>LUIS MIGUEL VILCA PACHAO</t>
  </si>
  <si>
    <t>30560163</t>
  </si>
  <si>
    <t>https://mpesije.jne.gob.pe/apidocs/cbdbd396-bdb2-428f-9a5d-c187c7201474.pdf</t>
  </si>
  <si>
    <t>Arequipa - Quequeña_PARTIDO POLITICO PERU PRIMERO_4</t>
  </si>
  <si>
    <t>MARCIA JANET TAZA VILLALBA</t>
  </si>
  <si>
    <t>70523234</t>
  </si>
  <si>
    <t>https://mpesije.jne.gob.pe/apidocs/c1bfc351-86dd-4304-a486-6814b0f41724.pdf</t>
  </si>
  <si>
    <t>Arequipa - Quequeña_PARTIDO POLITICO PERU PRIMERO_5</t>
  </si>
  <si>
    <t>PEDRO FRANCISCO QUEQUEZANA CORNEJO</t>
  </si>
  <si>
    <t>60782992</t>
  </si>
  <si>
    <t>https://mpesije.jne.gob.pe/apidocs/540d42ba-17fd-48ff-a14c-9d85638251f1.pdf</t>
  </si>
  <si>
    <t>Arequipa - Quequeña_PARTIDO POLITICO PERU PRIMERO_6</t>
  </si>
  <si>
    <t>ALEJANDRA ESTEFANIA QUEQUEZANA MENDOZA</t>
  </si>
  <si>
    <t>70371164</t>
  </si>
  <si>
    <t>https://mpesije.jne.gob.pe/apidocs/d5e831b0-f2fb-4e61-94e5-532ce19d5c62.pdf</t>
  </si>
  <si>
    <t>Arequipa - Sabandia_ACCION POPULAR_0</t>
  </si>
  <si>
    <t>AYRTON ANTHONY PORTUGAL PAUCA</t>
  </si>
  <si>
    <t>70360790</t>
  </si>
  <si>
    <t>https://mpesije.jne.gob.pe/apidocs/78be2faa-6dcc-4078-b775-6b4852fb3db4.pdf</t>
  </si>
  <si>
    <t>Arequipa - Sabandia_ACCION POPULAR_1</t>
  </si>
  <si>
    <t>ROSMERY NIEVES VILLANUEVA MATOS</t>
  </si>
  <si>
    <t>70941635</t>
  </si>
  <si>
    <t>https://mpesije.jne.gob.pe/apidocs/28fcd89f-7c0b-46c8-aaf0-069d199dc085.pdf</t>
  </si>
  <si>
    <t>Arequipa - Sabandia_ACCION POPULAR_2</t>
  </si>
  <si>
    <t>RONALD QUISPE ESCARCENA</t>
  </si>
  <si>
    <t>48230405</t>
  </si>
  <si>
    <t>https://mpesije.jne.gob.pe/apidocs/e20874f6-75d2-42f5-a57a-86d139ab5186.pdf</t>
  </si>
  <si>
    <t>Arequipa - Sabandia_ACCION POPULAR_3</t>
  </si>
  <si>
    <t>IVON ALISON LOPEZ CHOQUE</t>
  </si>
  <si>
    <t>75705856</t>
  </si>
  <si>
    <t>https://mpesije.jne.gob.pe/apidocs/33ed6ab9-009f-40ca-ac86-b7fefa28e5ae.pdf</t>
  </si>
  <si>
    <t>Arequipa - Sabandia_ACCION POPULAR_4</t>
  </si>
  <si>
    <t>SAUL SALOMON GUILLEN PORTILLA</t>
  </si>
  <si>
    <t>70501165</t>
  </si>
  <si>
    <t>https://mpesije.jne.gob.pe/apidocs/de483923-8032-41c5-bdcb-470e0a3aead1.pdf</t>
  </si>
  <si>
    <t>Arequipa - Sabandia_ACCION POPULAR_5</t>
  </si>
  <si>
    <t>KASSANDRA YENNIFER NIEVES BARSAYA</t>
  </si>
  <si>
    <t>76278195</t>
  </si>
  <si>
    <t>https://mpesije.jne.gob.pe/apidocs/0182df7d-8cf8-4cd5-9537-60f0aec8d7f2.pdf</t>
  </si>
  <si>
    <t>Arequipa - Sabandia_ACCION POPULAR_6</t>
  </si>
  <si>
    <t>JESUS EDILBERTO LOPEZ SALAZAR</t>
  </si>
  <si>
    <t>29425815</t>
  </si>
  <si>
    <t>https://mpesije.jne.gob.pe/apidocs/6928aee7-abd3-4923-a2a0-6b378a64bc35.pdf</t>
  </si>
  <si>
    <t>Arequipa - Sabandia_ALIANZA PARA EL PROGRESO_0</t>
  </si>
  <si>
    <t>LESLIE NOELIA STEPHANY CASTILLO RODRIGUEZ</t>
  </si>
  <si>
    <t>44639711</t>
  </si>
  <si>
    <t>https://mpesije.jne.gob.pe/apidocs/21c6dbc0-7faa-4c30-84d4-8f9096a2abf6.pdf</t>
  </si>
  <si>
    <t>Arequipa - Sabandia_ALIANZA PARA EL PROGRESO_1</t>
  </si>
  <si>
    <t>EDILBERTO CUSIRRAMOS VELASQUEZ</t>
  </si>
  <si>
    <t>29677950</t>
  </si>
  <si>
    <t>https://mpesije.jne.gob.pe/apidocs/aa9c1e1a-bc1f-4e4b-9020-5a4cb7178b5a.pdf</t>
  </si>
  <si>
    <t>Arequipa - Sabandia_ALIANZA PARA EL PROGRESO_2</t>
  </si>
  <si>
    <t>LEYDI CINTHYA RAMIREZ HUANCA</t>
  </si>
  <si>
    <t>45210430</t>
  </si>
  <si>
    <t>https://mpesije.jne.gob.pe/apidocs/ebca913f-3936-4ce1-a9aa-719024bad524.pdf</t>
  </si>
  <si>
    <t>Arequipa - Sabandia_ALIANZA PARA EL PROGRESO_3</t>
  </si>
  <si>
    <t>ALONSO DOMENICO LUIZ PAUCA</t>
  </si>
  <si>
    <t>72094172</t>
  </si>
  <si>
    <t>https://mpesije.jne.gob.pe/apidocs/b3b3181b-7bf3-4b0a-bec4-297f2c1bf571.pdf</t>
  </si>
  <si>
    <t>Arequipa - Sabandia_ALIANZA PARA EL PROGRESO_4</t>
  </si>
  <si>
    <t>LEANDRA MILAGROS HUAYLLAPUMA SOSA</t>
  </si>
  <si>
    <t>76649182</t>
  </si>
  <si>
    <t>https://mpesije.jne.gob.pe/apidocs/623f2e39-15df-4d18-a5ff-0da8909b8164.pdf</t>
  </si>
  <si>
    <t>Arequipa - Sabandia_ALIANZA PARA EL PROGRESO_5</t>
  </si>
  <si>
    <t>JEAN FRANCO CUSIRRAMOS CHOQUE</t>
  </si>
  <si>
    <t>71782720</t>
  </si>
  <si>
    <t>https://mpesije.jne.gob.pe/apidocs/c69a09cd-43b0-46d9-bb42-c9d9b93a629c.pdf</t>
  </si>
  <si>
    <t>Arequipa - Sabandia_ALIANZA PARA EL PROGRESO_6</t>
  </si>
  <si>
    <t>MARTHA YNES PAMPAMALLCO GUERRA</t>
  </si>
  <si>
    <t>47972458</t>
  </si>
  <si>
    <t>https://mpesije.jne.gob.pe/apidocs/ea37a979-7680-4ebc-97db-db7cc9136b5c.pdf</t>
  </si>
  <si>
    <t>Arequipa - Sabandia_FUERZA AREQUIPENA_0</t>
  </si>
  <si>
    <t>ABIGAIL PAMELA DEL CARPIO MARQUEZ</t>
  </si>
  <si>
    <t>47091231</t>
  </si>
  <si>
    <t>https://mpesije.jne.gob.pe/apidocs/6accc31e-8fc1-40f9-a19c-57786f25a56f.pdf</t>
  </si>
  <si>
    <t>Arequipa - Sabandia_FUERZA AREQUIPENA_1</t>
  </si>
  <si>
    <t>JUANJOSE CHACON ARNEZ</t>
  </si>
  <si>
    <t>60547620</t>
  </si>
  <si>
    <t>https://mpesije.jne.gob.pe/apidocs/e451f97f-19af-4c55-92d1-44ce7f0e2ccd.pdf</t>
  </si>
  <si>
    <t>Arequipa - Sabandia_FUERZA AREQUIPENA_2</t>
  </si>
  <si>
    <t>YULI PARQUE CCASA</t>
  </si>
  <si>
    <t>46105541</t>
  </si>
  <si>
    <t>https://mpesije.jne.gob.pe/apidocs/6237b9db-3536-4ca7-b0d3-57525388d153.pdf</t>
  </si>
  <si>
    <t>Arequipa - Sabandia_FUERZA AREQUIPENA_3</t>
  </si>
  <si>
    <t>KEYVIN ANDRE YANA SALAS</t>
  </si>
  <si>
    <t>46125843</t>
  </si>
  <si>
    <t>https://mpesije.jne.gob.pe/apidocs/91d51d62-f4b6-4749-bec9-a3765b716a22.pdf</t>
  </si>
  <si>
    <t>Arequipa - Sabandia_FUERZA AREQUIPENA_4</t>
  </si>
  <si>
    <t>AMPARO PAMELA CRUZ ALEJO</t>
  </si>
  <si>
    <t>75068344</t>
  </si>
  <si>
    <t>https://mpesije.jne.gob.pe/apidocs/31cca897-6424-4862-8924-6db88ed50490.pdf</t>
  </si>
  <si>
    <t>Arequipa - Sabandia_FUERZA AREQUIPENA_5</t>
  </si>
  <si>
    <t>JUAN ALEXS CCALLO QUISPE</t>
  </si>
  <si>
    <t>29710546</t>
  </si>
  <si>
    <t>https://mpesije.jne.gob.pe/apidocs/319b8a70-f916-4b5b-9cbd-694a285c482b.pdf</t>
  </si>
  <si>
    <t>Arequipa - Sabandia_FUERZA AREQUIPENA_6</t>
  </si>
  <si>
    <t>LAURA ROCIO MARQUEZ OVIEDO</t>
  </si>
  <si>
    <t>29560175</t>
  </si>
  <si>
    <t>https://mpesije.jne.gob.pe/apidocs/6822b2ea-9456-4626-8831-3e7db2240496.pdf</t>
  </si>
  <si>
    <t>Arequipa - Sabandia_PROGRESEMOS_0</t>
  </si>
  <si>
    <t>SANTOS ALBERTO SALINAS VALENCIA</t>
  </si>
  <si>
    <t>29473155</t>
  </si>
  <si>
    <t>https://mpesije.jne.gob.pe/apidocs/c260b16f-58e2-4367-acab-6a2067cc8cea.pdf</t>
  </si>
  <si>
    <t>Arequipa - Sabandia_PROGRESEMOS_1</t>
  </si>
  <si>
    <t>ELVA EUGENIA PACO QUICAÑO DE SALINAS</t>
  </si>
  <si>
    <t>29472925</t>
  </si>
  <si>
    <t>https://mpesije.jne.gob.pe/apidocs/7e75fcfc-e06e-48a3-aa0a-db2ca8fcd200.pdf</t>
  </si>
  <si>
    <t>Arequipa - Sabandia_PROGRESEMOS_2</t>
  </si>
  <si>
    <t>ARMANDO JESUS MONTOYA PINTO</t>
  </si>
  <si>
    <t>70482511</t>
  </si>
  <si>
    <t>https://mpesije.jne.gob.pe/apidocs/4caa526b-72fd-481a-bccd-696631d3f047.pdf</t>
  </si>
  <si>
    <t>Arequipa - Sabandia_PROGRESEMOS_3</t>
  </si>
  <si>
    <t>ENEYDA MARGARITA COPARA PORTUGAL</t>
  </si>
  <si>
    <t>41400672</t>
  </si>
  <si>
    <t>https://mpesije.jne.gob.pe/apidocs/0e6c2b3d-2a8b-4f41-bf83-078635ec0614.pdf</t>
  </si>
  <si>
    <t>Arequipa - Sabandia_PROGRESEMOS_4</t>
  </si>
  <si>
    <t>HELENIO GUILLERMO HERRERA RIVERA</t>
  </si>
  <si>
    <t>29473011</t>
  </si>
  <si>
    <t>https://mpesije.jne.gob.pe/apidocs/eef5dcc9-ac7f-4ccf-b49a-468d47cca058.pdf</t>
  </si>
  <si>
    <t>Arequipa - Sabandia_PROGRESEMOS_5</t>
  </si>
  <si>
    <t>NAYDA NAYELY NUÑEZ VILCA</t>
  </si>
  <si>
    <t>72378589</t>
  </si>
  <si>
    <t>https://mpesije.jne.gob.pe/apidocs/56965d9c-4c91-4908-af60-cb62c290c9ed.pdf</t>
  </si>
  <si>
    <t>Arequipa - Sabandia_PROGRESEMOS_6</t>
  </si>
  <si>
    <t>ANDRE ARTURO VILLANUEVA BARREDA</t>
  </si>
  <si>
    <t>72758184</t>
  </si>
  <si>
    <t>https://mpesije.jne.gob.pe/apidocs/570ad816-dc6e-49f8-b97f-d0e87a4e4953.pdf</t>
  </si>
  <si>
    <t>Arequipa - Sachaca_AHORA NACION AN_0</t>
  </si>
  <si>
    <t>RUSVEL PEPE SUCARI PRADO</t>
  </si>
  <si>
    <t>29542701</t>
  </si>
  <si>
    <t>https://mpesije.jne.gob.pe/apidocs/06f084b6-01a3-4583-af04-7c7d950cca27.pdf</t>
  </si>
  <si>
    <t>Arequipa - Sachaca_AHORA NACION AN_1</t>
  </si>
  <si>
    <t>MATTHEW JOSHUE HURTADO FLORES</t>
  </si>
  <si>
    <t>71268917</t>
  </si>
  <si>
    <t>https://mpesije.jne.gob.pe/apidocs/99c8ac4e-c421-4c11-97f8-cfb763ad229b.pdf</t>
  </si>
  <si>
    <t>Arequipa - Sachaca_AHORA NACION AN_2</t>
  </si>
  <si>
    <t>GIOVANNA ZUÑIGA CORTEZ</t>
  </si>
  <si>
    <t>29534594</t>
  </si>
  <si>
    <t>https://mpesije.jne.gob.pe/apidocs/c2934b62-5dc5-419a-a24c-de234522e556.pdf</t>
  </si>
  <si>
    <t>Arequipa - Sachaca_AHORA NACION AN_3</t>
  </si>
  <si>
    <t>MILTON FRANCISCO HUAMANI ARAGON</t>
  </si>
  <si>
    <t>46263016</t>
  </si>
  <si>
    <t>https://mpesije.jne.gob.pe/apidocs/cc137caf-473f-48b0-9d3e-6bd312093392.pdf</t>
  </si>
  <si>
    <t>Arequipa - Sachaca_AHORA NACION AN_4</t>
  </si>
  <si>
    <t>GRESIA ROSA NUÑEZ AVILA</t>
  </si>
  <si>
    <t>45564262</t>
  </si>
  <si>
    <t>https://mpesije.jne.gob.pe/apidocs/5dde772f-7a3c-404b-b3f5-0fe4cd71c609.pdf</t>
  </si>
  <si>
    <t>Arequipa - Sachaca_AHORA NACION AN_5</t>
  </si>
  <si>
    <t>HECTOR HENRRY ALEJO CONDORI</t>
  </si>
  <si>
    <t>29549710</t>
  </si>
  <si>
    <t>https://mpesije.jne.gob.pe/apidocs/9c1bd37c-3273-4d69-89dd-aa625d03915d.pdf</t>
  </si>
  <si>
    <t>Arequipa - Sachaca_AHORA NACION AN_6</t>
  </si>
  <si>
    <t>NICOLS SHIOMARA LOPINTA SAUNI</t>
  </si>
  <si>
    <t>70517146</t>
  </si>
  <si>
    <t>https://mpesije.jne.gob.pe/apidocs/9b6634f6-100f-4067-99c5-02c54d9791dc.pdf</t>
  </si>
  <si>
    <t>Arequipa - Sachaca_AHORA NACION AN_7</t>
  </si>
  <si>
    <t>JAIME JUAN MAMANI QUISPE</t>
  </si>
  <si>
    <t>29668773</t>
  </si>
  <si>
    <t>https://mpesije.jne.gob.pe/apidocs/766513ca-ec57-437b-bc30-2685cc548067.pdf</t>
  </si>
  <si>
    <t>Arequipa - Sachaca_AHORA NACION AN_8</t>
  </si>
  <si>
    <t>DAYANA STEFANY CASANI SALAS</t>
  </si>
  <si>
    <t>71443365</t>
  </si>
  <si>
    <t>https://mpesije.jne.gob.pe/apidocs/b130dc8a-61b0-4b20-9fce-8ef13c62e341.pdf</t>
  </si>
  <si>
    <t>Arequipa - Sachaca_ALIANZA PARA EL PROGRESO_0</t>
  </si>
  <si>
    <t>ALEXANDER BERENI ESPINOZA VALENCIA</t>
  </si>
  <si>
    <t>29714272</t>
  </si>
  <si>
    <t>https://mpesije.jne.gob.pe/apidocs/fbf1617e-c0fc-49f8-b80e-27903ca5807b.pdf</t>
  </si>
  <si>
    <t>Arequipa - Sachaca_ALIANZA PARA EL PROGRESO_1</t>
  </si>
  <si>
    <t>MICHAEL GERALD ROSAS AVENDAÑO</t>
  </si>
  <si>
    <t>29714355</t>
  </si>
  <si>
    <t>https://mpesije.jne.gob.pe/apidocs/7201b9d0-cc65-45ef-a88a-7940b1a6cb5d.pdf</t>
  </si>
  <si>
    <t>Arequipa - Sachaca_ALIANZA PARA EL PROGRESO_2</t>
  </si>
  <si>
    <t>MARIA ESTHER HUAMANI HUAYHUA</t>
  </si>
  <si>
    <t>48322506</t>
  </si>
  <si>
    <t>https://mpesije.jne.gob.pe/apidocs/140cf50d-aed8-4561-a5d1-9efb7dff8e6c.pdf</t>
  </si>
  <si>
    <t>Arequipa - Sachaca_ALIANZA PARA EL PROGRESO_3</t>
  </si>
  <si>
    <t>NESTOR RAUL DIAZ GARCIA</t>
  </si>
  <si>
    <t>29476328</t>
  </si>
  <si>
    <t>https://mpesije.jne.gob.pe/apidocs/9c67cf6a-cdcc-4bb0-88dc-e2512103012e.pdf</t>
  </si>
  <si>
    <t>Arequipa - Sachaca_ALIANZA PARA EL PROGRESO_4</t>
  </si>
  <si>
    <t>DIANA CAROLINA CHIRINOS TORRES</t>
  </si>
  <si>
    <t>74943601</t>
  </si>
  <si>
    <t>https://mpesije.jne.gob.pe/apidocs/785faad0-581b-4b79-a899-292aefc5b39e.pdf</t>
  </si>
  <si>
    <t>Arequipa - Sachaca_ALIANZA PARA EL PROGRESO_5</t>
  </si>
  <si>
    <t>FRANCISCO HENRY PONCE CENTY</t>
  </si>
  <si>
    <t>29476901</t>
  </si>
  <si>
    <t>https://mpesije.jne.gob.pe/apidocs/94bb979b-c0e7-4c33-a751-3981e441a658.pdf</t>
  </si>
  <si>
    <t>Arequipa - Sachaca_ALIANZA PARA EL PROGRESO_6</t>
  </si>
  <si>
    <t>LUZ MELANY ANGULO CAHUAYA</t>
  </si>
  <si>
    <t>74029797</t>
  </si>
  <si>
    <t>https://mpesije.jne.gob.pe/apidocs/cb5572aa-e22f-4de9-a998-b379f2d417da.pdf</t>
  </si>
  <si>
    <t>Arequipa - Sachaca_ALIANZA PARA EL PROGRESO_7</t>
  </si>
  <si>
    <t>ELHOY HUAYHUA HUANCARA</t>
  </si>
  <si>
    <t>44050769</t>
  </si>
  <si>
    <t>https://mpesije.jne.gob.pe/apidocs/4b10989d-ec89-4912-8b64-458409aad3c4.pdf</t>
  </si>
  <si>
    <t>Arequipa - Sachaca_ALIANZA PARA EL PROGRESO_8</t>
  </si>
  <si>
    <t>OLGA BALBINA PAUCCARA PUCO</t>
  </si>
  <si>
    <t>77083690</t>
  </si>
  <si>
    <t>https://mpesije.jne.gob.pe/apidocs/7f580a75-800c-4c2e-9b41-2d985a1da645.pdf</t>
  </si>
  <si>
    <t>Arequipa - Sachaca_AREQUIPA TRADICION Y FUTURO_0</t>
  </si>
  <si>
    <t>GERALDINE LIUSKA ABARCA ALPACA</t>
  </si>
  <si>
    <t>46313882</t>
  </si>
  <si>
    <t>https://mpesije.jne.gob.pe/apidocs/b2407f95-ae14-43c6-9eef-9e3dc3f71f48.pdf</t>
  </si>
  <si>
    <t>Arequipa - Sachaca_AREQUIPA TRADICION Y FUTURO_1</t>
  </si>
  <si>
    <t>WILBER RENATO ARAGÓN INKA</t>
  </si>
  <si>
    <t>47579524</t>
  </si>
  <si>
    <t>https://mpesije.jne.gob.pe/apidocs/747abad3-cf20-4005-a70d-b579cfc0d381.pdf</t>
  </si>
  <si>
    <t>Arequipa - Sachaca_AREQUIPA TRADICION Y FUTURO_2</t>
  </si>
  <si>
    <t>LEONELA RIVERA GALARRETA</t>
  </si>
  <si>
    <t>60782106</t>
  </si>
  <si>
    <t>https://mpesije.jne.gob.pe/apidocs/7f4fe225-8e9a-4df6-b463-9ef4f9e0c83f.pdf</t>
  </si>
  <si>
    <t>Arequipa - Sachaca_AREQUIPA TRADICION Y FUTURO_3</t>
  </si>
  <si>
    <t>DENILSON WALTER MOROCCO AMANQUE</t>
  </si>
  <si>
    <t>70516468</t>
  </si>
  <si>
    <t>https://mpesije.jne.gob.pe/apidocs/8d8c4b4e-aabb-48e9-889c-972f2684991e.pdf</t>
  </si>
  <si>
    <t>Arequipa - Sachaca_AREQUIPA TRADICION Y FUTURO_4</t>
  </si>
  <si>
    <t>MILAGROS TRONCOS CHAIR</t>
  </si>
  <si>
    <t>02891734</t>
  </si>
  <si>
    <t>https://mpesije.jne.gob.pe/apidocs/35c56480-1b1f-4fa8-b771-2a42a0c64225.pdf</t>
  </si>
  <si>
    <t>Arequipa - Sachaca_AREQUIPA TRADICION Y FUTURO_5</t>
  </si>
  <si>
    <t>JUAN CARLOS CHACON VILLASANTE</t>
  </si>
  <si>
    <t>40727976</t>
  </si>
  <si>
    <t>https://mpesije.jne.gob.pe/apidocs/89597dae-fa73-4851-ad14-d3b246e2f7c1.pdf</t>
  </si>
  <si>
    <t>Arequipa - Sachaca_AREQUIPA TRADICION Y FUTURO_6</t>
  </si>
  <si>
    <t>ZULY CAROL FLORES SUCASACA</t>
  </si>
  <si>
    <t>40789545</t>
  </si>
  <si>
    <t>https://mpesije.jne.gob.pe/apidocs/06011a34-79ec-4d25-a145-4cd018b7025d.pdf</t>
  </si>
  <si>
    <t>Arequipa - Sachaca_AREQUIPA TRADICION Y FUTURO_7</t>
  </si>
  <si>
    <t>FLAVIO PEDRO MURILLO ROJAS</t>
  </si>
  <si>
    <t>29476922</t>
  </si>
  <si>
    <t>https://mpesije.jne.gob.pe/apidocs/caf440e7-118b-4ca6-94ef-7f60411707cd.pdf</t>
  </si>
  <si>
    <t>Arequipa - Sachaca_AREQUIPA TRADICION Y FUTURO_8</t>
  </si>
  <si>
    <t>OLGA MARIA FELICITAS ZEGARRA DE ABARCA</t>
  </si>
  <si>
    <t>29215898</t>
  </si>
  <si>
    <t>https://mpesije.jne.gob.pe/apidocs/8631671f-ed4b-44f6-a610-bd796ad20548.pdf</t>
  </si>
  <si>
    <t>Arequipa - Sachaca_FUERZA AREQUIPENA_0</t>
  </si>
  <si>
    <t>DIEGO HERNAN SANCHEZ DELGADO</t>
  </si>
  <si>
    <t>71257793</t>
  </si>
  <si>
    <t>https://mpesije.jne.gob.pe/apidocs/a18cd08e-f536-4f73-b98e-1b2b182c8c6c.pdf</t>
  </si>
  <si>
    <t>Arequipa - Sachaca_FUERZA AREQUIPENA_1</t>
  </si>
  <si>
    <t>MILTON ALONSO CHAMBI TALAVERA</t>
  </si>
  <si>
    <t>70317185</t>
  </si>
  <si>
    <t>https://mpesije.jne.gob.pe/apidocs/d7b78c17-f27d-4053-903a-1c2df06e3fc3.pdf</t>
  </si>
  <si>
    <t>Arequipa - Sachaca_FUERZA AREQUIPENA_2</t>
  </si>
  <si>
    <t>MICAELA DEL CARMEN CUADROS SALINAS</t>
  </si>
  <si>
    <t>73058504</t>
  </si>
  <si>
    <t>https://mpesije.jne.gob.pe/apidocs/16f9e97b-7022-42e7-a48e-4cd003be5e6a.pdf</t>
  </si>
  <si>
    <t>Arequipa - Sachaca_FUERZA AREQUIPENA_3</t>
  </si>
  <si>
    <t>JUAN MANUEL PINTO VILLANUEVA</t>
  </si>
  <si>
    <t>41707260</t>
  </si>
  <si>
    <t>https://mpesije.jne.gob.pe/apidocs/8b69b167-e719-40cc-87c8-8fe06bc4da14.pdf</t>
  </si>
  <si>
    <t>Arequipa - Sachaca_FUERZA AREQUIPENA_4</t>
  </si>
  <si>
    <t>LESSLY ANDREINA CARPIO MACHACA</t>
  </si>
  <si>
    <t>75287302</t>
  </si>
  <si>
    <t>https://mpesije.jne.gob.pe/apidocs/12cc64c2-5d3d-4542-b0db-8d1ebf2d8913.pdf</t>
  </si>
  <si>
    <t>Arequipa - Sachaca_FUERZA AREQUIPENA_5</t>
  </si>
  <si>
    <t>JOSE MIGUEL MAMANI QUISPE</t>
  </si>
  <si>
    <t>72417063</t>
  </si>
  <si>
    <t>https://mpesije.jne.gob.pe/apidocs/d43a1731-2c98-49d2-9a4f-451abe2e0f5a.pdf</t>
  </si>
  <si>
    <t>Arequipa - Sachaca_FUERZA AREQUIPENA_6</t>
  </si>
  <si>
    <t>FLOR VANESA MIRANDA ROQUE</t>
  </si>
  <si>
    <t>76570964</t>
  </si>
  <si>
    <t>https://mpesije.jne.gob.pe/apidocs/e08e3cfc-4a48-409c-bf3d-34984890ec6c.pdf</t>
  </si>
  <si>
    <t>Arequipa - Sachaca_FUERZA AREQUIPENA_7</t>
  </si>
  <si>
    <t>JIMMY ALDAIR VARGAS ALVARADO</t>
  </si>
  <si>
    <t>72797024</t>
  </si>
  <si>
    <t>https://mpesije.jne.gob.pe/apidocs/f4e26f75-659b-44f7-9551-e7fbca439e09.pdf</t>
  </si>
  <si>
    <t>Arequipa - Sachaca_FUERZA AREQUIPENA_8</t>
  </si>
  <si>
    <t>LUZ MARINA CONDORI MAMANI</t>
  </si>
  <si>
    <t>76765563</t>
  </si>
  <si>
    <t>https://mpesije.jne.gob.pe/apidocs/68dcc6b7-8c4f-4265-a9eb-19c6b4411175.pdf</t>
  </si>
  <si>
    <t>Arequipa - Sachaca_MOVIMIENTO REGIONAL AREQUIPA AVANCEMOS_0</t>
  </si>
  <si>
    <t>ALEX ARTURO GARCIA SALAZAR</t>
  </si>
  <si>
    <t>29480648</t>
  </si>
  <si>
    <t>https://mpesije.jne.gob.pe/apidocs/e6623307-7de5-42da-976f-4fad8c0da02f.pdf</t>
  </si>
  <si>
    <t>Arequipa - Sachaca_MOVIMIENTO REGIONAL AREQUIPA AVANCEMOS_1</t>
  </si>
  <si>
    <t>JOSE SABINO VILLANUEVA CHAVEZ</t>
  </si>
  <si>
    <t>73179692</t>
  </si>
  <si>
    <t>https://mpesije.jne.gob.pe/apidocs/4b2c890b-fc3d-4307-9d51-d10f36da1a82.pdf</t>
  </si>
  <si>
    <t>Arequipa - Sachaca_MOVIMIENTO REGIONAL AREQUIPA AVANCEMOS_2</t>
  </si>
  <si>
    <t>KAREN DANILZA VALENCIA CORNEJO</t>
  </si>
  <si>
    <t>40332079</t>
  </si>
  <si>
    <t>https://mpesije.jne.gob.pe/apidocs/32da4901-c59d-4b59-b9eb-1c228a235dc1.pdf</t>
  </si>
  <si>
    <t>Arequipa - Sachaca_MOVIMIENTO REGIONAL AREQUIPA AVANCEMOS_3</t>
  </si>
  <si>
    <t>JOSE ANTONIO RODRIGUEZ ESPINOZA</t>
  </si>
  <si>
    <t>29475776</t>
  </si>
  <si>
    <t>https://mpesije.jne.gob.pe/apidocs/ed5d7a8e-ebac-4768-a6eb-dc6bcae55d1a.pdf</t>
  </si>
  <si>
    <t>Arequipa - Sachaca_MOVIMIENTO REGIONAL AREQUIPA AVANCEMOS_4</t>
  </si>
  <si>
    <t>LOURDES EDITH CATERIANO VELARDE VDA DE VALDEZ</t>
  </si>
  <si>
    <t>29292072</t>
  </si>
  <si>
    <t>https://mpesije.jne.gob.pe/apidocs/1f778ee4-aee7-476c-8f4a-8fdc041691e4.pdf</t>
  </si>
  <si>
    <t>Arequipa - Sachaca_MOVIMIENTO REGIONAL AREQUIPA AVANCEMOS_5</t>
  </si>
  <si>
    <t>YORMAN ALFONSO PAREDES VALDIVIA</t>
  </si>
  <si>
    <t>74720822</t>
  </si>
  <si>
    <t>https://mpesije.jne.gob.pe/apidocs/760df614-8956-486f-8b45-d90a1f0c135e.pdf</t>
  </si>
  <si>
    <t>Arequipa - Sachaca_MOVIMIENTO REGIONAL AREQUIPA AVANCEMOS_6</t>
  </si>
  <si>
    <t>MARIBEL ASUNTA PATIÑO CHINO</t>
  </si>
  <si>
    <t>29631430</t>
  </si>
  <si>
    <t>https://mpesije.jne.gob.pe/apidocs/82026af2-e561-4d59-8a74-e6beed82496a.pdf</t>
  </si>
  <si>
    <t>Arequipa - Sachaca_MOVIMIENTO REGIONAL AREQUIPA AVANCEMOS_7</t>
  </si>
  <si>
    <t>RODRIGO YAEL CALDERON RAMOS</t>
  </si>
  <si>
    <t>60793190</t>
  </si>
  <si>
    <t>https://mpesije.jne.gob.pe/apidocs/6c75f9c3-43d9-4a3a-be05-f180965a4444.pdf</t>
  </si>
  <si>
    <t>Arequipa - Sachaca_MOVIMIENTO REGIONAL AREQUIPA AVANCEMOS_8</t>
  </si>
  <si>
    <t>YELKA ANANÍ TORRES MAMANI DE GALINDO</t>
  </si>
  <si>
    <t>73369211</t>
  </si>
  <si>
    <t>https://mpesije.jne.gob.pe/apidocs/6e7323be-0f80-458c-9825-317ad910b86a.pdf</t>
  </si>
  <si>
    <t>Arequipa - Sachaca_PARTIDO DEL BUEN GOBIERNO_0</t>
  </si>
  <si>
    <t>JESUS ALBERTO ANAYA ALCAHUAMAN</t>
  </si>
  <si>
    <t>48568788</t>
  </si>
  <si>
    <t>https://mpesije.jne.gob.pe/apidocs/ba16ef15-fb31-4bfe-8a6c-f104d69539fc.pdf</t>
  </si>
  <si>
    <t>Arequipa - Sachaca_PARTIDO DEL BUEN GOBIERNO_1</t>
  </si>
  <si>
    <t>MARÍA LUISA SIVANA HUILLCAPACCO</t>
  </si>
  <si>
    <t>75287285</t>
  </si>
  <si>
    <t>https://mpesije.jne.gob.pe/apidocs/90d93416-8ebc-486c-b39c-fdce524177ea.pdf</t>
  </si>
  <si>
    <t>Arequipa - Sachaca_PARTIDO DEL BUEN GOBIERNO_2</t>
  </si>
  <si>
    <t>EDGAR EFRAIN MAYTA MAMANI</t>
  </si>
  <si>
    <t>45475711</t>
  </si>
  <si>
    <t>https://mpesije.jne.gob.pe/apidocs/ec558fb8-1f90-4a8b-8763-3fff585f432f.pdf</t>
  </si>
  <si>
    <t>Arequipa - Sachaca_PARTIDO DEL BUEN GOBIERNO_3</t>
  </si>
  <si>
    <t>ANGELICA NORA TURPO ARAPA</t>
  </si>
  <si>
    <t>29423098</t>
  </si>
  <si>
    <t>https://mpesije.jne.gob.pe/apidocs/1a396439-1d76-4992-b2f0-8fe6a4b4afa9.pdf</t>
  </si>
  <si>
    <t>Arequipa - Sachaca_PARTIDO DEL BUEN GOBIERNO_4</t>
  </si>
  <si>
    <t>ALFREDO RIVAS FAIJO</t>
  </si>
  <si>
    <t>46242438</t>
  </si>
  <si>
    <t>https://mpesije.jne.gob.pe/apidocs/7b4f43e5-2fbf-4795-8d39-c51d40309fbd.pdf</t>
  </si>
  <si>
    <t>Arequipa - Sachaca_PARTIDO DEL BUEN GOBIERNO_5</t>
  </si>
  <si>
    <t>MELINDA CORIBI MAMANI RAMOS</t>
  </si>
  <si>
    <t>75049875</t>
  </si>
  <si>
    <t>https://mpesije.jne.gob.pe/apidocs/2b3927ad-46ba-4569-9562-9a1cd1b9c1a2.pdf</t>
  </si>
  <si>
    <t>Arequipa - Sachaca_PARTIDO DEL BUEN GOBIERNO_6</t>
  </si>
  <si>
    <t>WILBER FREDY ZAPANA ANDRADE</t>
  </si>
  <si>
    <t>45839504</t>
  </si>
  <si>
    <t>https://mpesije.jne.gob.pe/apidocs/1c048558-698f-4bdc-8197-1ea22c8242be.pdf</t>
  </si>
  <si>
    <t>Arequipa - Sachaca_PARTIDO DEL BUEN GOBIERNO_7</t>
  </si>
  <si>
    <t>KARINA MADELEINE TICONA MACHACA</t>
  </si>
  <si>
    <t>72847914</t>
  </si>
  <si>
    <t>https://mpesije.jne.gob.pe/apidocs/c44c7b03-3904-4477-8405-272c7fcf50e0.pdf</t>
  </si>
  <si>
    <t>Arequipa - Sachaca_PARTIDO DEL BUEN GOBIERNO_8</t>
  </si>
  <si>
    <t>MICHAEL FERNANDO CHURA MAMANI</t>
  </si>
  <si>
    <t>74317912</t>
  </si>
  <si>
    <t>https://mpesije.jne.gob.pe/apidocs/519f2cc6-3f64-49e6-935d-d1c93ce657eb.pdf</t>
  </si>
  <si>
    <t>Arequipa - Sachaca_PARTIDO DEMOCRATICO SOMOS PERU_0</t>
  </si>
  <si>
    <t>MARIO RUBEN CALDERON VALENCIA</t>
  </si>
  <si>
    <t>29665136</t>
  </si>
  <si>
    <t>https://mpesije.jne.gob.pe/apidocs/01450625-a72e-4147-9b65-bb877fe10fa5.pdf</t>
  </si>
  <si>
    <t>Arequipa - Sachaca_PARTIDO DEMOCRATICO SOMOS PERU_1</t>
  </si>
  <si>
    <t>VICTOR HERMENEGILDO VILLANUEVA CHAVEZ</t>
  </si>
  <si>
    <t>29479380</t>
  </si>
  <si>
    <t>https://mpesije.jne.gob.pe/apidocs/6b455a17-89e4-4a7e-a7ed-c5514c2d898d.pdf</t>
  </si>
  <si>
    <t>Arequipa - Sachaca_PARTIDO DEMOCRATICO SOMOS PERU_2</t>
  </si>
  <si>
    <t>MARIA ELENA ALVARO DURAN</t>
  </si>
  <si>
    <t>29736892</t>
  </si>
  <si>
    <t>https://mpesije.jne.gob.pe/apidocs/8d2411d7-efd9-45a9-9527-2498d8f59e6e.pdf</t>
  </si>
  <si>
    <t>Arequipa - Sachaca_PARTIDO DEMOCRATICO SOMOS PERU_3</t>
  </si>
  <si>
    <t>VICTOR MIGUEL QUIROZ CARPIO</t>
  </si>
  <si>
    <t>29272510</t>
  </si>
  <si>
    <t>https://mpesije.jne.gob.pe/apidocs/84e65dc3-19ee-4ab0-ac3f-fc233580eed0.pdf</t>
  </si>
  <si>
    <t>Arequipa - Sachaca_PARTIDO DEMOCRATICO SOMOS PERU_4</t>
  </si>
  <si>
    <t>CLEOFE VERONICA LLASA TACO</t>
  </si>
  <si>
    <t>62044988</t>
  </si>
  <si>
    <t>https://mpesije.jne.gob.pe/apidocs/a89a9a73-2b86-4c49-a0a9-0dcdae988097.pdf</t>
  </si>
  <si>
    <t>Arequipa - Sachaca_PARTIDO DEMOCRATICO SOMOS PERU_5</t>
  </si>
  <si>
    <t>PAUL MEDINA MOROTE</t>
  </si>
  <si>
    <t>29631083</t>
  </si>
  <si>
    <t>https://mpesije.jne.gob.pe/apidocs/3ff1de65-d3eb-435b-aa46-6e614e845017.pdf</t>
  </si>
  <si>
    <t>Arequipa - Sachaca_PARTIDO DEMOCRATICO SOMOS PERU_6</t>
  </si>
  <si>
    <t>ELVIRA FLORES SALCEDO</t>
  </si>
  <si>
    <t>29475235</t>
  </si>
  <si>
    <t>https://mpesije.jne.gob.pe/apidocs/102a0796-99e6-4520-b38f-afc236c9f205.pdf</t>
  </si>
  <si>
    <t>Arequipa - Sachaca_PARTIDO DEMOCRATICO SOMOS PERU_7</t>
  </si>
  <si>
    <t>WILFREDO BARONA VALDIVIA</t>
  </si>
  <si>
    <t>29670605</t>
  </si>
  <si>
    <t>https://mpesije.jne.gob.pe/apidocs/f05a6dba-7cf5-415b-ac0c-056ce1ed661b.pdf</t>
  </si>
  <si>
    <t>Arequipa - Sachaca_PARTIDO DEMOCRATICO SOMOS PERU_8</t>
  </si>
  <si>
    <t>MELANY LUCERO TACO VILCAHUAMAN</t>
  </si>
  <si>
    <t>76856235</t>
  </si>
  <si>
    <t>https://mpesije.jne.gob.pe/apidocs/5c1160c5-cad2-4386-9f65-0f4c370e073a.pdf</t>
  </si>
  <si>
    <t>Arequipa - Sachaca_PARTIDO POLITICO PERU PRIMERO_0</t>
  </si>
  <si>
    <t>LANIA NINOSKA MIRANDA REINOSO</t>
  </si>
  <si>
    <t>44809319</t>
  </si>
  <si>
    <t>https://mpesije.jne.gob.pe/apidocs/6efe71e8-cd4e-4660-8534-0fd814388e3b.pdf</t>
  </si>
  <si>
    <t>Arequipa - Sachaca_PARTIDO POLITICO PERU PRIMERO_1</t>
  </si>
  <si>
    <t>SAIDA HANCCOCCALLO ZABALA</t>
  </si>
  <si>
    <t>77095495</t>
  </si>
  <si>
    <t>https://mpesije.jne.gob.pe/apidocs/a69cdeec-b581-4282-984f-c4b4add506a1.pdf</t>
  </si>
  <si>
    <t>Arequipa - Sachaca_PARTIDO POLITICO PERU PRIMERO_2</t>
  </si>
  <si>
    <t>GONZALO IVANOFF BUTRON MIRANDA</t>
  </si>
  <si>
    <t>44579314</t>
  </si>
  <si>
    <t>https://mpesije.jne.gob.pe/apidocs/074f10ce-869b-431b-944d-010bf232e208.pdf</t>
  </si>
  <si>
    <t>Arequipa - Sachaca_PARTIDO POLITICO PERU PRIMERO_3</t>
  </si>
  <si>
    <t>STEPHANIE SIRINA MIRANDA REINOSO</t>
  </si>
  <si>
    <t>47127277</t>
  </si>
  <si>
    <t>https://mpesije.jne.gob.pe/apidocs/512c48dc-2678-425b-983d-ebaca24efcdd.pdf</t>
  </si>
  <si>
    <t>Arequipa - Sachaca_PARTIDO POLITICO PERU PRIMERO_4</t>
  </si>
  <si>
    <t>JORGE ISAAC CORNEJO BALLON</t>
  </si>
  <si>
    <t>41165479</t>
  </si>
  <si>
    <t>https://mpesije.jne.gob.pe/apidocs/c3d84819-782d-4444-9867-8d7948b7ea97.pdf</t>
  </si>
  <si>
    <t>Arequipa - Sachaca_PARTIDO POLITICO PERU PRIMERO_5</t>
  </si>
  <si>
    <t>ANGIE ESTEFANI CERPA ARIAS</t>
  </si>
  <si>
    <t>73046493</t>
  </si>
  <si>
    <t>https://mpesije.jne.gob.pe/apidocs/f41c34d5-cb87-4a85-b35d-74de0a0106c8.pdf</t>
  </si>
  <si>
    <t>Arequipa - Sachaca_PARTIDO POLITICO PERU PRIMERO_6</t>
  </si>
  <si>
    <t>LUIS CARLOS CHAVEZ SALAS</t>
  </si>
  <si>
    <t>42501450</t>
  </si>
  <si>
    <t>https://mpesije.jne.gob.pe/apidocs/af6b1fb3-d684-4f94-bb27-ebece62852ff.pdf</t>
  </si>
  <si>
    <t>Arequipa - Sachaca_PARTIDO POLITICO PERU PRIMERO_7</t>
  </si>
  <si>
    <t>FRANCISCA JUANA MIRANDA QUISPE</t>
  </si>
  <si>
    <t>29478461</t>
  </si>
  <si>
    <t>https://mpesije.jne.gob.pe/apidocs/9a133bfa-e32d-40c8-9be5-6936fb44a9a8.pdf</t>
  </si>
  <si>
    <t>Arequipa - Sachaca_PARTIDO POLITICO PERU PRIMERO_8</t>
  </si>
  <si>
    <t>CRISTIAN BRUNO GOMEZ APAZA</t>
  </si>
  <si>
    <t>74283799</t>
  </si>
  <si>
    <t>https://mpesije.jne.gob.pe/apidocs/42aed2d3-7ba0-4396-847e-5a583a45a263.pdf</t>
  </si>
  <si>
    <t>Arequipa - San Juan De Siguas_ACCION POPULAR_0</t>
  </si>
  <si>
    <t>WILMER RAFAEL DIAZ RIQUELME</t>
  </si>
  <si>
    <t>29481389</t>
  </si>
  <si>
    <t>https://mpesije.jne.gob.pe/apidocs/0711d4ce-4581-4adf-9c32-ee2b415c1f08.pdf</t>
  </si>
  <si>
    <t>Arequipa - San Juan De Siguas_ACCION POPULAR_1</t>
  </si>
  <si>
    <t>RUFINO ADRIAN JUAREZ RIVERA</t>
  </si>
  <si>
    <t>30672764</t>
  </si>
  <si>
    <t>https://mpesije.jne.gob.pe/apidocs/25a3f5b6-cb51-481f-90dd-4883b73ee429.pdf</t>
  </si>
  <si>
    <t>Arequipa - San Juan De Siguas_ACCION POPULAR_2</t>
  </si>
  <si>
    <t>JHORDANY LISBETH PAREDES HUARCAYA</t>
  </si>
  <si>
    <t>44314303</t>
  </si>
  <si>
    <t>https://mpesije.jne.gob.pe/apidocs/083c5a06-b2f7-4c26-8b2d-5bd4b9e53648.pdf</t>
  </si>
  <si>
    <t>Arequipa - San Juan De Siguas_ACCION POPULAR_3</t>
  </si>
  <si>
    <t>BRANCO GAMALIEL CASTILLO LAZARTE</t>
  </si>
  <si>
    <t>71399232</t>
  </si>
  <si>
    <t>https://mpesije.jne.gob.pe/apidocs/1e6b6b67-f3de-4ec6-9ed3-d666aa207d9d.pdf</t>
  </si>
  <si>
    <t>Arequipa - San Juan De Siguas_ACCION POPULAR_4</t>
  </si>
  <si>
    <t>MARIA ISABEL IQUIAPAZA ITO</t>
  </si>
  <si>
    <t>44704498</t>
  </si>
  <si>
    <t>https://mpesije.jne.gob.pe/apidocs/58300137-a5b4-4820-95b5-91311bdc3017.pdf</t>
  </si>
  <si>
    <t>Arequipa - San Juan De Siguas_ACCION POPULAR_5</t>
  </si>
  <si>
    <t>JAIME SAMUEL FLORES MAMANI</t>
  </si>
  <si>
    <t>73713248</t>
  </si>
  <si>
    <t>https://mpesije.jne.gob.pe/apidocs/d7b7676b-1141-4268-bd84-e28264c70c3f.pdf</t>
  </si>
  <si>
    <t>Arequipa - San Juan De Siguas_ACCION POPULAR_6</t>
  </si>
  <si>
    <t>ANA MARIA MANGO CONDORI</t>
  </si>
  <si>
    <t>42770538</t>
  </si>
  <si>
    <t>https://mpesije.jne.gob.pe/apidocs/1abbab2e-4db3-41f0-bfe8-f6452d87b74e.pdf</t>
  </si>
  <si>
    <t>Arequipa - San Juan De Siguas_AHORA NACION AN_0</t>
  </si>
  <si>
    <t>JUAN MARCOS CHAVEZ CONDORI</t>
  </si>
  <si>
    <t>72297776</t>
  </si>
  <si>
    <t>https://mpesije.jne.gob.pe/apidocs/5d3208ae-a973-4215-a3e7-eca8ba0c9ade.pdf</t>
  </si>
  <si>
    <t>Arequipa - San Juan De Siguas_AHORA NACION AN_1</t>
  </si>
  <si>
    <t>JOSE ASTITE MAMANI MAMANI</t>
  </si>
  <si>
    <t>71880513</t>
  </si>
  <si>
    <t>https://mpesije.jne.gob.pe/apidocs/14ba8761-1b5c-4667-9419-b826b4eabd6c.pdf</t>
  </si>
  <si>
    <t>Arequipa - San Juan De Siguas_AHORA NACION AN_2</t>
  </si>
  <si>
    <t>SHIRLEY MAGALI RETAMOZO BARRIGA</t>
  </si>
  <si>
    <t>44399999</t>
  </si>
  <si>
    <t>https://mpesije.jne.gob.pe/apidocs/5847be0d-c531-40dd-a73b-74fd4cfce6e1.pdf</t>
  </si>
  <si>
    <t>Arequipa - San Juan De Siguas_AHORA NACION AN_3</t>
  </si>
  <si>
    <t>MARCELINO VILCAPAZA MAMANI</t>
  </si>
  <si>
    <t>29481472</t>
  </si>
  <si>
    <t>https://mpesije.jne.gob.pe/apidocs/d4d13cb9-4576-4fab-b618-af938dda1830.pdf</t>
  </si>
  <si>
    <t>Arequipa - San Juan De Siguas_AHORA NACION AN_4</t>
  </si>
  <si>
    <t>LUCILA CONDORI CHAMBI</t>
  </si>
  <si>
    <t>71693176</t>
  </si>
  <si>
    <t>https://mpesije.jne.gob.pe/apidocs/b0809942-3178-45ba-a90a-15c34d2a3184.pdf</t>
  </si>
  <si>
    <t>Arequipa - San Juan De Siguas_AHORA NACION AN_5</t>
  </si>
  <si>
    <t>RODOLFO ARMANDO MENDOZA CARRASCO</t>
  </si>
  <si>
    <t>71350434</t>
  </si>
  <si>
    <t>https://mpesije.jne.gob.pe/apidocs/5c893131-b90b-4a51-b43b-1dd7fe677252.pdf</t>
  </si>
  <si>
    <t>Arequipa - San Juan De Siguas_AHORA NACION AN_6</t>
  </si>
  <si>
    <t>THALIA CRUZ MERMA</t>
  </si>
  <si>
    <t>76091125</t>
  </si>
  <si>
    <t>https://mpesije.jne.gob.pe/apidocs/329595ce-bbe1-4f68-9625-5903d04a08c8.pdf</t>
  </si>
  <si>
    <t>Arequipa - San Juan De Siguas_ALIANZA PARA EL PROGRESO_0</t>
  </si>
  <si>
    <t>ELARD JESUS VALENCIA OBANDO</t>
  </si>
  <si>
    <t>41297585</t>
  </si>
  <si>
    <t>https://mpesije.jne.gob.pe/apidocs/ac4c4225-fb5f-45e6-a127-3e617a0480b8.pdf</t>
  </si>
  <si>
    <t>Arequipa - San Juan De Siguas_ALIANZA PARA EL PROGRESO_1</t>
  </si>
  <si>
    <t>DENIS ELIAZAR MENDOZA HUMIRE</t>
  </si>
  <si>
    <t>40876099</t>
  </si>
  <si>
    <t>https://mpesije.jne.gob.pe/apidocs/946cfa24-f0b4-4b82-8342-1e8874e9c8b7.pdf</t>
  </si>
  <si>
    <t>Arequipa - San Juan De Siguas_ALIANZA PARA EL PROGRESO_2</t>
  </si>
  <si>
    <t>KATHERINE LOPEZ RAMOS</t>
  </si>
  <si>
    <t>47136430</t>
  </si>
  <si>
    <t>https://mpesije.jne.gob.pe/apidocs/5b661600-8410-49a5-bb62-384853574c19.pdf</t>
  </si>
  <si>
    <t>Arequipa - San Juan De Siguas_ALIANZA PARA EL PROGRESO_3</t>
  </si>
  <si>
    <t>MANUEL FERNANDO RAA RETAMOZO</t>
  </si>
  <si>
    <t>29481352</t>
  </si>
  <si>
    <t>https://mpesije.jne.gob.pe/apidocs/d8fbb2d8-3540-4256-b776-0f9b3c5df2df.pdf</t>
  </si>
  <si>
    <t>Arequipa - San Juan De Siguas_ALIANZA PARA EL PROGRESO_4</t>
  </si>
  <si>
    <t>MARIA MAGDALENA SOLARES HUAMAN</t>
  </si>
  <si>
    <t>46133609</t>
  </si>
  <si>
    <t>https://mpesije.jne.gob.pe/apidocs/58a72335-fab2-4364-8aff-ff830cc910b3.pdf</t>
  </si>
  <si>
    <t>Arequipa - San Juan De Siguas_ALIANZA PARA EL PROGRESO_5</t>
  </si>
  <si>
    <t>JHON JEFERSON BAZAN MUÑOZ</t>
  </si>
  <si>
    <t>71321330</t>
  </si>
  <si>
    <t>https://mpesije.jne.gob.pe/apidocs/3d60b573-bf8f-4d5c-abc1-e52cd8c76908.pdf</t>
  </si>
  <si>
    <t>Arequipa - San Juan De Siguas_ALIANZA PARA EL PROGRESO_6</t>
  </si>
  <si>
    <t>ALEXANDRA PAOLA CAZA JUAREZ</t>
  </si>
  <si>
    <t>71321294</t>
  </si>
  <si>
    <t>https://mpesije.jne.gob.pe/apidocs/c98d10e9-765a-4327-835e-071bd5d0470d.pdf</t>
  </si>
  <si>
    <t>Arequipa - San Juan De Siguas_PARTIDO PATRIOTICO DEL PERU_0</t>
  </si>
  <si>
    <t>GELBER JOHN SUAREZ HUARCAYA</t>
  </si>
  <si>
    <t>29580170</t>
  </si>
  <si>
    <t>https://mpesije.jne.gob.pe/apidocs/7c40478f-9e3e-4025-a06e-cf1b0db8ff21.pdf</t>
  </si>
  <si>
    <t>Arequipa - San Juan De Siguas_PARTIDO PATRIOTICO DEL PERU_1</t>
  </si>
  <si>
    <t>MARGOT TURPO AQUINO</t>
  </si>
  <si>
    <t>40948716</t>
  </si>
  <si>
    <t>https://mpesije.jne.gob.pe/apidocs/7f92fa24-3fde-47fb-b264-c4e1c87b67fe.pdf</t>
  </si>
  <si>
    <t>Arequipa - San Juan De Siguas_PARTIDO PATRIOTICO DEL PERU_2</t>
  </si>
  <si>
    <t>SEGUNDO EMILIANO CONDORI CONDORI</t>
  </si>
  <si>
    <t>29481527</t>
  </si>
  <si>
    <t>https://mpesije.jne.gob.pe/apidocs/ec75fd4f-4442-454d-83e4-d765a51d002f.pdf</t>
  </si>
  <si>
    <t>Arequipa - San Juan De Siguas_PARTIDO PATRIOTICO DEL PERU_3</t>
  </si>
  <si>
    <t>NAYSHA ALESSANDRA COPA HUAMAN</t>
  </si>
  <si>
    <t>71321337</t>
  </si>
  <si>
    <t>https://mpesije.jne.gob.pe/apidocs/14ea5551-72d0-41c9-87bf-a156eb0322dd.pdf</t>
  </si>
  <si>
    <t>Arequipa - San Juan De Siguas_PARTIDO PATRIOTICO DEL PERU_4</t>
  </si>
  <si>
    <t>LUIS FERNANDO CONDORI SOLARES</t>
  </si>
  <si>
    <t>60058854</t>
  </si>
  <si>
    <t>https://mpesije.jne.gob.pe/apidocs/ee1eb796-5ca1-444a-a27b-c4abe6560025.pdf</t>
  </si>
  <si>
    <t>Arequipa - San Juan De Siguas_PARTIDO PATRIOTICO DEL PERU_5</t>
  </si>
  <si>
    <t>GLENY YESSENIA VILCAPAZA COPA</t>
  </si>
  <si>
    <t>71321291</t>
  </si>
  <si>
    <t>https://mpesije.jne.gob.pe/apidocs/508d84a8-b8e5-4657-bd9d-d79bb23bdf72.pdf</t>
  </si>
  <si>
    <t>Arequipa - San Juan De Siguas_PARTIDO PATRIOTICO DEL PERU_6</t>
  </si>
  <si>
    <t>JACINTO EMILIO HUAMANI SISA</t>
  </si>
  <si>
    <t>30586977</t>
  </si>
  <si>
    <t>https://mpesije.jne.gob.pe/apidocs/1a1bea33-3d4f-4979-b73b-7f25ce49c445.pdf</t>
  </si>
  <si>
    <t>Arequipa - San Juan De Siguas_PARTIDO POLITICO PERU PRIMERO_0</t>
  </si>
  <si>
    <t>HILDA PAMELA SUCASACA MENESES</t>
  </si>
  <si>
    <t>42974774</t>
  </si>
  <si>
    <t>https://mpesije.jne.gob.pe/apidocs/43a89367-0ea5-4718-bab9-ce46d2cec82d.pdf</t>
  </si>
  <si>
    <t>Arequipa - San Juan De Siguas_PARTIDO POLITICO PERU PRIMERO_1</t>
  </si>
  <si>
    <t>EDGAR RULY QUINTANILLA MENDOZA</t>
  </si>
  <si>
    <t>29481545</t>
  </si>
  <si>
    <t>https://mpesije.jne.gob.pe/apidocs/e5a7a502-de20-4b8d-a51a-a374323627ef.pdf</t>
  </si>
  <si>
    <t>Arequipa - San Juan De Siguas_PARTIDO POLITICO PERU PRIMERO_2</t>
  </si>
  <si>
    <t>FELICIA CCARI QUISPE</t>
  </si>
  <si>
    <t>70566217</t>
  </si>
  <si>
    <t>https://mpesije.jne.gob.pe/apidocs/dd4da805-3213-4613-b5f8-7589e41437a7.pdf</t>
  </si>
  <si>
    <t>Arequipa - San Juan De Siguas_PARTIDO POLITICO PERU PRIMERO_3</t>
  </si>
  <si>
    <t>JULIAN SIMON CCAHUA UCHIRI</t>
  </si>
  <si>
    <t>29481428</t>
  </si>
  <si>
    <t>https://mpesije.jne.gob.pe/apidocs/656f5247-67f4-4b08-8ad4-b287301b11e5.pdf</t>
  </si>
  <si>
    <t>Arequipa - San Juan De Siguas_PARTIDO POLITICO PERU PRIMERO_4</t>
  </si>
  <si>
    <t>LUCERO KAREN LLERENA HUISACAYNA</t>
  </si>
  <si>
    <t>77423787</t>
  </si>
  <si>
    <t>https://mpesije.jne.gob.pe/apidocs/9a1931ac-22a9-40de-a480-693a71a2c271.pdf</t>
  </si>
  <si>
    <t>Arequipa - San Juan De Siguas_PARTIDO POLITICO PERU PRIMERO_5</t>
  </si>
  <si>
    <t>EDSON HUIZA VILCA</t>
  </si>
  <si>
    <t>71321312</t>
  </si>
  <si>
    <t>https://mpesije.jne.gob.pe/apidocs/259ba74c-fd15-454a-a396-fce819be3b14.pdf</t>
  </si>
  <si>
    <t>Arequipa - San Juan De Siguas_PARTIDO POLITICO PERU PRIMERO_6</t>
  </si>
  <si>
    <t>AIDE NORMA ALVIZ MAMANI</t>
  </si>
  <si>
    <t>71321306</t>
  </si>
  <si>
    <t>https://mpesije.jne.gob.pe/apidocs/c74054fa-7dd0-4115-b3d6-11419d3bc6d9.pdf</t>
  </si>
  <si>
    <t>Arequipa - San Juan De Tarucani_AHORA NACION AN_0</t>
  </si>
  <si>
    <t>EDGAR CHOQUE RODRIGUEZ</t>
  </si>
  <si>
    <t>29483030</t>
  </si>
  <si>
    <t>RETIRO</t>
  </si>
  <si>
    <t>https://mpesije.jne.gob.pe/apidocs/46b586c1-579f-4a91-9ff9-6e370f0895e6.pdf</t>
  </si>
  <si>
    <t>Arequipa - San Juan De Tarucani_AHORA NACION AN_1</t>
  </si>
  <si>
    <t>VALERIANO DEMETRIO CHOQUE FLORES</t>
  </si>
  <si>
    <t>29483105</t>
  </si>
  <si>
    <t>https://mpesije.jne.gob.pe/apidocs/5dbabcd9-1f5e-489e-8014-9951332816b8.pdf</t>
  </si>
  <si>
    <t>Arequipa - San Juan De Tarucani_AHORA NACION AN_2</t>
  </si>
  <si>
    <t>MARCELINA PUMACOTA MOLLAPAZA</t>
  </si>
  <si>
    <t>29483048</t>
  </si>
  <si>
    <t>https://mpesije.jne.gob.pe/apidocs/20ff9114-baa1-4480-b912-aa51cba553e0.pdf</t>
  </si>
  <si>
    <t>Arequipa - San Juan De Tarucani_AHORA NACION AN_3</t>
  </si>
  <si>
    <t>WILLBER PUMACOTA PUMACOTA</t>
  </si>
  <si>
    <t>71835309</t>
  </si>
  <si>
    <t>https://mpesije.jne.gob.pe/apidocs/ba4ee4b4-382b-47d2-9d4e-220e6f1de1ef.pdf</t>
  </si>
  <si>
    <t>Arequipa - San Juan De Tarucani_AHORA NACION AN_4</t>
  </si>
  <si>
    <t>NELIDA QUISPE BARRIENTOS</t>
  </si>
  <si>
    <t>42560698</t>
  </si>
  <si>
    <t>https://mpesije.jne.gob.pe/apidocs/7c5efafe-6cdd-45ad-b80d-86160a744bc1.pdf</t>
  </si>
  <si>
    <t>Arequipa - San Juan De Tarucani_AHORA NACION AN_5</t>
  </si>
  <si>
    <t>JUAN GABRIEL CHANCOLLA LARICO</t>
  </si>
  <si>
    <t>60059229</t>
  </si>
  <si>
    <t>https://mpesije.jne.gob.pe/apidocs/f4481f41-5db5-4e5b-bdf3-8c8158845277.pdf</t>
  </si>
  <si>
    <t>Arequipa - San Juan De Tarucani_AHORA NACION AN_6</t>
  </si>
  <si>
    <t>PAOLA MAYRA LEONARDO CALCINA</t>
  </si>
  <si>
    <t>75312840</t>
  </si>
  <si>
    <t>https://mpesije.jne.gob.pe/apidocs/fcb29235-3067-4649-b6bb-cdc84f6f6648.pdf</t>
  </si>
  <si>
    <t>Arequipa - San Juan De Tarucani_ALIANZA PARA EL PROGRESO_0</t>
  </si>
  <si>
    <t>VICENTE LARICO MAMANI</t>
  </si>
  <si>
    <t>40502850</t>
  </si>
  <si>
    <t>https://mpesije.jne.gob.pe/apidocs/0d48aaff-d1b2-4e1e-8e84-209cf0ae9d2f.pdf</t>
  </si>
  <si>
    <t>Arequipa - San Juan De Tarucani_ALIANZA PARA EL PROGRESO_1</t>
  </si>
  <si>
    <t>DANIEL EDUARDO QUISPE FLORES</t>
  </si>
  <si>
    <t>46273615</t>
  </si>
  <si>
    <t>https://mpesije.jne.gob.pe/apidocs/22e17523-f175-4592-94c4-2f8feb5cf529.pdf</t>
  </si>
  <si>
    <t>Arequipa - San Juan De Tarucani_ALIANZA PARA EL PROGRESO_2</t>
  </si>
  <si>
    <t>SOLEDAD RODRIGUEZ FLORES</t>
  </si>
  <si>
    <t>45595624</t>
  </si>
  <si>
    <t>https://mpesije.jne.gob.pe/apidocs/625914eb-97e4-4e0f-ac67-a0e98d7865c8.pdf</t>
  </si>
  <si>
    <t>Arequipa - San Juan De Tarucani_ALIANZA PARA EL PROGRESO_3</t>
  </si>
  <si>
    <t>ISIDRO SANTOS VELASQUEZ CHOQUE</t>
  </si>
  <si>
    <t>29689884</t>
  </si>
  <si>
    <t>https://mpesije.jne.gob.pe/apidocs/fd5277e5-eabc-4cbb-a73d-52e76108dda2.pdf</t>
  </si>
  <si>
    <t>Arequipa - San Juan De Tarucani_ALIANZA PARA EL PROGRESO_4</t>
  </si>
  <si>
    <t>SADIT ELOISA VALERO FLORES</t>
  </si>
  <si>
    <t>72322475</t>
  </si>
  <si>
    <t>https://mpesije.jne.gob.pe/apidocs/59eeeea1-8bd3-4af9-b383-45fb4e054623.pdf</t>
  </si>
  <si>
    <t>Arequipa - San Juan De Tarucani_ALIANZA PARA EL PROGRESO_5</t>
  </si>
  <si>
    <t>WESTER CHOQUE SULCA</t>
  </si>
  <si>
    <t>46964525</t>
  </si>
  <si>
    <t>https://mpesije.jne.gob.pe/apidocs/92916d8f-8184-4114-84a0-214f7fbbc9b9.pdf</t>
  </si>
  <si>
    <t>Arequipa - San Juan De Tarucani_ALIANZA PARA EL PROGRESO_6</t>
  </si>
  <si>
    <t>LIZETH ESTHEFANY CHANCOLLA PUMACOTA</t>
  </si>
  <si>
    <t>60058945</t>
  </si>
  <si>
    <t>https://mpesije.jne.gob.pe/apidocs/7bff9063-314f-441a-a942-5b1eb28a2894.pdf</t>
  </si>
  <si>
    <t>Arequipa - San Juan De Tarucani_AREQUIPA TRADICION Y FUTURO_0</t>
  </si>
  <si>
    <t>ORLINK CHOQUE VELASQUEZ</t>
  </si>
  <si>
    <t>42661876</t>
  </si>
  <si>
    <t>https://mpesije.jne.gob.pe/apidocs/2ce242db-97fe-48fb-ad9d-d8ce50f02c22.pdf</t>
  </si>
  <si>
    <t>Arequipa - San Juan De Tarucani_AREQUIPA TRADICION Y FUTURO_1</t>
  </si>
  <si>
    <t>NESTOR TIRSO QUISPE RODRIGUEZ</t>
  </si>
  <si>
    <t>42315338</t>
  </si>
  <si>
    <t>https://mpesije.jne.gob.pe/apidocs/6c4ae5c5-3cf6-46ad-b162-3b0b572560a7.pdf</t>
  </si>
  <si>
    <t>Arequipa - San Juan De Tarucani_AREQUIPA TRADICION Y FUTURO_2</t>
  </si>
  <si>
    <t>BRILLYTH YOLIZA FLORES CHITE</t>
  </si>
  <si>
    <t>29689889</t>
  </si>
  <si>
    <t>https://mpesije.jne.gob.pe/apidocs/52e40516-e636-4a75-b603-4c39fc391197.pdf</t>
  </si>
  <si>
    <t>Arequipa - San Juan De Tarucani_AREQUIPA TRADICION Y FUTURO_3</t>
  </si>
  <si>
    <t>ZENON CHANCOLLA PUMACOTA</t>
  </si>
  <si>
    <t>45611210</t>
  </si>
  <si>
    <t>https://mpesije.jne.gob.pe/apidocs/b764ab75-15e1-417c-9595-fc2749bfd3dd.pdf</t>
  </si>
  <si>
    <t>Arequipa - San Juan De Tarucani_AREQUIPA TRADICION Y FUTURO_4</t>
  </si>
  <si>
    <t>JUANA CASILDA CHANCOLLA CHANCOLLA</t>
  </si>
  <si>
    <t>29483077</t>
  </si>
  <si>
    <t>https://mpesije.jne.gob.pe/apidocs/f42f8d4c-4be7-4093-b621-d31dcd7d67ad.pdf</t>
  </si>
  <si>
    <t>Arequipa - San Juan De Tarucani_AREQUIPA TRADICION Y FUTURO_5</t>
  </si>
  <si>
    <t>DANY EDISON SOTO GONZALES</t>
  </si>
  <si>
    <t>72306476</t>
  </si>
  <si>
    <t>https://mpesije.jne.gob.pe/apidocs/e881e64c-4ef7-4e05-b2e7-f73ae8971f42.pdf</t>
  </si>
  <si>
    <t>Arequipa - San Juan De Tarucani_AREQUIPA TRADICION Y FUTURO_6</t>
  </si>
  <si>
    <t>ANALI LILIANA CHITE QUISPE</t>
  </si>
  <si>
    <t>73240459</t>
  </si>
  <si>
    <t>https://mpesije.jne.gob.pe/apidocs/99fba5e4-3c47-4092-ae2c-41d190bc9d99.pdf</t>
  </si>
  <si>
    <t>Arequipa - San Juan De Tarucani_FUERZA AREQUIPENA_0</t>
  </si>
  <si>
    <t>FABIAN QUISPE MOLLAPAZA</t>
  </si>
  <si>
    <t>29482953</t>
  </si>
  <si>
    <t>https://mpesije.jne.gob.pe/apidocs/3e2e29ab-7bd3-4f28-a7a8-9c05f09ce13e.pdf</t>
  </si>
  <si>
    <t>Arequipa - San Juan De Tarucani_FUERZA AREQUIPENA_1</t>
  </si>
  <si>
    <t>FELIX GENARO YANQUE ANCO</t>
  </si>
  <si>
    <t>29327449</t>
  </si>
  <si>
    <t>https://mpesije.jne.gob.pe/apidocs/68b8aecb-9c91-4cc1-a701-5b4f2dd22d02.pdf</t>
  </si>
  <si>
    <t>Arequipa - San Juan De Tarucani_FUERZA AREQUIPENA_2</t>
  </si>
  <si>
    <t>OBALDA U RODRIGUEZ FLORES</t>
  </si>
  <si>
    <t>44233737</t>
  </si>
  <si>
    <t>https://mpesije.jne.gob.pe/apidocs/ae8282cd-5dd7-44cb-aae3-48ced5c5be9c.pdf</t>
  </si>
  <si>
    <t>Arequipa - San Juan De Tarucani_FUERZA AREQUIPENA_3</t>
  </si>
  <si>
    <t>PERCY DAMIAN SULCA ALVAREZ</t>
  </si>
  <si>
    <t>29593184</t>
  </si>
  <si>
    <t>https://mpesije.jne.gob.pe/apidocs/8faa69c6-267e-43f3-b602-5b1926cdfa0e.pdf</t>
  </si>
  <si>
    <t>Arequipa - San Juan De Tarucani_FUERZA AREQUIPENA_4</t>
  </si>
  <si>
    <t>MARILU YULISSA FLORES CHANCOLLA</t>
  </si>
  <si>
    <t>60058919</t>
  </si>
  <si>
    <t>https://mpesije.jne.gob.pe/apidocs/13e7da47-b2ad-4ccc-b419-76a95165859c.pdf</t>
  </si>
  <si>
    <t>Arequipa - San Juan De Tarucani_FUERZA AREQUIPENA_5</t>
  </si>
  <si>
    <t>IDELFONSO ELEUTERIO GONZALES CHITE</t>
  </si>
  <si>
    <t>80386373</t>
  </si>
  <si>
    <t>https://mpesije.jne.gob.pe/apidocs/672c459e-27bc-4c45-83d2-47c90d1266da.pdf</t>
  </si>
  <si>
    <t>Arequipa - San Juan De Tarucani_FUERZA AREQUIPENA_6</t>
  </si>
  <si>
    <t>JOSELYN MEDALIT CHOQUE VELASQUEZ</t>
  </si>
  <si>
    <t>60967760</t>
  </si>
  <si>
    <t>https://mpesije.jne.gob.pe/apidocs/bde7e6b5-b6dc-4bf1-be29-61b3467ad382.pdf</t>
  </si>
  <si>
    <t>Arequipa - San Juan De Tarucani_JUNTOS POR EL PERU_0</t>
  </si>
  <si>
    <t>SOCRATES CHOQUE RODRIGUEZ</t>
  </si>
  <si>
    <t>40157139</t>
  </si>
  <si>
    <t>https://mpesije.jne.gob.pe/apidocs/5c4c8e1f-02f9-4e8d-bb27-277adfbe21fb.pdf</t>
  </si>
  <si>
    <t>Arequipa - San Juan De Tarucani_JUNTOS POR EL PERU_1</t>
  </si>
  <si>
    <t>EDWIN QUISPE QUISPE</t>
  </si>
  <si>
    <t>40843497</t>
  </si>
  <si>
    <t>https://mpesije.jne.gob.pe/apidocs/c8602109-0bcd-4091-9e9f-d483e8e692d1.pdf</t>
  </si>
  <si>
    <t>Arequipa - San Juan De Tarucani_JUNTOS POR EL PERU_2</t>
  </si>
  <si>
    <t>YOVANA MAGDALENA YANQUE CHOQUE</t>
  </si>
  <si>
    <t>42553038</t>
  </si>
  <si>
    <t>https://mpesije.jne.gob.pe/apidocs/b9519608-c54d-44ba-b81e-031e2f72bbff.pdf</t>
  </si>
  <si>
    <t>Arequipa - San Juan De Tarucani_JUNTOS POR EL PERU_3</t>
  </si>
  <si>
    <t>SAUL VILCA CHOQUE</t>
  </si>
  <si>
    <t>41923635</t>
  </si>
  <si>
    <t>https://mpesije.jne.gob.pe/apidocs/8a16bc74-f845-4cde-96e1-2e28a6760a52.pdf</t>
  </si>
  <si>
    <t>Arequipa - San Juan De Tarucani_JUNTOS POR EL PERU_4</t>
  </si>
  <si>
    <t>YOLA MIRIAM QUISPE CHITE</t>
  </si>
  <si>
    <t>73187406</t>
  </si>
  <si>
    <t>https://mpesije.jne.gob.pe/apidocs/47c03aa9-a39b-4904-bdd6-70d21a518619.pdf</t>
  </si>
  <si>
    <t>Arequipa - San Juan De Tarucani_JUNTOS POR EL PERU_5</t>
  </si>
  <si>
    <t>ROGELIO FLAVIO VALERO CHANCOLLA</t>
  </si>
  <si>
    <t>76787504</t>
  </si>
  <si>
    <t>https://mpesije.jne.gob.pe/apidocs/d726d105-2570-4f4a-aae5-b0b1b9fdd33a.pdf</t>
  </si>
  <si>
    <t>Arequipa - San Juan De Tarucani_JUNTOS POR EL PERU_6</t>
  </si>
  <si>
    <t>ELIDA VELINDA FLORES ALVAREZ</t>
  </si>
  <si>
    <t>45930742</t>
  </si>
  <si>
    <t>https://mpesije.jne.gob.pe/apidocs/d45bf9ee-84c6-4dbf-9fa1-3c63160d7e0e.pdf</t>
  </si>
  <si>
    <t>Arequipa - San Juan De Tarucani_PARTIDO DEMOCRATICO SOMOS PERU_0</t>
  </si>
  <si>
    <t>HELMUT SAUL QUISPE VILCA</t>
  </si>
  <si>
    <t>48578563</t>
  </si>
  <si>
    <t>https://mpesije.jne.gob.pe/apidocs/6fcd48dd-a155-468d-b7fe-f27ff78fd509.pdf</t>
  </si>
  <si>
    <t>Arequipa - San Juan De Tarucani_PARTIDO DEMOCRATICO SOMOS PERU_1</t>
  </si>
  <si>
    <t>WILSON FLORES CHITE</t>
  </si>
  <si>
    <t>42071856</t>
  </si>
  <si>
    <t>https://mpesije.jne.gob.pe/apidocs/66bdc0a2-bbbe-4872-a7fc-21909d779501.pdf</t>
  </si>
  <si>
    <t>Arequipa - San Juan De Tarucani_PARTIDO DEMOCRATICO SOMOS PERU_2</t>
  </si>
  <si>
    <t>DELIA ROXANA CHANCOLLA YANQUE</t>
  </si>
  <si>
    <t>75974028</t>
  </si>
  <si>
    <t>https://mpesije.jne.gob.pe/apidocs/ce930657-17bb-42ce-a941-484cf09e2a2f.pdf</t>
  </si>
  <si>
    <t>Arequipa - San Juan De Tarucani_PARTIDO DEMOCRATICO SOMOS PERU_3</t>
  </si>
  <si>
    <t>FREDY CASTRO FLORES</t>
  </si>
  <si>
    <t>42561149</t>
  </si>
  <si>
    <t>https://mpesije.jne.gob.pe/apidocs/4b863521-6ce5-4ce3-94cd-7edd1533396f.pdf</t>
  </si>
  <si>
    <t>Arequipa - San Juan De Tarucani_PARTIDO DEMOCRATICO SOMOS PERU_4</t>
  </si>
  <si>
    <t>DIANA DINA VELASQUEZ MENDOZA</t>
  </si>
  <si>
    <t>72286549</t>
  </si>
  <si>
    <t>https://mpesije.jne.gob.pe/apidocs/11cd2282-6ae4-45c6-9aa7-ccffd5122990.pdf</t>
  </si>
  <si>
    <t>Arequipa - San Juan De Tarucani_PARTIDO DEMOCRATICO SOMOS PERU_5</t>
  </si>
  <si>
    <t>SAUL ALVAREZ ALVAREZ</t>
  </si>
  <si>
    <t>78023929</t>
  </si>
  <si>
    <t>https://mpesije.jne.gob.pe/apidocs/c2c82fd5-66b3-4ce9-b359-e8bf8dd8b30d.pdf</t>
  </si>
  <si>
    <t>Arequipa - San Juan De Tarucani_PARTIDO DEMOCRATICO SOMOS PERU_6</t>
  </si>
  <si>
    <t>DEYSI CAROLINA QUISPE CASTRO</t>
  </si>
  <si>
    <t>70973738</t>
  </si>
  <si>
    <t>https://mpesije.jne.gob.pe/apidocs/d2607f96-2f5f-4f86-98b5-1ddeedce8922.pdf</t>
  </si>
  <si>
    <t>Arequipa - San Juan De Tarucani_PERU MODERNO_0</t>
  </si>
  <si>
    <t>ESCOLASTICO QUISPE VALERO</t>
  </si>
  <si>
    <t>29482921</t>
  </si>
  <si>
    <t>https://mpesije.jne.gob.pe/apidocs/1d2b90bd-91a0-4473-ab8c-d760afd5193b.pdf</t>
  </si>
  <si>
    <t>Arequipa - San Juan De Tarucani_PERU MODERNO_1</t>
  </si>
  <si>
    <t>VITALIANO TIMOTEO CHANCOLLA YANQUE</t>
  </si>
  <si>
    <t>29734576</t>
  </si>
  <si>
    <t>https://mpesije.jne.gob.pe/apidocs/72c00934-e498-479c-919c-eedb01503ca4.pdf</t>
  </si>
  <si>
    <t>Arequipa - San Juan De Tarucani_PERU MODERNO_2</t>
  </si>
  <si>
    <t>GLENY ROSARIO FLORES MACHACA</t>
  </si>
  <si>
    <t>73476416</t>
  </si>
  <si>
    <t>https://mpesije.jne.gob.pe/apidocs/b580a05e-d598-4507-8b30-d5f3be0a7ea2.pdf</t>
  </si>
  <si>
    <t>Arequipa - San Juan De Tarucani_PERU MODERNO_3</t>
  </si>
  <si>
    <t>FROILAN EDWIN PUMACOTA PUMACOTA</t>
  </si>
  <si>
    <t>72306480</t>
  </si>
  <si>
    <t>https://mpesije.jne.gob.pe/apidocs/00806c32-7586-40a5-8c99-6a3273393fcd.pdf</t>
  </si>
  <si>
    <t>Arequipa - San Juan De Tarucani_PERU MODERNO_4</t>
  </si>
  <si>
    <t>LOURDES JANETH VALERO ZELA</t>
  </si>
  <si>
    <t>73686234</t>
  </si>
  <si>
    <t>https://mpesije.jne.gob.pe/apidocs/3fc71a6c-4e6c-4951-a3e4-1a4757da0c61.pdf</t>
  </si>
  <si>
    <t>Arequipa - San Juan De Tarucani_PERU MODERNO_5</t>
  </si>
  <si>
    <t>GERARDO PLACIDO VALERO CHOQUE</t>
  </si>
  <si>
    <t>29437334</t>
  </si>
  <si>
    <t>https://mpesije.jne.gob.pe/apidocs/bf71909a-2767-44aa-8d3a-e8a1334f1f29.pdf</t>
  </si>
  <si>
    <t>Arequipa - San Juan De Tarucani_PERU MODERNO_6</t>
  </si>
  <si>
    <t>GISELA VANESSA CASTRO GONZALES</t>
  </si>
  <si>
    <t>72286568</t>
  </si>
  <si>
    <t>https://mpesije.jne.gob.pe/apidocs/7f3f197c-d412-4b13-a68f-af7548438ea9.pdf</t>
  </si>
  <si>
    <t>Arequipa - San Juan De Tarucani_YO AREQUIPA_0</t>
  </si>
  <si>
    <t>LEONELA ROXANA CHOQUE CHOQUE</t>
  </si>
  <si>
    <t>72125144</t>
  </si>
  <si>
    <t>https://mpesije.jne.gob.pe/apidocs/deb052a6-77bf-4c01-92d0-57e915c2ed6a.pdf</t>
  </si>
  <si>
    <t>Arequipa - San Juan De Tarucani_YO AREQUIPA_1</t>
  </si>
  <si>
    <t>ELEUTERIO CASTRO FLORES</t>
  </si>
  <si>
    <t>41657803</t>
  </si>
  <si>
    <t>https://mpesije.jne.gob.pe/apidocs/5f57c7ca-17c3-41f0-b5ca-cff926a32ced.pdf</t>
  </si>
  <si>
    <t>Arequipa - San Juan De Tarucani_YO AREQUIPA_2</t>
  </si>
  <si>
    <t>MAYUMHI AURORA GONZALES CHANCOLLA</t>
  </si>
  <si>
    <t>72322450</t>
  </si>
  <si>
    <t>https://mpesije.jne.gob.pe/apidocs/7625f1ef-896d-40c2-aa26-7604c01a448a.pdf</t>
  </si>
  <si>
    <t>Arequipa - San Juan De Tarucani_YO AREQUIPA_3</t>
  </si>
  <si>
    <t>CLIVER PUMACOTA PUMACOTA</t>
  </si>
  <si>
    <t>75493029</t>
  </si>
  <si>
    <t>https://mpesije.jne.gob.pe/apidocs/f0792a8e-ec6b-40f6-aed4-26f0db465a41.pdf</t>
  </si>
  <si>
    <t>Arequipa - San Juan De Tarucani_YO AREQUIPA_4</t>
  </si>
  <si>
    <t>SONIA ROXANA YANQUE ANCO</t>
  </si>
  <si>
    <t>72286551</t>
  </si>
  <si>
    <t>https://mpesije.jne.gob.pe/apidocs/92ff41dc-72ed-4155-8957-dc9a63637377.pdf</t>
  </si>
  <si>
    <t>Arequipa - San Juan De Tarucani_YO AREQUIPA_5</t>
  </si>
  <si>
    <t>EDSON DEYVI VALERO QUISPE</t>
  </si>
  <si>
    <t>60058920</t>
  </si>
  <si>
    <t>https://mpesije.jne.gob.pe/apidocs/b1f0c8c6-ea7f-43bf-bd47-486fab102b7f.pdf</t>
  </si>
  <si>
    <t>Arequipa - San Juan De Tarucani_YO AREQUIPA_6</t>
  </si>
  <si>
    <t>YOSELYN MARYORIT BORDA MOLINA</t>
  </si>
  <si>
    <t>75157025</t>
  </si>
  <si>
    <t>https://mpesije.jne.gob.pe/apidocs/3eb0ed19-c0e8-4e20-a34c-ae2c7cf75a1d.pdf</t>
  </si>
  <si>
    <t>Arequipa - Santa Isabel De Siguas_AHORA NACION AN_0</t>
  </si>
  <si>
    <t>CHRISS MILAGROS ROJAS PACHECO</t>
  </si>
  <si>
    <t>43825025</t>
  </si>
  <si>
    <t>https://mpesije.jne.gob.pe/apidocs/7ab1a804-95cb-438d-b0d9-028dbae979e4.pdf</t>
  </si>
  <si>
    <t>Arequipa - Santa Isabel De Siguas_AHORA NACION AN_1</t>
  </si>
  <si>
    <t>MARIA ANGELICA HUAMANI PACHECO</t>
  </si>
  <si>
    <t>47092007</t>
  </si>
  <si>
    <t>https://mpesije.jne.gob.pe/apidocs/017dd7d7-08f9-41ab-99b5-d1ba891cce02.pdf</t>
  </si>
  <si>
    <t>Arequipa - Santa Isabel De Siguas_AHORA NACION AN_2</t>
  </si>
  <si>
    <t>GILMAR JOSE JUAREZ SISA</t>
  </si>
  <si>
    <t>46952525</t>
  </si>
  <si>
    <t>https://mpesije.jne.gob.pe/apidocs/b4a6a80e-2764-40b2-923b-078b1ab9368b.pdf</t>
  </si>
  <si>
    <t>Arequipa - Santa Isabel De Siguas_AHORA NACION AN_3</t>
  </si>
  <si>
    <t>REYNA EULADIA CONDORI CARLO</t>
  </si>
  <si>
    <t>76385557</t>
  </si>
  <si>
    <t>https://mpesije.jne.gob.pe/apidocs/a744e436-0570-4a2b-98be-100f0caa2bc5.pdf</t>
  </si>
  <si>
    <t>Arequipa - Santa Isabel De Siguas_AHORA NACION AN_4</t>
  </si>
  <si>
    <t>FRANK CARMELO RAMOS QUISPE</t>
  </si>
  <si>
    <t>72296004</t>
  </si>
  <si>
    <t>https://mpesije.jne.gob.pe/apidocs/50a8ca87-d895-4529-bc96-faa89315bde3.pdf</t>
  </si>
  <si>
    <t>Arequipa - Santa Isabel De Siguas_AHORA NACION AN_5</t>
  </si>
  <si>
    <t>DORIS SANDRA DE LA CRUZ RAMIREZ</t>
  </si>
  <si>
    <t>41879804</t>
  </si>
  <si>
    <t>https://mpesije.jne.gob.pe/apidocs/883cbf77-a49c-49bf-aa87-3552a8ded50f.pdf</t>
  </si>
  <si>
    <t>Arequipa - Santa Isabel De Siguas_AHORA NACION AN_6</t>
  </si>
  <si>
    <t>ELVIS JOSE QUISPE GORDILLO</t>
  </si>
  <si>
    <t>40056827</t>
  </si>
  <si>
    <t>https://mpesije.jne.gob.pe/apidocs/f31933ba-01bc-4d1b-9579-6d0c7f79f1a0.pdf</t>
  </si>
  <si>
    <t>Arequipa - Santa Isabel De Siguas_FUERZA AREQUIPENA_0</t>
  </si>
  <si>
    <t>RENZO GORDILLO PINTO</t>
  </si>
  <si>
    <t>44022246</t>
  </si>
  <si>
    <t>https://mpesije.jne.gob.pe/apidocs/9b6113fc-a4f6-4609-b7de-86ca571e93f8.pdf</t>
  </si>
  <si>
    <t>Arequipa - Santa Isabel De Siguas_FUERZA AREQUIPENA_1</t>
  </si>
  <si>
    <t>JESSENYA KARINA CARBAJAL VIZA</t>
  </si>
  <si>
    <t>29664349</t>
  </si>
  <si>
    <t>https://mpesije.jne.gob.pe/apidocs/90612949-a337-4e67-9c5d-4527b99dcd60.pdf</t>
  </si>
  <si>
    <t>Arequipa - Santa Isabel De Siguas_FUERZA AREQUIPENA_2</t>
  </si>
  <si>
    <t>RONAL SILLOCCA PILLCO</t>
  </si>
  <si>
    <t>71347086</t>
  </si>
  <si>
    <t>https://mpesije.jne.gob.pe/apidocs/f42f1d85-785c-45fd-bf72-425bd1a4845e.pdf</t>
  </si>
  <si>
    <t>Arequipa - Santa Isabel De Siguas_FUERZA AREQUIPENA_3</t>
  </si>
  <si>
    <t>MIRLA MAYERLI CONDORI CUEVA</t>
  </si>
  <si>
    <t>45775463</t>
  </si>
  <si>
    <t>https://mpesije.jne.gob.pe/apidocs/396351f8-eb60-44f1-accb-1b32015f2432.pdf</t>
  </si>
  <si>
    <t>Arequipa - Santa Isabel De Siguas_FUERZA AREQUIPENA_4</t>
  </si>
  <si>
    <t>PIER ANTHONI VALVERDE HUAMANI</t>
  </si>
  <si>
    <t>76385537</t>
  </si>
  <si>
    <t>https://mpesije.jne.gob.pe/apidocs/6a74fc0d-84d1-428e-92ae-4508dd4e3d04.pdf</t>
  </si>
  <si>
    <t>Arequipa - Santa Isabel De Siguas_FUERZA AREQUIPENA_5</t>
  </si>
  <si>
    <t>GEOVANNA GORDILLO RODRIGUEZ</t>
  </si>
  <si>
    <t>29278820</t>
  </si>
  <si>
    <t>https://mpesije.jne.gob.pe/apidocs/1391265d-db1f-44d0-b230-a2b9042ba178.pdf</t>
  </si>
  <si>
    <t>Arequipa - Santa Isabel De Siguas_FUERZA AREQUIPENA_6</t>
  </si>
  <si>
    <t>SEGUNDO ELEUTERIO VIZA BEDON</t>
  </si>
  <si>
    <t>29689638</t>
  </si>
  <si>
    <t>https://mpesije.jne.gob.pe/apidocs/ac75cded-740c-491c-a75a-6a40a7771449.pdf</t>
  </si>
  <si>
    <t>Arequipa - Santa Rita De Sihuas_ALIANZA PARA EL PROGRESO_0</t>
  </si>
  <si>
    <t>LUIS ZELA ZELA</t>
  </si>
  <si>
    <t>29595880</t>
  </si>
  <si>
    <t>https://mpesije.jne.gob.pe/apidocs/b8272cc9-a6d4-4dae-ae39-c96769ef5383.pdf</t>
  </si>
  <si>
    <t>Arequipa - Santa Rita De Sihuas_ALIANZA PARA EL PROGRESO_1</t>
  </si>
  <si>
    <t>VANESA ESMERALDA MAMANI AQUINO</t>
  </si>
  <si>
    <t>42478665</t>
  </si>
  <si>
    <t>https://mpesije.jne.gob.pe/apidocs/c3688e7a-dcf3-4945-822d-7dda27e3949b.pdf</t>
  </si>
  <si>
    <t>Arequipa - Santa Rita De Sihuas_ALIANZA PARA EL PROGRESO_2</t>
  </si>
  <si>
    <t>JULIO CESAR GUEVARA PAYE</t>
  </si>
  <si>
    <t>42175576</t>
  </si>
  <si>
    <t>https://mpesije.jne.gob.pe/apidocs/eecd3efa-ea1a-43e6-b9ce-49602ae050ed.pdf</t>
  </si>
  <si>
    <t>Arequipa - Santa Rita De Sihuas_ALIANZA PARA EL PROGRESO_3</t>
  </si>
  <si>
    <t>CLAUDIA MEDALIT LERMA YANARICO</t>
  </si>
  <si>
    <t>71315622</t>
  </si>
  <si>
    <t>https://mpesije.jne.gob.pe/apidocs/ba1e1b67-2c36-401e-84c3-807f42877273.pdf</t>
  </si>
  <si>
    <t>Arequipa - Santa Rita De Sihuas_ALIANZA PARA EL PROGRESO_4</t>
  </si>
  <si>
    <t>WILSON REYES MERMA SUMA</t>
  </si>
  <si>
    <t>71315442</t>
  </si>
  <si>
    <t>https://mpesije.jne.gob.pe/apidocs/41691978-1b2b-457b-9d5b-58546e134550.pdf</t>
  </si>
  <si>
    <t>Arequipa - Santa Rita De Sihuas_ALIANZA PARA EL PROGRESO_5</t>
  </si>
  <si>
    <t>TANIA NAYELI HUANCA MIRANDA</t>
  </si>
  <si>
    <t>71315741</t>
  </si>
  <si>
    <t>https://mpesije.jne.gob.pe/apidocs/14856158-7b1c-4d13-bdf0-703988577062.pdf</t>
  </si>
  <si>
    <t>Arequipa - Santa Rita De Sihuas_ALIANZA PARA EL PROGRESO_6</t>
  </si>
  <si>
    <t>FERNANDO DEL PIERO NUÑEZ SOTELO</t>
  </si>
  <si>
    <t>60230125</t>
  </si>
  <si>
    <t>https://mpesije.jne.gob.pe/apidocs/eb6d1cc2-20f1-47ec-9db2-d02b6a2f19e1.pdf</t>
  </si>
  <si>
    <t>Arequipa - Santa Rita De Sihuas_AREQUIPA TRADICION Y FUTURO_0</t>
  </si>
  <si>
    <t>RUFO DEMETRIO MINAYA CONTRERAS</t>
  </si>
  <si>
    <t>29314353</t>
  </si>
  <si>
    <t>https://mpesije.jne.gob.pe/apidocs/ff6a89cd-85f4-40c5-b627-fd195fb5e165.pdf</t>
  </si>
  <si>
    <t>Arequipa - Santa Rita De Sihuas_AREQUIPA TRADICION Y FUTURO_1</t>
  </si>
  <si>
    <t>MIRIAM EUFEMIA TORRES CACERES</t>
  </si>
  <si>
    <t>41545036</t>
  </si>
  <si>
    <t>https://mpesije.jne.gob.pe/apidocs/5048acaf-611d-4f16-88a2-8c730dcd678f.pdf</t>
  </si>
  <si>
    <t>Arequipa - Santa Rita De Sihuas_AREQUIPA TRADICION Y FUTURO_2</t>
  </si>
  <si>
    <t>ELEN CASTILLO IDME</t>
  </si>
  <si>
    <t>29683437</t>
  </si>
  <si>
    <t>https://mpesije.jne.gob.pe/apidocs/653058a2-2bd4-45a2-a81a-3c2935779bd9.pdf</t>
  </si>
  <si>
    <t>Arequipa - Santa Rita De Sihuas_AREQUIPA TRADICION Y FUTURO_3</t>
  </si>
  <si>
    <t>ROSMERY MAMANI MAMANI</t>
  </si>
  <si>
    <t>71315487</t>
  </si>
  <si>
    <t>https://mpesije.jne.gob.pe/apidocs/1c013421-80a8-4eae-a0c9-0cabdb0acb8b.pdf</t>
  </si>
  <si>
    <t>Arequipa - Santa Rita De Sihuas_AREQUIPA TRADICION Y FUTURO_4</t>
  </si>
  <si>
    <t>JEFFERSON SUNI CHURA</t>
  </si>
  <si>
    <t>72901033</t>
  </si>
  <si>
    <t>https://mpesije.jne.gob.pe/apidocs/c7f6af05-b6a2-4400-b362-4f58c2c43bdb.pdf</t>
  </si>
  <si>
    <t>Arequipa - Santa Rita De Sihuas_AREQUIPA TRADICION Y FUTURO_5</t>
  </si>
  <si>
    <t>MARIA ALEJANDRA QUISPE ARIA</t>
  </si>
  <si>
    <t>71841096</t>
  </si>
  <si>
    <t>https://mpesije.jne.gob.pe/apidocs/2b43df80-778e-4dd3-87d9-a17c98bfc8a3.pdf</t>
  </si>
  <si>
    <t>Arequipa - Santa Rita De Sihuas_AREQUIPA TRADICION Y FUTURO_6</t>
  </si>
  <si>
    <t>PEDRO HUARACALLO VILCA</t>
  </si>
  <si>
    <t>43449443</t>
  </si>
  <si>
    <t>https://mpesije.jne.gob.pe/apidocs/cb07c301-a7dd-4bc4-99c9-18c8f99f4749.pdf</t>
  </si>
  <si>
    <t>Arequipa - Socabaya_ACCION POPULAR_0</t>
  </si>
  <si>
    <t>JORGE LUIS JOVE MANRIQUE</t>
  </si>
  <si>
    <t>70414588</t>
  </si>
  <si>
    <t>https://mpesije.jne.gob.pe/apidocs/d10a9463-fa4c-446e-8b59-e2a012b0bac1.pdf</t>
  </si>
  <si>
    <t>Arequipa - Socabaya_ACCION POPULAR_1</t>
  </si>
  <si>
    <t>JORGE JOVE MAMANI</t>
  </si>
  <si>
    <t>43302764</t>
  </si>
  <si>
    <t>https://mpesije.jne.gob.pe/apidocs/9f605afd-c588-41cc-ba8a-231fd358a255.pdf</t>
  </si>
  <si>
    <t>Arequipa - Socabaya_ACCION POPULAR_2</t>
  </si>
  <si>
    <t>DOMINGA MANRIQUE HUANCA DE JOVE</t>
  </si>
  <si>
    <t>29682581</t>
  </si>
  <si>
    <t>https://mpesije.jne.gob.pe/apidocs/78c230f8-4227-4d95-9216-5fe70f93f031.pdf</t>
  </si>
  <si>
    <t>Arequipa - Socabaya_ACCION POPULAR_3</t>
  </si>
  <si>
    <t>OSCAR CHARLY CASTRO VARGAS</t>
  </si>
  <si>
    <t>41236696</t>
  </si>
  <si>
    <t>https://mpesije.jne.gob.pe/apidocs/3abafd30-1a85-4686-91d0-f4ad8e79fc34.pdf</t>
  </si>
  <si>
    <t>Arequipa - Socabaya_ACCION POPULAR_4</t>
  </si>
  <si>
    <t>GIOVANNA MARIELA PANCA CABRERA</t>
  </si>
  <si>
    <t>29732609</t>
  </si>
  <si>
    <t>https://mpesije.jne.gob.pe/apidocs/1aff0d92-47fa-422a-b3b0-1d02c1dd47f7.pdf</t>
  </si>
  <si>
    <t>Arequipa - Socabaya_ACCION POPULAR_5</t>
  </si>
  <si>
    <t>ADRIAN ERNESTO GONZALES ROMERO</t>
  </si>
  <si>
    <t>73346331</t>
  </si>
  <si>
    <t>https://mpesije.jne.gob.pe/apidocs/c2c73015-adcb-4cb0-9c2a-d752286b94d9.pdf</t>
  </si>
  <si>
    <t>Arequipa - Socabaya_ACCION POPULAR_6</t>
  </si>
  <si>
    <t>JESSICA ROCIO CABELLO BOBADILLA</t>
  </si>
  <si>
    <t>29642849</t>
  </si>
  <si>
    <t>https://mpesije.jne.gob.pe/apidocs/96a28e70-b2f2-4766-a6d1-190411e4bf91.pdf</t>
  </si>
  <si>
    <t>Arequipa - Socabaya_ACCION POPULAR_7</t>
  </si>
  <si>
    <t>CARLOS ANDRES MEZA GONZALES</t>
  </si>
  <si>
    <t>72788694</t>
  </si>
  <si>
    <t>https://mpesije.jne.gob.pe/apidocs/071abcab-00b5-44db-8e93-798912014a1d.pdf</t>
  </si>
  <si>
    <t>Arequipa - Socabaya_ACCION POPULAR_8</t>
  </si>
  <si>
    <t>GABRIELA ROCIO CHUCHULLO COAQUIRA</t>
  </si>
  <si>
    <t>75832832</t>
  </si>
  <si>
    <t>https://mpesije.jne.gob.pe/apidocs/ec670c25-c627-4a75-82ba-88e2c5faee3c.pdf</t>
  </si>
  <si>
    <t>Arequipa - Socabaya_ACCION POPULAR_9</t>
  </si>
  <si>
    <t>AYAR RICARDO VALDIVIA MEDINA</t>
  </si>
  <si>
    <t>29239992</t>
  </si>
  <si>
    <t>https://mpesije.jne.gob.pe/apidocs/ba930bb8-340c-4526-b57e-de323ba4021d.pdf</t>
  </si>
  <si>
    <t>Arequipa - Socabaya_ACCION POPULAR_10</t>
  </si>
  <si>
    <t>URSULA YADHIRA VILLENA DAVILA</t>
  </si>
  <si>
    <t>71410753</t>
  </si>
  <si>
    <t>https://mpesije.jne.gob.pe/apidocs/83d0c680-4b62-4caa-b448-fe9196cce81c.pdf</t>
  </si>
  <si>
    <t>Arequipa - Socabaya_AHORA NACION AN_0</t>
  </si>
  <si>
    <t>ALEXI GUILLERMO RIVERA CANO</t>
  </si>
  <si>
    <t>29498641</t>
  </si>
  <si>
    <t>https://mpesije.jne.gob.pe/apidocs/1bb0ffa3-5c4d-4060-86c7-bd37bf8e96c5.pdf</t>
  </si>
  <si>
    <t>Arequipa - Socabaya_AHORA NACION AN_1</t>
  </si>
  <si>
    <t>ERIKA ROXANA GARRAFA GUILLEN</t>
  </si>
  <si>
    <t>40507533</t>
  </si>
  <si>
    <t>https://mpesije.jne.gob.pe/apidocs/dd5fdfc6-3d23-4154-b036-7cf00d43ab2f.pdf</t>
  </si>
  <si>
    <t>Arequipa - Socabaya_AHORA NACION AN_2</t>
  </si>
  <si>
    <t>JOHN HENRY MAMANI CHOQUEHUANCA</t>
  </si>
  <si>
    <t>44349685</t>
  </si>
  <si>
    <t>https://mpesije.jne.gob.pe/apidocs/7fe07971-3ef3-499a-843b-ec9556f1d6b0.pdf</t>
  </si>
  <si>
    <t>Arequipa - Socabaya_AHORA NACION AN_3</t>
  </si>
  <si>
    <t>MILAGROS LIZBETH ROQUE ROQUE</t>
  </si>
  <si>
    <t>43726813</t>
  </si>
  <si>
    <t>https://mpesije.jne.gob.pe/apidocs/2cba519e-693b-4294-a9e2-c3cfee2246e6.pdf</t>
  </si>
  <si>
    <t>Arequipa - Socabaya_AHORA NACION AN_4</t>
  </si>
  <si>
    <t>OSCAR ALFREDO CJURO HUAMAN</t>
  </si>
  <si>
    <t>72754258</t>
  </si>
  <si>
    <t>https://mpesije.jne.gob.pe/apidocs/c37a0d55-1eda-48e0-87c3-f7ce4067624c.pdf</t>
  </si>
  <si>
    <t>Arequipa - Socabaya_AHORA NACION AN_5</t>
  </si>
  <si>
    <t>NATALY ALEJANDRA COLQUE CARI</t>
  </si>
  <si>
    <t>76306705</t>
  </si>
  <si>
    <t>https://mpesije.jne.gob.pe/apidocs/d0730be2-5ef2-4731-9fb0-635c01aaa11b.pdf</t>
  </si>
  <si>
    <t>Arequipa - Socabaya_AHORA NACION AN_6</t>
  </si>
  <si>
    <t>JAVIER CALSINA CHACON</t>
  </si>
  <si>
    <t>41845186</t>
  </si>
  <si>
    <t>https://mpesije.jne.gob.pe/apidocs/37571567-cc13-45ae-8d63-906e6736ce17.pdf</t>
  </si>
  <si>
    <t>Arequipa - Socabaya_AHORA NACION AN_7</t>
  </si>
  <si>
    <t>BIANCA ABIGAIL MAMANI MACHACA</t>
  </si>
  <si>
    <t>72096906</t>
  </si>
  <si>
    <t>https://mpesije.jne.gob.pe/apidocs/83c7b996-e5b4-4364-8cba-cfb578638b7d.pdf</t>
  </si>
  <si>
    <t>Arequipa - Socabaya_AHORA NACION AN_8</t>
  </si>
  <si>
    <t>JOSE ANDRES TORRES PALO</t>
  </si>
  <si>
    <t>74485694</t>
  </si>
  <si>
    <t>https://mpesije.jne.gob.pe/apidocs/c0b017f7-652b-4d42-9933-d157db7c85d3.pdf</t>
  </si>
  <si>
    <t>Arequipa - Socabaya_AHORA NACION AN_9</t>
  </si>
  <si>
    <t>NAYELI STEFANY RODRIGUEZ PEREZ</t>
  </si>
  <si>
    <t>72393276</t>
  </si>
  <si>
    <t>https://mpesije.jne.gob.pe/apidocs/c4f5ada5-12c1-4611-96b6-91b5f3d081b3.pdf</t>
  </si>
  <si>
    <t>Arequipa - Socabaya_AHORA NACION AN_10</t>
  </si>
  <si>
    <t>DEYVIS JOEL FLORES CURSE</t>
  </si>
  <si>
    <t>77046670</t>
  </si>
  <si>
    <t>https://mpesije.jne.gob.pe/apidocs/5fe24cce-ed30-4cd2-b080-ba69f70fa21f.pdf</t>
  </si>
  <si>
    <t>Arequipa - Socabaya_AREQUIPA TRADICION Y FUTURO_0</t>
  </si>
  <si>
    <t>ROMULO FREDDY TERAN TRIGOSO SOTO</t>
  </si>
  <si>
    <t>29548785</t>
  </si>
  <si>
    <t>https://mpesije.jne.gob.pe/apidocs/a65c9119-b909-4cd5-ae48-a406a88aec70.pdf</t>
  </si>
  <si>
    <t>Arequipa - Socabaya_AREQUIPA TRADICION Y FUTURO_1</t>
  </si>
  <si>
    <t>JUAN CARLOS MACHACA CONDORI</t>
  </si>
  <si>
    <t>80624187</t>
  </si>
  <si>
    <t>https://mpesije.jne.gob.pe/apidocs/fda5aff6-bae4-4c96-8f90-bd7e71880d4d.pdf</t>
  </si>
  <si>
    <t>Arequipa - Socabaya_AREQUIPA TRADICION Y FUTURO_2</t>
  </si>
  <si>
    <t>NOEMI APAZA LARICO</t>
  </si>
  <si>
    <t>46277279</t>
  </si>
  <si>
    <t>https://mpesije.jne.gob.pe/apidocs/ac91038a-b867-49f8-8ffe-3508a2ff1f7c.pdf</t>
  </si>
  <si>
    <t>Arequipa - Socabaya_AREQUIPA TRADICION Y FUTURO_3</t>
  </si>
  <si>
    <t>DAVID APAZA MAMANI</t>
  </si>
  <si>
    <t>02405457</t>
  </si>
  <si>
    <t>https://mpesije.jne.gob.pe/apidocs/b8e55b9f-d13c-4435-8f10-3a95d74dc686.pdf</t>
  </si>
  <si>
    <t>Arequipa - Socabaya_AREQUIPA TRADICION Y FUTURO_4</t>
  </si>
  <si>
    <t>ERIKA DEL PILAR MAMANI MARTINEZ</t>
  </si>
  <si>
    <t>75377619</t>
  </si>
  <si>
    <t>https://mpesije.jne.gob.pe/apidocs/a0bf5275-2432-46f8-a8d2-543daed8c03a.pdf</t>
  </si>
  <si>
    <t>Arequipa - Socabaya_AREQUIPA TRADICION Y FUTURO_5</t>
  </si>
  <si>
    <t>PEDRO GIUSEPPI YAURI HERRERA</t>
  </si>
  <si>
    <t>42432143</t>
  </si>
  <si>
    <t>https://mpesije.jne.gob.pe/apidocs/f9028050-2624-46f7-a7a3-a3549e7083fe.pdf</t>
  </si>
  <si>
    <t>Arequipa - Socabaya_AREQUIPA TRADICION Y FUTURO_6</t>
  </si>
  <si>
    <t>LUCECITA BEATRIZ VILLAVICENCIO VELA</t>
  </si>
  <si>
    <t>75826504</t>
  </si>
  <si>
    <t>https://mpesije.jne.gob.pe/apidocs/9ab3f559-62b1-44ce-9e06-28f5349537e4.pdf</t>
  </si>
  <si>
    <t>Arequipa - Socabaya_AREQUIPA TRADICION Y FUTURO_7</t>
  </si>
  <si>
    <t>JOSÉ RIVERO SISA SISA</t>
  </si>
  <si>
    <t>72285699</t>
  </si>
  <si>
    <t>https://mpesije.jne.gob.pe/apidocs/c4945600-f318-49b7-ad90-ea29aca384db.pdf</t>
  </si>
  <si>
    <t>Arequipa - Socabaya_AREQUIPA TRADICION Y FUTURO_8</t>
  </si>
  <si>
    <t>MYLEN MARIA YAURI HERRERA</t>
  </si>
  <si>
    <t>41137388</t>
  </si>
  <si>
    <t>https://mpesije.jne.gob.pe/apidocs/318b9784-7222-4262-86c9-59dacd4d301d.pdf</t>
  </si>
  <si>
    <t>Arequipa - Socabaya_AREQUIPA TRADICION Y FUTURO_9</t>
  </si>
  <si>
    <t>HERNAN WALTER SUNI VELASQUEZ</t>
  </si>
  <si>
    <t>47697887</t>
  </si>
  <si>
    <t>https://mpesije.jne.gob.pe/apidocs/aeb1c2c6-0fd3-483c-9efa-d21a0b79623c.pdf</t>
  </si>
  <si>
    <t>Arequipa - Socabaya_AREQUIPA TRADICION Y FUTURO_10</t>
  </si>
  <si>
    <t>VALERIANA MARIA HERRERA BARRIGA VDA DE YAURI</t>
  </si>
  <si>
    <t>29246280</t>
  </si>
  <si>
    <t>https://mpesije.jne.gob.pe/apidocs/9cc6b439-4f37-46fa-a2d7-3066a96d26fd.pdf</t>
  </si>
  <si>
    <t>Arequipa - Socabaya_AVANZA PAIS PARTIDO DE INTEGRACION SOCIAL_0</t>
  </si>
  <si>
    <t>VICTOR FLORENCIO MANCHEGO ORTEGA</t>
  </si>
  <si>
    <t>29421714</t>
  </si>
  <si>
    <t>https://mpesije.jne.gob.pe/apidocs/b7b37cd4-d5d7-4d16-898d-78c52ac06ab1.pdf</t>
  </si>
  <si>
    <t>Arequipa - Socabaya_AVANZA PAIS PARTIDO DE INTEGRACION SOCIAL_1</t>
  </si>
  <si>
    <t>VICTOR HAFFID MANCHEGO SIZA</t>
  </si>
  <si>
    <t>70977401</t>
  </si>
  <si>
    <t>https://mpesije.jne.gob.pe/apidocs/32753ec5-4432-457e-a14d-4810f0043f1c.pdf</t>
  </si>
  <si>
    <t>Arequipa - Socabaya_AVANZA PAIS PARTIDO DE INTEGRACION SOCIAL_2</t>
  </si>
  <si>
    <t>VICTORIA FRANCISCA MACEDO PORTUGAL</t>
  </si>
  <si>
    <t>29701967</t>
  </si>
  <si>
    <t>https://mpesije.jne.gob.pe/apidocs/625c366a-8802-40d3-9545-6873f0b1dfb1.pdf</t>
  </si>
  <si>
    <t>Arequipa - Socabaya_AVANZA PAIS PARTIDO DE INTEGRACION SOCIAL_3</t>
  </si>
  <si>
    <t>JAVIER ORLANDO CHAMBI HUAYTA</t>
  </si>
  <si>
    <t>29654423</t>
  </si>
  <si>
    <t>https://mpesije.jne.gob.pe/apidocs/01996048-94e7-40bc-8f1e-88c5aa6ffb00.pdf</t>
  </si>
  <si>
    <t>Arequipa - Socabaya_AVANZA PAIS PARTIDO DE INTEGRACION SOCIAL_4</t>
  </si>
  <si>
    <t>SAMANTHA DAYANA FERNANDEZ TORRES</t>
  </si>
  <si>
    <t>60963041</t>
  </si>
  <si>
    <t>https://mpesije.jne.gob.pe/apidocs/a736a347-e757-4281-920b-a23ee2152b27.pdf</t>
  </si>
  <si>
    <t>Arequipa - Socabaya_AVANZA PAIS PARTIDO DE INTEGRACION SOCIAL_5</t>
  </si>
  <si>
    <t>JOSE LUIS CARCAUSTO QUIRO</t>
  </si>
  <si>
    <t>29654529</t>
  </si>
  <si>
    <t>https://mpesije.jne.gob.pe/apidocs/eb43bee0-36fb-48e7-abb0-bb22898c0f6e.pdf</t>
  </si>
  <si>
    <t>Arequipa - Socabaya_AVANZA PAIS PARTIDO DE INTEGRACION SOCIAL_6</t>
  </si>
  <si>
    <t>ALICIA GONZALES BACA</t>
  </si>
  <si>
    <t>29693642</t>
  </si>
  <si>
    <t>https://mpesije.jne.gob.pe/apidocs/d2adb690-5a05-4fe5-acb3-8b377feb406f.pdf</t>
  </si>
  <si>
    <t>Arequipa - Socabaya_AVANZA PAIS PARTIDO DE INTEGRACION SOCIAL_7</t>
  </si>
  <si>
    <t>PEDRO PAYE RAMOS</t>
  </si>
  <si>
    <t>40710283</t>
  </si>
  <si>
    <t>https://mpesije.jne.gob.pe/apidocs/12f6a4fd-127b-416c-a39e-d480f1d444c4.pdf</t>
  </si>
  <si>
    <t>Arequipa - Socabaya_AVANZA PAIS PARTIDO DE INTEGRACION SOCIAL_8</t>
  </si>
  <si>
    <t>NELIANA TORRES HUAMAN</t>
  </si>
  <si>
    <t>10567390</t>
  </si>
  <si>
    <t>https://mpesije.jne.gob.pe/apidocs/2b5bbed7-e847-4fee-931f-75a95674f965.pdf</t>
  </si>
  <si>
    <t>Arequipa - Socabaya_AVANZA PAIS PARTIDO DE INTEGRACION SOCIAL_9</t>
  </si>
  <si>
    <t>ENRIQUE OMAR RIVERA MANRIQUE</t>
  </si>
  <si>
    <t>43285124</t>
  </si>
  <si>
    <t>https://mpesije.jne.gob.pe/apidocs/9a1fd38e-89b4-4a3c-82f5-2dcbd7a1f9ee.pdf</t>
  </si>
  <si>
    <t>Arequipa - Socabaya_AVANZA PAIS PARTIDO DE INTEGRACION SOCIAL_10</t>
  </si>
  <si>
    <t>EDIHT LOURDES MAMANI CONDORI</t>
  </si>
  <si>
    <t>41206925</t>
  </si>
  <si>
    <t>https://mpesije.jne.gob.pe/apidocs/00d94889-7437-46c7-bb4e-97db8cbb7cf8.pdf</t>
  </si>
  <si>
    <t>Arequipa - Socabaya_FUERZA AREQUIPENA_0</t>
  </si>
  <si>
    <t>RENEE ENCISO MIRANDA</t>
  </si>
  <si>
    <t>80197503</t>
  </si>
  <si>
    <t>https://mpesije.jne.gob.pe/apidocs/76747167-5b28-4e84-96a7-e3b9d5d3dd6f.pdf</t>
  </si>
  <si>
    <t>Arequipa - Socabaya_FUERZA AREQUIPENA_1</t>
  </si>
  <si>
    <t>GERSON JULINHO JANO ROQUE</t>
  </si>
  <si>
    <t>75125413</t>
  </si>
  <si>
    <t>https://mpesije.jne.gob.pe/apidocs/a97c46c2-2d27-47f4-aceb-501c0561123b.pdf</t>
  </si>
  <si>
    <t>Arequipa - Socabaya_FUERZA AREQUIPENA_2</t>
  </si>
  <si>
    <t>MILAGROS TERREL GUTIERREZ</t>
  </si>
  <si>
    <t>73360339</t>
  </si>
  <si>
    <t>https://mpesije.jne.gob.pe/apidocs/200880c9-538d-4790-9f3b-1d65f0b47005.pdf</t>
  </si>
  <si>
    <t>Arequipa - Socabaya_FUERZA AREQUIPENA_3</t>
  </si>
  <si>
    <t>WILLY BRIAN PATIÑO SAAVEDRA</t>
  </si>
  <si>
    <t>43566160</t>
  </si>
  <si>
    <t>https://mpesije.jne.gob.pe/apidocs/62984ea0-51fc-4997-a84b-4e356070e453.pdf</t>
  </si>
  <si>
    <t>Arequipa - Socabaya_FUERZA AREQUIPENA_4</t>
  </si>
  <si>
    <t>YANELA ALEXANDRA APAZA BRICEÑO</t>
  </si>
  <si>
    <t>71373453</t>
  </si>
  <si>
    <t>https://mpesije.jne.gob.pe/apidocs/94dc6e97-bb21-43c7-a964-9e54597bcac8.pdf</t>
  </si>
  <si>
    <t>Arequipa - Socabaya_FUERZA AREQUIPENA_5</t>
  </si>
  <si>
    <t>ANDRE JANDY CALLE SURCO</t>
  </si>
  <si>
    <t>75690377</t>
  </si>
  <si>
    <t>https://mpesije.jne.gob.pe/apidocs/9ac0d2b9-2b71-43f7-8cac-b94a58fa26e6.pdf</t>
  </si>
  <si>
    <t>Arequipa - Socabaya_FUERZA AREQUIPENA_6</t>
  </si>
  <si>
    <t>ARACELI VICTORIA CARRILLO LAURA</t>
  </si>
  <si>
    <t>43132227</t>
  </si>
  <si>
    <t>https://mpesije.jne.gob.pe/apidocs/bb3d33c1-32e1-40c6-963d-e87ffdc4485c.pdf</t>
  </si>
  <si>
    <t>Arequipa - Socabaya_FUERZA AREQUIPENA_7</t>
  </si>
  <si>
    <t>MARINO ALARCON ESPIÑAL</t>
  </si>
  <si>
    <t>80403480</t>
  </si>
  <si>
    <t>https://mpesije.jne.gob.pe/apidocs/505dcc26-045e-4ed1-9e37-200bdca3b7a4.pdf</t>
  </si>
  <si>
    <t>Arequipa - Socabaya_FUERZA AREQUIPENA_8</t>
  </si>
  <si>
    <t>ADAMARY FRANCHESCA ALVAREZ DIANDERAS</t>
  </si>
  <si>
    <t>74869950</t>
  </si>
  <si>
    <t>https://mpesije.jne.gob.pe/apidocs/2e9b6046-5973-4b23-8504-0cf193319c75.pdf</t>
  </si>
  <si>
    <t>Arequipa - Socabaya_FUERZA AREQUIPENA_9</t>
  </si>
  <si>
    <t>JOSE ALFREDO ROJAS MAMANI</t>
  </si>
  <si>
    <t>42370510</t>
  </si>
  <si>
    <t>https://mpesije.jne.gob.pe/apidocs/10042f7f-2a7a-46a5-9677-ad3fc8f1d482.pdf</t>
  </si>
  <si>
    <t>Arequipa - Socabaya_FUERZA AREQUIPENA_10</t>
  </si>
  <si>
    <t>WENDY ZAPATA CALSINA</t>
  </si>
  <si>
    <t>47530766</t>
  </si>
  <si>
    <t>https://mpesije.jne.gob.pe/apidocs/383464f7-c3ce-48a1-ba17-1895ac6e5a8e.pdf</t>
  </si>
  <si>
    <t>Arequipa - Socabaya_MOVIMIENTO REGIONAL AREQUIPA AVANCEMOS_0</t>
  </si>
  <si>
    <t>MARCELINO ROBERTO MUÑOZ PILA</t>
  </si>
  <si>
    <t>29638641</t>
  </si>
  <si>
    <t>https://mpesije.jne.gob.pe/apidocs/43f0b738-e352-4801-ba0c-6dfdbba9f330.pdf</t>
  </si>
  <si>
    <t>Arequipa - Socabaya_MOVIMIENTO REGIONAL AREQUIPA AVANCEMOS_1</t>
  </si>
  <si>
    <t>ANNELYN MILAGROS LIMA CONDORI</t>
  </si>
  <si>
    <t>72213319</t>
  </si>
  <si>
    <t>https://mpesije.jne.gob.pe/apidocs/3f63b8e9-9430-4a72-b092-f99e35f28f08.pdf</t>
  </si>
  <si>
    <t>Arequipa - Socabaya_MOVIMIENTO REGIONAL AREQUIPA AVANCEMOS_2</t>
  </si>
  <si>
    <t>AIRTON ALEXANDRO CARDENAS MIRANDA</t>
  </si>
  <si>
    <t>60865172</t>
  </si>
  <si>
    <t>https://mpesije.jne.gob.pe/apidocs/dc016c57-a9fb-4c27-98f1-f3965d39eae1.pdf</t>
  </si>
  <si>
    <t>Arequipa - Socabaya_MOVIMIENTO REGIONAL AREQUIPA AVANCEMOS_3</t>
  </si>
  <si>
    <t>ARACELLY YANETTE MANRIQUE FIERRO</t>
  </si>
  <si>
    <t>29685865</t>
  </si>
  <si>
    <t>https://mpesije.jne.gob.pe/apidocs/86fdf806-d320-4513-b719-25060efa5251.pdf</t>
  </si>
  <si>
    <t>Arequipa - Socabaya_MOVIMIENTO REGIONAL AREQUIPA AVANCEMOS_4</t>
  </si>
  <si>
    <t>JORGE ANTONIO TEJADA MEDINA</t>
  </si>
  <si>
    <t>29588038</t>
  </si>
  <si>
    <t>https://mpesije.jne.gob.pe/apidocs/d109ecb2-4b01-49cd-80f7-cef42f9bc6fa.pdf</t>
  </si>
  <si>
    <t>Arequipa - Socabaya_MOVIMIENTO REGIONAL AREQUIPA AVANCEMOS_5</t>
  </si>
  <si>
    <t>DANIELA ESPERANZA PAREDES CONDORI</t>
  </si>
  <si>
    <t>72100518</t>
  </si>
  <si>
    <t>https://mpesije.jne.gob.pe/apidocs/a1e1e6be-e5a0-456d-a762-fbd15cfccbc8.pdf</t>
  </si>
  <si>
    <t>Arequipa - Socabaya_MOVIMIENTO REGIONAL AREQUIPA AVANCEMOS_6</t>
  </si>
  <si>
    <t>HAGGI JAVIER LÓPEZ HUARACALLO</t>
  </si>
  <si>
    <t>71768510</t>
  </si>
  <si>
    <t>https://mpesije.jne.gob.pe/apidocs/511bb4dd-c7f6-4f54-ba00-65ac0b97ee7d.pdf</t>
  </si>
  <si>
    <t>Arequipa - Socabaya_MOVIMIENTO REGIONAL AREQUIPA AVANCEMOS_7</t>
  </si>
  <si>
    <t>ANA LUCIA ANGLES QUIROZ</t>
  </si>
  <si>
    <t>72651718</t>
  </si>
  <si>
    <t>https://mpesije.jne.gob.pe/apidocs/3f67997f-47f5-409c-a3b1-df1ffb4a1b14.pdf</t>
  </si>
  <si>
    <t>Arequipa - Socabaya_MOVIMIENTO REGIONAL AREQUIPA AVANCEMOS_8</t>
  </si>
  <si>
    <t>RODRIGO HERNAN ROBLES CAYRA</t>
  </si>
  <si>
    <t>72701231</t>
  </si>
  <si>
    <t>https://mpesije.jne.gob.pe/apidocs/ca250773-0f55-4ab5-aa73-61c476429e1e.pdf</t>
  </si>
  <si>
    <t>Arequipa - Socabaya_MOVIMIENTO REGIONAL AREQUIPA AVANCEMOS_9</t>
  </si>
  <si>
    <t>ELENA FRANCESCA MAMANI YUPA</t>
  </si>
  <si>
    <t>45486123</t>
  </si>
  <si>
    <t>https://mpesije.jne.gob.pe/apidocs/6ae32f1e-b273-40af-bfa7-6e0c560d4073.pdf</t>
  </si>
  <si>
    <t>Arequipa - Socabaya_MOVIMIENTO REGIONAL AREQUIPA AVANCEMOS_10</t>
  </si>
  <si>
    <t>CRISTHIAN MARCOS APAZA BENDITA</t>
  </si>
  <si>
    <t>75145971</t>
  </si>
  <si>
    <t>https://mpesije.jne.gob.pe/apidocs/5442d446-76e4-41e5-8b43-7ad8884dd3b1.pdf</t>
  </si>
  <si>
    <t>Arequipa - Socabaya_PARTIDO POLITICO PERU PRIMERO_0</t>
  </si>
  <si>
    <t>DIEGO ARMANDO VILELA ALBÁN</t>
  </si>
  <si>
    <t>46566540</t>
  </si>
  <si>
    <t>https://mpesije.jne.gob.pe/apidocs/0374073b-3f8d-4d0a-a04d-514e0c7223c6.pdf</t>
  </si>
  <si>
    <t>Arequipa - Socabaya_PARTIDO POLITICO PERU PRIMERO_1</t>
  </si>
  <si>
    <t>MARCIAL ARNALDO MEDINA TEJADA</t>
  </si>
  <si>
    <t>29492838</t>
  </si>
  <si>
    <t>https://mpesije.jne.gob.pe/apidocs/a4d4c389-846a-440c-b59d-362afc3a200d.pdf</t>
  </si>
  <si>
    <t>Arequipa - Socabaya_PARTIDO POLITICO PERU PRIMERO_2</t>
  </si>
  <si>
    <t>ANYI PAOLA ZEGARRA HUAMANI</t>
  </si>
  <si>
    <t>74047972</t>
  </si>
  <si>
    <t>https://mpesije.jne.gob.pe/apidocs/f4433ed4-555d-47f9-b554-9aa2108f4bdf.pdf</t>
  </si>
  <si>
    <t>Arequipa - Socabaya_PARTIDO POLITICO PERU PRIMERO_3</t>
  </si>
  <si>
    <t>WILMER HUGO CHOQUEHUANCA CHAMPI</t>
  </si>
  <si>
    <t>44471428</t>
  </si>
  <si>
    <t>https://mpesije.jne.gob.pe/apidocs/85a7cc49-985b-4a9a-93cc-dd6974679d48.pdf</t>
  </si>
  <si>
    <t>Arequipa - Socabaya_PARTIDO POLITICO PERU PRIMERO_4</t>
  </si>
  <si>
    <t>KRISTEL CLERI MEDINA CAYETANO</t>
  </si>
  <si>
    <t>47479237</t>
  </si>
  <si>
    <t>https://mpesije.jne.gob.pe/apidocs/39de35cd-fcb8-4c96-b84c-8ea19bc70579.pdf</t>
  </si>
  <si>
    <t>Arequipa - Socabaya_PARTIDO POLITICO PERU PRIMERO_5</t>
  </si>
  <si>
    <t>BRUNO JOSE RIVERA SALINAS</t>
  </si>
  <si>
    <t>61047811</t>
  </si>
  <si>
    <t>https://mpesije.jne.gob.pe/apidocs/52b44409-c392-4570-920a-7a43bac84f0d.pdf</t>
  </si>
  <si>
    <t>Arequipa - Socabaya_PARTIDO POLITICO PERU PRIMERO_6</t>
  </si>
  <si>
    <t>CARMEN KATIUSCA TEJEDA CRUZ</t>
  </si>
  <si>
    <t>73363474</t>
  </si>
  <si>
    <t>https://mpesije.jne.gob.pe/apidocs/81bb2452-aabc-43cb-aa79-9b3dbc73d5ef.pdf</t>
  </si>
  <si>
    <t>Arequipa - Socabaya_PARTIDO POLITICO PERU PRIMERO_7</t>
  </si>
  <si>
    <t>HERLY ALEXANDER NINA COAGUILA</t>
  </si>
  <si>
    <t>43662040</t>
  </si>
  <si>
    <t>https://mpesije.jne.gob.pe/apidocs/67a4aefc-71e9-4c45-b15f-f688e8fb7cab.pdf</t>
  </si>
  <si>
    <t>Arequipa - Socabaya_PARTIDO POLITICO PERU PRIMERO_8</t>
  </si>
  <si>
    <t>MARIA MILAGROS MORANTE MEDINA</t>
  </si>
  <si>
    <t>72221694</t>
  </si>
  <si>
    <t>https://mpesije.jne.gob.pe/apidocs/ae26c5b8-f8a1-4577-82e2-9a9f2050bf14.pdf</t>
  </si>
  <si>
    <t>Arequipa - Socabaya_PARTIDO POLITICO PERU PRIMERO_9</t>
  </si>
  <si>
    <t>SABINO APAZA APAZA</t>
  </si>
  <si>
    <t>29489066</t>
  </si>
  <si>
    <t>https://mpesije.jne.gob.pe/apidocs/62dcd484-5cb8-40c5-9fe2-ac0a1c90fb15.pdf</t>
  </si>
  <si>
    <t>Arequipa - Socabaya_PARTIDO POLITICO PERU PRIMERO_10</t>
  </si>
  <si>
    <t>YOANA ALFONZA CHAVEZ ALVAREZ</t>
  </si>
  <si>
    <t>29665295</t>
  </si>
  <si>
    <t>https://mpesije.jne.gob.pe/apidocs/57c97d34-9f8c-40af-ae62-9172c569bea2.pdf</t>
  </si>
  <si>
    <t>Arequipa - Socabaya_PODEMOS PERU_0</t>
  </si>
  <si>
    <t>ROMEL MIGUEL MEDINA ROMERO PAREDES</t>
  </si>
  <si>
    <t>29419186</t>
  </si>
  <si>
    <t>https://mpesije.jne.gob.pe/apidocs/253f04c0-a65a-4db5-b5b6-7c71cf2300fb.pdf</t>
  </si>
  <si>
    <t>Arequipa - Socabaya_PODEMOS PERU_1</t>
  </si>
  <si>
    <t>LUIS FERNANDO FLORES LOPEZ</t>
  </si>
  <si>
    <t>72950632</t>
  </si>
  <si>
    <t>https://mpesije.jne.gob.pe/apidocs/c502e0fb-f971-4569-b4cf-d4fbce99f9cb.pdf</t>
  </si>
  <si>
    <t>Arequipa - Socabaya_PODEMOS PERU_2</t>
  </si>
  <si>
    <t>FELICITAS NUBELINDA YARI ARCE</t>
  </si>
  <si>
    <t>29388688</t>
  </si>
  <si>
    <t>https://mpesije.jne.gob.pe/apidocs/3d41059e-5331-4c71-901f-2d521b2a2b34.pdf</t>
  </si>
  <si>
    <t>Arequipa - Socabaya_PODEMOS PERU_3</t>
  </si>
  <si>
    <t>CESAR AUGUSTO QUEVEDO ANCCO</t>
  </si>
  <si>
    <t>29589106</t>
  </si>
  <si>
    <t>https://mpesije.jne.gob.pe/apidocs/54f4ad44-fc75-4055-8730-6b6eb21c7595.pdf</t>
  </si>
  <si>
    <t>Arequipa - Socabaya_PODEMOS PERU_4</t>
  </si>
  <si>
    <t>VICTORIA CIPRIANA CALIZAYA MAMANI</t>
  </si>
  <si>
    <t>29487254</t>
  </si>
  <si>
    <t>https://mpesije.jne.gob.pe/apidocs/c59c93b3-babc-4cb5-ba9f-4cdf88cf69f7.pdf</t>
  </si>
  <si>
    <t>Arequipa - Socabaya_PODEMOS PERU_5</t>
  </si>
  <si>
    <t>EDWING ROBERTO VILLALBA QUISPE</t>
  </si>
  <si>
    <t>29670231</t>
  </si>
  <si>
    <t>https://mpesije.jne.gob.pe/apidocs/659e69f4-f107-4178-96f2-22cfb854ba2f.pdf</t>
  </si>
  <si>
    <t>Arequipa - Socabaya_PODEMOS PERU_6</t>
  </si>
  <si>
    <t>FANY YURY MAMANI PUCHO</t>
  </si>
  <si>
    <t>29547197</t>
  </si>
  <si>
    <t>https://mpesije.jne.gob.pe/apidocs/c38c49fb-b09b-406e-93b7-591b2d0b0f79.pdf</t>
  </si>
  <si>
    <t>Arequipa - Socabaya_PODEMOS PERU_7</t>
  </si>
  <si>
    <t>RICARDO WILSON LAYME MENGOA</t>
  </si>
  <si>
    <t>29579368</t>
  </si>
  <si>
    <t>https://mpesije.jne.gob.pe/apidocs/5898a383-5ae4-47ff-a332-b13a4cad3c72.pdf</t>
  </si>
  <si>
    <t>Arequipa - Socabaya_PODEMOS PERU_8</t>
  </si>
  <si>
    <t>ARIANA NOELIA FLORES ALMONTE</t>
  </si>
  <si>
    <t>71432324</t>
  </si>
  <si>
    <t>https://mpesije.jne.gob.pe/apidocs/2d6c69fd-e3e6-4482-ade1-99172cf1f239.pdf</t>
  </si>
  <si>
    <t>Arequipa - Socabaya_PODEMOS PERU_9</t>
  </si>
  <si>
    <t>PERCY DANIEL RODRIGUEZ GALLEGOS</t>
  </si>
  <si>
    <t>46026575</t>
  </si>
  <si>
    <t>https://mpesije.jne.gob.pe/apidocs/a24391ff-78dd-476e-888a-98f395e921dd.pdf</t>
  </si>
  <si>
    <t>Arequipa - Socabaya_PODEMOS PERU_10</t>
  </si>
  <si>
    <t>ROCIO MILUSKA DIAZ SOTO</t>
  </si>
  <si>
    <t>72047943</t>
  </si>
  <si>
    <t>https://mpesije.jne.gob.pe/apidocs/1022ec2c-a0db-457b-b1f3-73ec195531ca.pdf</t>
  </si>
  <si>
    <t>Arequipa - Socabaya_YO AREQUIPA_0</t>
  </si>
  <si>
    <t>BEBETO FIDEL CASTRO ENDARA</t>
  </si>
  <si>
    <t>46996887</t>
  </si>
  <si>
    <t>https://mpesije.jne.gob.pe/apidocs/22efc61f-959b-429b-820a-1c270f547c73.pdf</t>
  </si>
  <si>
    <t>Arequipa - Socabaya_YO AREQUIPA_1</t>
  </si>
  <si>
    <t>YERINA SINTHIA MEZA MACHADO</t>
  </si>
  <si>
    <t>45102075</t>
  </si>
  <si>
    <t>https://mpesije.jne.gob.pe/apidocs/58a96d01-08c1-4552-8315-08924b04efc8.pdf</t>
  </si>
  <si>
    <t>Arequipa - Socabaya_YO AREQUIPA_2</t>
  </si>
  <si>
    <t>GINO MOISES LLANOS CARLETTO</t>
  </si>
  <si>
    <t>46549768</t>
  </si>
  <si>
    <t>https://mpesije.jne.gob.pe/apidocs/1792835b-6df9-4896-bfa7-7286a235f755.pdf</t>
  </si>
  <si>
    <t>Arequipa - Socabaya_YO AREQUIPA_3</t>
  </si>
  <si>
    <t>KIMERLY KIARA ALMONTE DIAZ</t>
  </si>
  <si>
    <t>71424577</t>
  </si>
  <si>
    <t>https://mpesije.jne.gob.pe/apidocs/ad065b2b-8a34-47fa-8575-89334704fd68.pdf</t>
  </si>
  <si>
    <t>Arequipa - Socabaya_YO AREQUIPA_4</t>
  </si>
  <si>
    <t>JESUS EDUARDO GOMEZ SALAS</t>
  </si>
  <si>
    <t>75439225</t>
  </si>
  <si>
    <t>https://mpesije.jne.gob.pe/apidocs/857f7ecd-9f95-47a5-a3f3-e6d4b9243fdb.pdf</t>
  </si>
  <si>
    <t>Arequipa - Socabaya_YO AREQUIPA_5</t>
  </si>
  <si>
    <t>ANA MARIA CHIPANA DUEÑAS</t>
  </si>
  <si>
    <t>42104851</t>
  </si>
  <si>
    <t>https://mpesije.jne.gob.pe/apidocs/2328c6bb-a887-43c1-be5d-f4626a35fe70.pdf</t>
  </si>
  <si>
    <t>Arequipa - Socabaya_YO AREQUIPA_6</t>
  </si>
  <si>
    <t>JOSE ANTONIO VENTURA HUAMANI</t>
  </si>
  <si>
    <t>29655698</t>
  </si>
  <si>
    <t>https://mpesije.jne.gob.pe/apidocs/a26c2e83-a6dc-427d-a935-6f1b57e91c40.pdf</t>
  </si>
  <si>
    <t>Arequipa - Socabaya_YO AREQUIPA_7</t>
  </si>
  <si>
    <t>AURORA APAZA DE SARMIENTO</t>
  </si>
  <si>
    <t>29332380</t>
  </si>
  <si>
    <t>https://mpesije.jne.gob.pe/apidocs/6a2ed1a5-562a-43c6-89f9-6f14663f1adc.pdf</t>
  </si>
  <si>
    <t>Arequipa - Socabaya_YO AREQUIPA_8</t>
  </si>
  <si>
    <t>RODRIGO ALONSO DIAZ MONTOYA</t>
  </si>
  <si>
    <t>43007572</t>
  </si>
  <si>
    <t>https://mpesije.jne.gob.pe/apidocs/4251dfd9-559b-470f-9aae-2d172734a486.pdf</t>
  </si>
  <si>
    <t>Arequipa - Socabaya_YO AREQUIPA_9</t>
  </si>
  <si>
    <t>SEGUNDINA TEODORA CHARREZ QUISPE</t>
  </si>
  <si>
    <t>29431132</t>
  </si>
  <si>
    <t>https://mpesije.jne.gob.pe/apidocs/9f41739c-7142-4458-abd2-394650122cb7.pdf</t>
  </si>
  <si>
    <t>Arequipa - Socabaya_YO AREQUIPA_10</t>
  </si>
  <si>
    <t>OSCAR ANTONIO RODRIGUEZ MERCADO</t>
  </si>
  <si>
    <t>75136408</t>
  </si>
  <si>
    <t>https://mpesije.jne.gob.pe/apidocs/ad879fdb-6f78-49b3-9ea7-e06aef3b1ed6.pdf</t>
  </si>
  <si>
    <t>Arequipa - Tiabaya_AHORA NACION AN_0</t>
  </si>
  <si>
    <t>ROGER LUIS CONDORI YUJRA</t>
  </si>
  <si>
    <t>02417834</t>
  </si>
  <si>
    <t>https://mpesije.jne.gob.pe/apidocs/81136465-7284-4129-943a-48a812034134.pdf</t>
  </si>
  <si>
    <t>Arequipa - Tiabaya_AHORA NACION AN_1</t>
  </si>
  <si>
    <t>GLADYS QUISPE CRUZ</t>
  </si>
  <si>
    <t>70236925</t>
  </si>
  <si>
    <t>https://mpesije.jne.gob.pe/apidocs/958a0362-d647-4867-aba8-237c7b216819.pdf</t>
  </si>
  <si>
    <t>Arequipa - Tiabaya_AHORA NACION AN_2</t>
  </si>
  <si>
    <t>SAUL LEON LOAYZA</t>
  </si>
  <si>
    <t>48340450</t>
  </si>
  <si>
    <t>https://mpesije.jne.gob.pe/apidocs/0db79cbb-641a-4c84-81ae-1389eb9d3b63.pdf</t>
  </si>
  <si>
    <t>Arequipa - Tiabaya_AHORA NACION AN_3</t>
  </si>
  <si>
    <t>ANA FIORELA NINA VILCAPAZA</t>
  </si>
  <si>
    <t>73857512</t>
  </si>
  <si>
    <t>https://mpesije.jne.gob.pe/apidocs/d0d75606-0153-4d81-901d-f167c8a6cef0.pdf</t>
  </si>
  <si>
    <t>Arequipa - Tiabaya_AHORA NACION AN_4</t>
  </si>
  <si>
    <t>EDGAR EUSEBIO LOPEZ CHAMBI</t>
  </si>
  <si>
    <t>29511463</t>
  </si>
  <si>
    <t>https://mpesije.jne.gob.pe/apidocs/9bf950df-4497-46e6-9857-96a965488466.pdf</t>
  </si>
  <si>
    <t>Arequipa - Tiabaya_AHORA NACION AN_5</t>
  </si>
  <si>
    <t>YESICA SUDEY CHAHUA VILCA</t>
  </si>
  <si>
    <t>77489470</t>
  </si>
  <si>
    <t>https://mpesije.jne.gob.pe/apidocs/fc5fc2d5-e625-4760-8009-e19181eb8399.pdf</t>
  </si>
  <si>
    <t>Arequipa - Tiabaya_AHORA NACION AN_6</t>
  </si>
  <si>
    <t>CARLOS VICENTE URACAHUA MAMANI</t>
  </si>
  <si>
    <t>46314477</t>
  </si>
  <si>
    <t>https://mpesije.jne.gob.pe/apidocs/8545d75f-0296-48bd-96db-23eb059a1346.pdf</t>
  </si>
  <si>
    <t>Arequipa - Tiabaya_FUERZA AREQUIPENA_0</t>
  </si>
  <si>
    <t>MIGUEL ANGEL CUADROS PAREDES</t>
  </si>
  <si>
    <t>29505793</t>
  </si>
  <si>
    <t>https://mpesije.jne.gob.pe/apidocs/691d707e-98eb-43bb-9555-7d9c65fff881.pdf</t>
  </si>
  <si>
    <t>Arequipa - Tiabaya_FUERZA AREQUIPENA_1</t>
  </si>
  <si>
    <t>ELVIA ESTHER HUANCA HANCCOCCALLO</t>
  </si>
  <si>
    <t>47022273</t>
  </si>
  <si>
    <t>https://mpesije.jne.gob.pe/apidocs/db222db8-ff39-4f9f-9189-629157c58346.pdf</t>
  </si>
  <si>
    <t>Arequipa - Tiabaya_FUERZA AREQUIPENA_2</t>
  </si>
  <si>
    <t>FREDY JULIO GALLEGOS SEÑA</t>
  </si>
  <si>
    <t>42522655</t>
  </si>
  <si>
    <t>https://mpesije.jne.gob.pe/apidocs/cea6dfc0-4ccb-48ab-8259-a1e4fdc56345.pdf</t>
  </si>
  <si>
    <t>Arequipa - Tiabaya_FUERZA AREQUIPENA_3</t>
  </si>
  <si>
    <t>CONCEPCION ANNY QUISPE MANRIQUE</t>
  </si>
  <si>
    <t>29509084</t>
  </si>
  <si>
    <t>https://mpesije.jne.gob.pe/apidocs/e40d3236-6031-4854-b228-dd903468592b.pdf</t>
  </si>
  <si>
    <t>Arequipa - Tiabaya_FUERZA AREQUIPENA_4</t>
  </si>
  <si>
    <t>JESUS EDUARDO GOMEZ CESPEDES</t>
  </si>
  <si>
    <t>73025816</t>
  </si>
  <si>
    <t>https://mpesije.jne.gob.pe/apidocs/fa09ed30-4a28-4cdb-8658-3193bb8e4ad2.pdf</t>
  </si>
  <si>
    <t>Arequipa - Tiabaya_FUERZA AREQUIPENA_5</t>
  </si>
  <si>
    <t>MARIANA FLAVIA MEDINA TEJADA</t>
  </si>
  <si>
    <t>72439607</t>
  </si>
  <si>
    <t>https://mpesije.jne.gob.pe/apidocs/69b9951b-97eb-46ef-937c-6b8bf405c26f.pdf</t>
  </si>
  <si>
    <t>Arequipa - Tiabaya_FUERZA AREQUIPENA_6</t>
  </si>
  <si>
    <t>JOSEPH CHRISTOPHER VIZCARRA LUNA</t>
  </si>
  <si>
    <t>42562931</t>
  </si>
  <si>
    <t>https://mpesije.jne.gob.pe/apidocs/cc2edef1-207a-49da-87b1-d6779322597e.pdf</t>
  </si>
  <si>
    <t>Arequipa - Tiabaya_MOVIMIENTO REGIONAL AREQUIPA AVANCEMOS_0</t>
  </si>
  <si>
    <t>KELLY YURIDIA SANTILLANA ABRIL</t>
  </si>
  <si>
    <t>42417245</t>
  </si>
  <si>
    <t>https://mpesije.jne.gob.pe/apidocs/acd53dba-fb0e-4ec7-92e3-b75e0c704138.pdf</t>
  </si>
  <si>
    <t>Arequipa - Tiabaya_MOVIMIENTO REGIONAL AREQUIPA AVANCEMOS_1</t>
  </si>
  <si>
    <t>VICTOR HUGO SARDON FLORES</t>
  </si>
  <si>
    <t>42292579</t>
  </si>
  <si>
    <t>https://mpesije.jne.gob.pe/apidocs/94394375-36ac-4429-86a9-88e3fd41d99c.pdf</t>
  </si>
  <si>
    <t>Arequipa - Tiabaya_MOVIMIENTO REGIONAL AREQUIPA AVANCEMOS_2</t>
  </si>
  <si>
    <t>PAOLA MILAGROS PAREDES OBANDO</t>
  </si>
  <si>
    <t>47756049</t>
  </si>
  <si>
    <t>https://mpesije.jne.gob.pe/apidocs/fd40ef7d-1a78-4369-89fa-9e8f3725a687.pdf</t>
  </si>
  <si>
    <t>Arequipa - Tiabaya_MOVIMIENTO REGIONAL AREQUIPA AVANCEMOS_3</t>
  </si>
  <si>
    <t>WILMER YOVANY AREQUIPA ANCO</t>
  </si>
  <si>
    <t>46049703</t>
  </si>
  <si>
    <t>https://mpesije.jne.gob.pe/apidocs/2e244d74-1845-4b80-8187-8e2f60b85f29.pdf</t>
  </si>
  <si>
    <t>Arequipa - Tiabaya_MOVIMIENTO REGIONAL AREQUIPA AVANCEMOS_4</t>
  </si>
  <si>
    <t>RUTH NERY CARRION ESCARCENA</t>
  </si>
  <si>
    <t>47668744</t>
  </si>
  <si>
    <t>https://mpesije.jne.gob.pe/apidocs/183b0b4f-3969-4147-8761-7c59c21b9f12.pdf</t>
  </si>
  <si>
    <t>Arequipa - Tiabaya_MOVIMIENTO REGIONAL AREQUIPA AVANCEMOS_5</t>
  </si>
  <si>
    <t>ANDERSON PIERO YUCRA HUAMANI</t>
  </si>
  <si>
    <t>77292124</t>
  </si>
  <si>
    <t>https://mpesije.jne.gob.pe/apidocs/d544867f-56ea-4510-a9f9-00b90f13f7a4.pdf</t>
  </si>
  <si>
    <t>Arequipa - Tiabaya_MOVIMIENTO REGIONAL AREQUIPA AVANCEMOS_6</t>
  </si>
  <si>
    <t>MARIA ANGELICA SILVERA HUILLCAHUAMAN</t>
  </si>
  <si>
    <t>73855371</t>
  </si>
  <si>
    <t>https://mpesije.jne.gob.pe/apidocs/84dedbae-e5e0-4f80-b397-ac63739e502a.pdf</t>
  </si>
  <si>
    <t>Arequipa - Tiabaya_PARTIDO POLITICO PERU PRIMERO_0</t>
  </si>
  <si>
    <t>HARDIN JOSE ABRIL VELARDE</t>
  </si>
  <si>
    <t>08963756</t>
  </si>
  <si>
    <t>https://mpesije.jne.gob.pe/apidocs/d490f517-ae1b-438a-8b3c-b191b5a8a8b7.pdf</t>
  </si>
  <si>
    <t>Arequipa - Tiabaya_PARTIDO POLITICO PERU PRIMERO_1</t>
  </si>
  <si>
    <t>MANUEL GUSTAVO ALEGRE POLANCO</t>
  </si>
  <si>
    <t>70429845</t>
  </si>
  <si>
    <t>https://mpesije.jne.gob.pe/apidocs/a67753c8-9f79-4d00-9fbd-08e219e03f84.pdf</t>
  </si>
  <si>
    <t>Arequipa - Tiabaya_PARTIDO POLITICO PERU PRIMERO_2</t>
  </si>
  <si>
    <t>RISSY PAOLA CALDERON ZEBALLOS</t>
  </si>
  <si>
    <t>29633844</t>
  </si>
  <si>
    <t>https://mpesije.jne.gob.pe/apidocs/f68dd181-7299-4148-90a5-c8640ab8e907.pdf</t>
  </si>
  <si>
    <t>Arequipa - Tiabaya_PARTIDO POLITICO PERU PRIMERO_3</t>
  </si>
  <si>
    <t>RIGOBERTO TITO YUCRA PARISUAÑA</t>
  </si>
  <si>
    <t>29655966</t>
  </si>
  <si>
    <t>https://mpesije.jne.gob.pe/apidocs/e09c494e-983b-45bf-8f8e-d9577d93d2ef.pdf</t>
  </si>
  <si>
    <t>Arequipa - Tiabaya_PARTIDO POLITICO PERU PRIMERO_4</t>
  </si>
  <si>
    <t>NEMIA SUSANA MANSILLA FLORES</t>
  </si>
  <si>
    <t>29511991</t>
  </si>
  <si>
    <t>https://mpesije.jne.gob.pe/apidocs/501f6a01-8d50-4249-84e8-76b767828e6f.pdf</t>
  </si>
  <si>
    <t>Arequipa - Tiabaya_PARTIDO POLITICO PERU PRIMERO_5</t>
  </si>
  <si>
    <t>ANDY ADHAM HUAMANI CHAVEZ</t>
  </si>
  <si>
    <t>72172860</t>
  </si>
  <si>
    <t>https://mpesije.jne.gob.pe/apidocs/6751ae3e-8a87-436f-bad4-90b71e837c5e.pdf</t>
  </si>
  <si>
    <t>Arequipa - Tiabaya_PARTIDO POLITICO PERU PRIMERO_6</t>
  </si>
  <si>
    <t>ANGEL MILAGROS FLORES PAREDES</t>
  </si>
  <si>
    <t>71074501</t>
  </si>
  <si>
    <t>https://mpesije.jne.gob.pe/apidocs/1d8440e7-4799-440a-8c23-bb7d2a6b5c67.pdf</t>
  </si>
  <si>
    <t>Arequipa - Uchumayo_AHORA NACION AN_0</t>
  </si>
  <si>
    <t>ALFREDO LOZANO DIAZ</t>
  </si>
  <si>
    <t>43507529</t>
  </si>
  <si>
    <t>https://mpesije.jne.gob.pe/apidocs/a7e9e50f-6f9e-42f2-ac66-45b28f8a7583.pdf</t>
  </si>
  <si>
    <t>Arequipa - Uchumayo_AHORA NACION AN_1</t>
  </si>
  <si>
    <t>CLARK RUBENNY HURTADO ADRIAZOLA</t>
  </si>
  <si>
    <t>72177665</t>
  </si>
  <si>
    <t>https://mpesije.jne.gob.pe/apidocs/694e9ad2-8f6e-4e7f-a908-8fb210136479.pdf</t>
  </si>
  <si>
    <t>Arequipa - Uchumayo_AHORA NACION AN_2</t>
  </si>
  <si>
    <t>MARTHA UBERLINDA MENACHO OBLITAS</t>
  </si>
  <si>
    <t>29513870</t>
  </si>
  <si>
    <t>https://mpesije.jne.gob.pe/apidocs/de3f4e2d-e611-4170-ad22-9841e069e89e.pdf</t>
  </si>
  <si>
    <t>Arequipa - Uchumayo_AHORA NACION AN_3</t>
  </si>
  <si>
    <t>GIANCARLO RAFAEL NAVARRETE ROSSI</t>
  </si>
  <si>
    <t>41782605</t>
  </si>
  <si>
    <t>https://mpesije.jne.gob.pe/apidocs/1aa5c572-71d3-44b3-a32d-bf6d630a1c0d.pdf</t>
  </si>
  <si>
    <t>Arequipa - Uchumayo_AHORA NACION AN_4</t>
  </si>
  <si>
    <t>GABINA FELICITAS VILCA DE SOLIS</t>
  </si>
  <si>
    <t>29211308</t>
  </si>
  <si>
    <t>https://mpesije.jne.gob.pe/apidocs/7b8521f2-04dc-485e-a493-5c1e8213738e.pdf</t>
  </si>
  <si>
    <t>Arequipa - Uchumayo_AHORA NACION AN_5</t>
  </si>
  <si>
    <t>GUSTAVO ADOLFO FERNANDEZ RAMOS</t>
  </si>
  <si>
    <t>61219238</t>
  </si>
  <si>
    <t>https://mpesije.jne.gob.pe/apidocs/af68e1c6-5a09-43a8-978f-51425f4cff48.pdf</t>
  </si>
  <si>
    <t>Arequipa - Uchumayo_AHORA NACION AN_6</t>
  </si>
  <si>
    <t>MELANY DENNIS RODRIGO CCACYA</t>
  </si>
  <si>
    <t>72679084</t>
  </si>
  <si>
    <t>https://mpesije.jne.gob.pe/apidocs/d14e4a31-f494-4f74-9144-2764790c6a7b.pdf</t>
  </si>
  <si>
    <t>Arequipa - Uchumayo_ALIANZA ELECTORAL VENCEREMOS_0</t>
  </si>
  <si>
    <t>DARIO MANUEL CENTENO HUAMANI</t>
  </si>
  <si>
    <t>71504475</t>
  </si>
  <si>
    <t>https://mpesije.jne.gob.pe/apidocs/32a4460f-89fd-44ac-8ab8-b9713b1b63b4.pdf</t>
  </si>
  <si>
    <t>Arequipa - Uchumayo_ALIANZA ELECTORAL VENCEREMOS_1</t>
  </si>
  <si>
    <t>JOSE DAVID GONZALES SANCHEZ</t>
  </si>
  <si>
    <t>29656097</t>
  </si>
  <si>
    <t>https://mpesije.jne.gob.pe/apidocs/4d309abd-ade1-4d2a-b114-9dbcbc8ffc4b.pdf</t>
  </si>
  <si>
    <t>Arequipa - Uchumayo_ALIANZA ELECTORAL VENCEREMOS_2</t>
  </si>
  <si>
    <t>FLOR DE MARIA LLERENA VARGAS</t>
  </si>
  <si>
    <t>29671360</t>
  </si>
  <si>
    <t>https://mpesije.jne.gob.pe/apidocs/32182957-1a85-4d5b-9887-8faaa4d81445.pdf</t>
  </si>
  <si>
    <t>Arequipa - Uchumayo_ALIANZA ELECTORAL VENCEREMOS_3</t>
  </si>
  <si>
    <t>ANDRES CCORIMANYA ESTEBAN</t>
  </si>
  <si>
    <t>02267049</t>
  </si>
  <si>
    <t>https://mpesije.jne.gob.pe/apidocs/fd181faf-9bdb-4870-adff-de2c13f562dc.pdf</t>
  </si>
  <si>
    <t>Arequipa - Uchumayo_ALIANZA ELECTORAL VENCEREMOS_4</t>
  </si>
  <si>
    <t>ROSA ELENA MARTHA CACERES OCHOA</t>
  </si>
  <si>
    <t>29514437</t>
  </si>
  <si>
    <t>https://mpesije.jne.gob.pe/apidocs/82508af1-3fcb-4550-aa23-ac2fbf405c86.pdf</t>
  </si>
  <si>
    <t>Arequipa - Uchumayo_ALIANZA ELECTORAL VENCEREMOS_5</t>
  </si>
  <si>
    <t>GILMER JOSE VIZCARRA AVILA</t>
  </si>
  <si>
    <t>74076579</t>
  </si>
  <si>
    <t>https://mpesije.jne.gob.pe/apidocs/7155cdd3-b1a6-4149-a178-2a7487f552b0.pdf</t>
  </si>
  <si>
    <t>Arequipa - Uchumayo_ALIANZA ELECTORAL VENCEREMOS_6</t>
  </si>
  <si>
    <t>MARIA BELEN CABRERA LUQUE</t>
  </si>
  <si>
    <t>72304291</t>
  </si>
  <si>
    <t>https://mpesije.jne.gob.pe/apidocs/b1b95eec-dbfc-46be-b6a3-eb8115852ec5.pdf</t>
  </si>
  <si>
    <t>Arequipa - Uchumayo_FUERZA AREQUIPENA_0</t>
  </si>
  <si>
    <t>YACKELIN DIANA ROJAS VELASQUEZ</t>
  </si>
  <si>
    <t>42887423</t>
  </si>
  <si>
    <t>https://mpesije.jne.gob.pe/apidocs/906f237d-7992-41f5-a868-9f3e2c02da32.pdf</t>
  </si>
  <si>
    <t>Arequipa - Uchumayo_FUERZA AREQUIPENA_1</t>
  </si>
  <si>
    <t>ALEJANDRO ANDERSON AQUISE LARICO</t>
  </si>
  <si>
    <t>44397576</t>
  </si>
  <si>
    <t>https://mpesije.jne.gob.pe/apidocs/cfdfec83-d93d-4da5-b19e-a40e400fec0f.pdf</t>
  </si>
  <si>
    <t>Arequipa - Uchumayo_FUERZA AREQUIPENA_2</t>
  </si>
  <si>
    <t>MARIAN LUISA ABARCA RONDON</t>
  </si>
  <si>
    <t>73374483</t>
  </si>
  <si>
    <t>https://mpesije.jne.gob.pe/apidocs/f46cf4d3-e79d-42d8-a030-1f61345820fa.pdf</t>
  </si>
  <si>
    <t>Arequipa - Uchumayo_FUERZA AREQUIPENA_3</t>
  </si>
  <si>
    <t>FRANKLIN LONGINO SUCARI ROMERO</t>
  </si>
  <si>
    <t>01500501</t>
  </si>
  <si>
    <t>https://mpesije.jne.gob.pe/apidocs/1a3ea9c4-0209-4991-88c0-a5493f5f0f67.pdf</t>
  </si>
  <si>
    <t>Arequipa - Uchumayo_FUERZA AREQUIPENA_4</t>
  </si>
  <si>
    <t>ROXANA QUISPE VILCA</t>
  </si>
  <si>
    <t>42005652</t>
  </si>
  <si>
    <t>https://mpesije.jne.gob.pe/apidocs/544673d3-67a8-4fe4-a9c4-f882c96c94ac.pdf</t>
  </si>
  <si>
    <t>Arequipa - Uchumayo_FUERZA AREQUIPENA_5</t>
  </si>
  <si>
    <t>JOSE ALFREDO MEZA CACERES</t>
  </si>
  <si>
    <t>29594640</t>
  </si>
  <si>
    <t>https://mpesije.jne.gob.pe/apidocs/eca2fa99-7a88-47b5-ae0f-0b4aea07b8df.pdf</t>
  </si>
  <si>
    <t>Arequipa - Uchumayo_FUERZA AREQUIPENA_6</t>
  </si>
  <si>
    <t>DANITZA AMPARO CACERES GOMEZ</t>
  </si>
  <si>
    <t>61076830</t>
  </si>
  <si>
    <t>https://mpesije.jne.gob.pe/apidocs/76495f6d-115b-4b9f-bb4f-72029d376dae.pdf</t>
  </si>
  <si>
    <t>Arequipa - Uchumayo_MOVIMIENTO REGIONAL AREQUIPA AVANCEMOS_0</t>
  </si>
  <si>
    <t>LEON DANIEL HUARAYA MURILLO</t>
  </si>
  <si>
    <t>29515390</t>
  </si>
  <si>
    <t>https://mpesije.jne.gob.pe/apidocs/228604e5-50e4-4641-ac96-ec69287d8b6e.pdf</t>
  </si>
  <si>
    <t>Arequipa - Uchumayo_MOVIMIENTO REGIONAL AREQUIPA AVANCEMOS_1</t>
  </si>
  <si>
    <t>JAIME ENRIQUE MOLINA CHURA</t>
  </si>
  <si>
    <t>72413254</t>
  </si>
  <si>
    <t>https://mpesije.jne.gob.pe/apidocs/23c46dfd-b7e1-4e2a-94f4-3dc5051ecb4a.pdf</t>
  </si>
  <si>
    <t>Arequipa - Uchumayo_MOVIMIENTO REGIONAL AREQUIPA AVANCEMOS_2</t>
  </si>
  <si>
    <t>PATRICIA BERTHA ARE BUSTINCIO</t>
  </si>
  <si>
    <t>29603689</t>
  </si>
  <si>
    <t>https://mpesije.jne.gob.pe/apidocs/ba39fb09-60f3-4416-abd8-526b5a874e12.pdf</t>
  </si>
  <si>
    <t>Arequipa - Uchumayo_MOVIMIENTO REGIONAL AREQUIPA AVANCEMOS_3</t>
  </si>
  <si>
    <t>JUAN PABLO CCOROPUNA HUAYCANE</t>
  </si>
  <si>
    <t>29505361</t>
  </si>
  <si>
    <t>https://mpesije.jne.gob.pe/apidocs/6a17f7e6-c8bb-4b56-ae64-695baa8e3379.pdf</t>
  </si>
  <si>
    <t>Arequipa - Uchumayo_MOVIMIENTO REGIONAL AREQUIPA AVANCEMOS_4</t>
  </si>
  <si>
    <t>KARELIA DEL ROSARIO CARBAJAL PONCE</t>
  </si>
  <si>
    <t>71768356</t>
  </si>
  <si>
    <t>https://mpesije.jne.gob.pe/apidocs/3f24078c-27d6-415a-b362-6d9cb2855a3d.pdf</t>
  </si>
  <si>
    <t>Arequipa - Uchumayo_MOVIMIENTO REGIONAL AREQUIPA AVANCEMOS_5</t>
  </si>
  <si>
    <t>CARLOS ALFREDO QUIROZ ZEGARRA</t>
  </si>
  <si>
    <t>76875582</t>
  </si>
  <si>
    <t>https://mpesije.jne.gob.pe/apidocs/0e77099e-0ef7-40ab-a9a6-0a5f483190ef.pdf</t>
  </si>
  <si>
    <t>Arequipa - Uchumayo_MOVIMIENTO REGIONAL AREQUIPA AVANCEMOS_6</t>
  </si>
  <si>
    <t>JULIA YOLANDA BAUTISTA HUAYHUA</t>
  </si>
  <si>
    <t>44709529</t>
  </si>
  <si>
    <t>https://mpesije.jne.gob.pe/apidocs/90e3aa5e-7363-4b3e-b82c-e9bdc18a2970.pdf</t>
  </si>
  <si>
    <t>Arequipa - Uchumayo_PARTIDO POLITICO PERU PRIMERO_0</t>
  </si>
  <si>
    <t>JORGE ALFREDO TAPIA NEIRA</t>
  </si>
  <si>
    <t>29515241</t>
  </si>
  <si>
    <t>https://mpesije.jne.gob.pe/apidocs/9c111dc8-8a90-4905-87a7-3b2a2a5c80c1.pdf</t>
  </si>
  <si>
    <t>Arequipa - Uchumayo_PARTIDO POLITICO PERU PRIMERO_1</t>
  </si>
  <si>
    <t>BLADIMIR FRANCO Z CONDORI PUMACCAJIA</t>
  </si>
  <si>
    <t>42560680</t>
  </si>
  <si>
    <t>https://mpesije.jne.gob.pe/apidocs/685bd1f0-6c04-4059-8082-e8084c575010.pdf</t>
  </si>
  <si>
    <t>Arequipa - Uchumayo_PARTIDO POLITICO PERU PRIMERO_2</t>
  </si>
  <si>
    <t>YANELY RASHELL RODRIGUEZ QUISPE</t>
  </si>
  <si>
    <t>73375755</t>
  </si>
  <si>
    <t>https://mpesije.jne.gob.pe/apidocs/46de7c51-c8d5-42aa-98fc-10594afef5a0.pdf</t>
  </si>
  <si>
    <t>Arequipa - Uchumayo_PARTIDO POLITICO PERU PRIMERO_3</t>
  </si>
  <si>
    <t>JOSE RODOLFO CACERES TEJADA</t>
  </si>
  <si>
    <t>47103319</t>
  </si>
  <si>
    <t>https://mpesije.jne.gob.pe/apidocs/2f1e77bf-ac0a-4811-8daa-e0928f50880e.pdf</t>
  </si>
  <si>
    <t>Arequipa - Uchumayo_PARTIDO POLITICO PERU PRIMERO_4</t>
  </si>
  <si>
    <t>LOURDES GEOVANA QUISPE MARAZA</t>
  </si>
  <si>
    <t>70025625</t>
  </si>
  <si>
    <t>https://mpesije.jne.gob.pe/apidocs/f05b0f55-7a8c-4f9b-9d8c-a17436f7fca8.pdf</t>
  </si>
  <si>
    <t>Arequipa - Uchumayo_PARTIDO POLITICO PERU PRIMERO_5</t>
  </si>
  <si>
    <t>JEFFERSON OCTAVIO JUANITO CUBA</t>
  </si>
  <si>
    <t>73381402</t>
  </si>
  <si>
    <t>https://mpesije.jne.gob.pe/apidocs/fa8cb860-7410-4489-b1e8-d7b71b5fabfe.pdf</t>
  </si>
  <si>
    <t>Arequipa - Uchumayo_PARTIDO POLITICO PERU PRIMERO_6</t>
  </si>
  <si>
    <t>SOPHIA LUCIA CACERES TEJADA</t>
  </si>
  <si>
    <t>72968046</t>
  </si>
  <si>
    <t>https://mpesije.jne.gob.pe/apidocs/8de11cf0-3dd4-40b3-9b32-c3d8a20c88ba.pdf</t>
  </si>
  <si>
    <t>Arequipa - Uchumayo_PARTIDO UNIDAD Y PAZ_0</t>
  </si>
  <si>
    <t>JUAN HUGO CARRASCO CHUCHULLO</t>
  </si>
  <si>
    <t>29513757</t>
  </si>
  <si>
    <t>https://mpesije.jne.gob.pe/apidocs/792b6882-13a2-4f9b-8e6a-ee5aaa838bc6.pdf</t>
  </si>
  <si>
    <t>Arequipa - Uchumayo_PARTIDO UNIDAD Y PAZ_1</t>
  </si>
  <si>
    <t>JUAN FRANCISCO CABELLO CHAVEZ</t>
  </si>
  <si>
    <t>43918896</t>
  </si>
  <si>
    <t>https://mpesije.jne.gob.pe/apidocs/c27817ac-388f-4122-966a-98315d97d38e.pdf</t>
  </si>
  <si>
    <t>Arequipa - Uchumayo_PARTIDO UNIDAD Y PAZ_2</t>
  </si>
  <si>
    <t>EMA YULIET CARDENAS MADARIAGA</t>
  </si>
  <si>
    <t>71977814</t>
  </si>
  <si>
    <t>https://mpesije.jne.gob.pe/apidocs/4c6d6e87-ea32-46e3-bf92-4205d5297a7c.pdf</t>
  </si>
  <si>
    <t>Arequipa - Uchumayo_PARTIDO UNIDAD Y PAZ_3</t>
  </si>
  <si>
    <t>LUIS ALBERTO RAMOS SALINAS</t>
  </si>
  <si>
    <t>42090807</t>
  </si>
  <si>
    <t>https://mpesije.jne.gob.pe/apidocs/35d7805a-3dad-49b3-84a1-1018248057ac.pdf</t>
  </si>
  <si>
    <t>Arequipa - Uchumayo_PARTIDO UNIDAD Y PAZ_4</t>
  </si>
  <si>
    <t>YOMHARA SUJEIT VERA SAXI</t>
  </si>
  <si>
    <t>40174357</t>
  </si>
  <si>
    <t>https://mpesije.jne.gob.pe/apidocs/d60d482d-2b71-491e-a93f-aae3e0501121.pdf</t>
  </si>
  <si>
    <t>Arequipa - Uchumayo_PARTIDO UNIDAD Y PAZ_5</t>
  </si>
  <si>
    <t>CRISTOFER ANTHONY ORTEGA RODRIGUEZ</t>
  </si>
  <si>
    <t>60967700</t>
  </si>
  <si>
    <t>https://mpesije.jne.gob.pe/apidocs/31e687e9-89d8-46e0-8805-6d2c71b67e59.pdf</t>
  </si>
  <si>
    <t>Arequipa - Uchumayo_PARTIDO UNIDAD Y PAZ_6</t>
  </si>
  <si>
    <t>KATTY SAMARA CARBAJAL QUISPE</t>
  </si>
  <si>
    <t>29713746</t>
  </si>
  <si>
    <t>https://mpesije.jne.gob.pe/apidocs/747a0c87-d28a-4650-a104-78de5930ef5f.pdf</t>
  </si>
  <si>
    <t>Arequipa - Vitor_AHORA NACION AN_0</t>
  </si>
  <si>
    <t>FELIX HUAMAN QUIROZ</t>
  </si>
  <si>
    <t>43594439</t>
  </si>
  <si>
    <t>https://mpesije.jne.gob.pe/apidocs/994b319d-a75d-42b1-bd7b-15ea707a2da7.pdf</t>
  </si>
  <si>
    <t>Arequipa - Vitor_AHORA NACION AN_1</t>
  </si>
  <si>
    <t>UBALDO VICENTE SALHUA QUISPE</t>
  </si>
  <si>
    <t>45543876</t>
  </si>
  <si>
    <t>https://mpesije.jne.gob.pe/apidocs/671289fb-1df9-45f2-a9a1-eb9a6737b753.pdf</t>
  </si>
  <si>
    <t>Arequipa - Vitor_AHORA NACION AN_2</t>
  </si>
  <si>
    <t>PAMELA MILAGROS TOVAR DAVILA</t>
  </si>
  <si>
    <t>46149932</t>
  </si>
  <si>
    <t>https://mpesije.jne.gob.pe/apidocs/b07867a1-0b12-4c91-9ef6-e59ca91cc8b8.pdf</t>
  </si>
  <si>
    <t>Arequipa - Vitor_AHORA NACION AN_3</t>
  </si>
  <si>
    <t>EDWIN NICOLAS CCARI CARI</t>
  </si>
  <si>
    <t>76235688</t>
  </si>
  <si>
    <t>https://mpesije.jne.gob.pe/apidocs/058dd966-f3d6-49e8-b8f3-7f70268a8f28.pdf</t>
  </si>
  <si>
    <t>Arequipa - Vitor_AHORA NACION AN_4</t>
  </si>
  <si>
    <t>MARIA FERNANDA CASTILLO LAURA</t>
  </si>
  <si>
    <t>60865196</t>
  </si>
  <si>
    <t>https://mpesije.jne.gob.pe/apidocs/bb9ef2ff-3e17-48e2-ac03-1842b3a22ad2.pdf</t>
  </si>
  <si>
    <t>Arequipa - Vitor_AHORA NACION AN_5</t>
  </si>
  <si>
    <t>JOSE BERLY LAZO RODRIGUEZ</t>
  </si>
  <si>
    <t>29260287</t>
  </si>
  <si>
    <t>https://mpesije.jne.gob.pe/apidocs/71d823ea-55eb-418c-a688-f7f40bab189e.pdf</t>
  </si>
  <si>
    <t>Arequipa - Vitor_AHORA NACION AN_6</t>
  </si>
  <si>
    <t>KAROL LUCERO VILCA COSI</t>
  </si>
  <si>
    <t>73455421</t>
  </si>
  <si>
    <t>https://mpesije.jne.gob.pe/apidocs/b738427e-5732-4736-b843-e1ad5064395a.pdf</t>
  </si>
  <si>
    <t>Arequipa - Vitor_ALIANZA PARA EL PROGRESO_0</t>
  </si>
  <si>
    <t>IVAN RENE CASTRO CALDERON</t>
  </si>
  <si>
    <t>41155692</t>
  </si>
  <si>
    <t>https://mpesije.jne.gob.pe/apidocs/30431c49-d732-4e86-a6ab-6f8ed2d970b4.pdf</t>
  </si>
  <si>
    <t>Arequipa - Vitor_ALIANZA PARA EL PROGRESO_1</t>
  </si>
  <si>
    <t>JAIME VENTURA MAMANI</t>
  </si>
  <si>
    <t>45614377</t>
  </si>
  <si>
    <t>https://mpesije.jne.gob.pe/apidocs/861d2440-3541-4b38-bd30-5f304b690481.pdf</t>
  </si>
  <si>
    <t>Arequipa - Vitor_ALIANZA PARA EL PROGRESO_2</t>
  </si>
  <si>
    <t>JUANA MERCEDES HUAMANI VILLARREAL</t>
  </si>
  <si>
    <t>29516069</t>
  </si>
  <si>
    <t>https://mpesije.jne.gob.pe/apidocs/fc20b822-59e3-4e85-9093-e4086f45b9a6.pdf</t>
  </si>
  <si>
    <t>Arequipa - Vitor_ALIANZA PARA EL PROGRESO_3</t>
  </si>
  <si>
    <t>ROLANDO ANDRES ALI OCZA</t>
  </si>
  <si>
    <t>29515811</t>
  </si>
  <si>
    <t>https://mpesije.jne.gob.pe/apidocs/ec86e6af-5703-4338-9b7e-92f4a10e6445.pdf</t>
  </si>
  <si>
    <t>Arequipa - Vitor_ALIANZA PARA EL PROGRESO_4</t>
  </si>
  <si>
    <t>ANGHELY NAYELY BARRIOS QUISPE</t>
  </si>
  <si>
    <t>72304793</t>
  </si>
  <si>
    <t>https://mpesije.jne.gob.pe/apidocs/e06c6c64-2799-4573-a7bc-f0e3c488218d.pdf</t>
  </si>
  <si>
    <t>Arequipa - Vitor_ALIANZA PARA EL PROGRESO_5</t>
  </si>
  <si>
    <t>RAUL ANGEL HUILLCA MONTALVO</t>
  </si>
  <si>
    <t>47647441</t>
  </si>
  <si>
    <t>https://mpesije.jne.gob.pe/apidocs/b66ee2fb-546b-43b6-afa2-2eb64d466bc6.pdf</t>
  </si>
  <si>
    <t>Arequipa - Vitor_ALIANZA PARA EL PROGRESO_6</t>
  </si>
  <si>
    <t>AMAHIRANY YANDELY GOMEZ RAMOS</t>
  </si>
  <si>
    <t>77065178</t>
  </si>
  <si>
    <t>https://mpesije.jne.gob.pe/apidocs/f3f4af4e-8542-4629-8dfd-e72143b2c3d1.pdf</t>
  </si>
  <si>
    <t>Arequipa - Vitor_PARTIDO DEMOCRATICO SOMOS PERU_0</t>
  </si>
  <si>
    <t>JOSE MANUEL CALDERON HUAMANI</t>
  </si>
  <si>
    <t>71454068</t>
  </si>
  <si>
    <t>https://mpesije.jne.gob.pe/apidocs/630c6422-449e-4773-9dcc-02c5fac51eae.pdf</t>
  </si>
  <si>
    <t>Arequipa - Vitor_PARTIDO DEMOCRATICO SOMOS PERU_1</t>
  </si>
  <si>
    <t>PIERO GUISSEPPI ZENTENO MEZA</t>
  </si>
  <si>
    <t>41433310</t>
  </si>
  <si>
    <t>https://mpesije.jne.gob.pe/apidocs/4c1ad2ca-a6d3-481e-953c-373c915d2931.pdf</t>
  </si>
  <si>
    <t>Arequipa - Vitor_PARTIDO DEMOCRATICO SOMOS PERU_2</t>
  </si>
  <si>
    <t>LIZETH LUISA PACCO CALAPUJA</t>
  </si>
  <si>
    <t>71318091</t>
  </si>
  <si>
    <t>https://mpesije.jne.gob.pe/apidocs/51316417-dc55-49e9-9b4c-1c9ff1a84e1b.pdf</t>
  </si>
  <si>
    <t>Arequipa - Vitor_PARTIDO DEMOCRATICO SOMOS PERU_3</t>
  </si>
  <si>
    <t>DARWIN STEVE LAZO QUILCATE</t>
  </si>
  <si>
    <t>43449949</t>
  </si>
  <si>
    <t>https://mpesije.jne.gob.pe/apidocs/d96ea61e-702d-4eb4-9679-210539c532ca.pdf</t>
  </si>
  <si>
    <t>Arequipa - Vitor_PARTIDO DEMOCRATICO SOMOS PERU_4</t>
  </si>
  <si>
    <t>STEPHANI GRECIA QUISPE ALI</t>
  </si>
  <si>
    <t>71318189</t>
  </si>
  <si>
    <t>https://mpesije.jne.gob.pe/apidocs/8496a199-5de3-4d49-8148-6dd5435c3606.pdf</t>
  </si>
  <si>
    <t>Arequipa - Vitor_PARTIDO DEMOCRATICO SOMOS PERU_5</t>
  </si>
  <si>
    <t>JUAN DONATO HUAYAPA ARIAS</t>
  </si>
  <si>
    <t>29634435</t>
  </si>
  <si>
    <t>https://mpesije.jne.gob.pe/apidocs/f3e3d76c-da68-410b-a5d7-32d0be32b031.pdf</t>
  </si>
  <si>
    <t>Arequipa - Vitor_PARTIDO DEMOCRATICO SOMOS PERU_6</t>
  </si>
  <si>
    <t>JOHANNA YAMILET BEDREGAL GOMEZ</t>
  </si>
  <si>
    <t>72937653</t>
  </si>
  <si>
    <t>https://mpesije.jne.gob.pe/apidocs/fa9fea46-7744-4f9d-ba6f-6549da977bbe.pdf</t>
  </si>
  <si>
    <t>Arequipa - Vitor_PARTIDO POLITICO PERU PRIMERO_0</t>
  </si>
  <si>
    <t>SABINO JULIO MOSCOSO DEL CARPIO</t>
  </si>
  <si>
    <t>29343537</t>
  </si>
  <si>
    <t>https://mpesije.jne.gob.pe/apidocs/8e0471d7-a313-4a92-bb0f-baecdbd9f7da.pdf</t>
  </si>
  <si>
    <t>Arequipa - Vitor_PARTIDO POLITICO PERU PRIMERO_1</t>
  </si>
  <si>
    <t>ELLIOR MALCON VIZCARRA VELARDE</t>
  </si>
  <si>
    <t>43654351</t>
  </si>
  <si>
    <t>https://mpesije.jne.gob.pe/apidocs/4833b8f3-864e-48da-9ad3-b9ba4e0c0ed0.pdf</t>
  </si>
  <si>
    <t>Arequipa - Vitor_PARTIDO POLITICO PERU PRIMERO_2</t>
  </si>
  <si>
    <t>XIOMARA LUZ BARRIOS VELARDE</t>
  </si>
  <si>
    <t>29634491</t>
  </si>
  <si>
    <t>https://mpesije.jne.gob.pe/apidocs/bf326930-a2e4-442e-ba6a-07564d0735a7.pdf</t>
  </si>
  <si>
    <t>Arequipa - Vitor_PARTIDO POLITICO PERU PRIMERO_3</t>
  </si>
  <si>
    <t>JULIO ERNESTO NEYRA ZUÑIGA</t>
  </si>
  <si>
    <t>29345793</t>
  </si>
  <si>
    <t>https://mpesije.jne.gob.pe/apidocs/193c138f-c71d-4aaa-b4ee-a846fd7e36ee.pdf</t>
  </si>
  <si>
    <t>Arequipa - Vitor_PARTIDO POLITICO PERU PRIMERO_4</t>
  </si>
  <si>
    <t>BETY PATRICIA HUARCA CHOQUE</t>
  </si>
  <si>
    <t>76055952</t>
  </si>
  <si>
    <t>https://mpesije.jne.gob.pe/apidocs/26e21d9a-2c2c-448b-88ab-f86ee792fef3.pdf</t>
  </si>
  <si>
    <t>Arequipa - Vitor_PARTIDO POLITICO PERU PRIMERO_5</t>
  </si>
  <si>
    <t>REMY ELVIS QUISINI CONDORI</t>
  </si>
  <si>
    <t>74090479</t>
  </si>
  <si>
    <t>https://mpesije.jne.gob.pe/apidocs/4140edd0-7c76-4a65-aac0-368630184f43.pdf</t>
  </si>
  <si>
    <t>Arequipa - Vitor_PARTIDO POLITICO PERU PRIMERO_6</t>
  </si>
  <si>
    <t>MILAGROS MELINA DELGADO CORNEJO</t>
  </si>
  <si>
    <t>40588358</t>
  </si>
  <si>
    <t>https://mpesije.jne.gob.pe/apidocs/ef3b897f-bc9e-4553-acc1-7be67a68879c.pdf</t>
  </si>
  <si>
    <t>Arequipa - Vitor_PROGRESEMOS_0</t>
  </si>
  <si>
    <t>JUAQUIN RICARDO MANTILLA BUSTAMANTE</t>
  </si>
  <si>
    <t>70840305</t>
  </si>
  <si>
    <t>https://mpesije.jne.gob.pe/apidocs/930fe2d7-2586-49fa-a85d-2e1f6ee6eb63.pdf</t>
  </si>
  <si>
    <t>Arequipa - Vitor_PROGRESEMOS_1</t>
  </si>
  <si>
    <t>CIRIACO EMILIANO AGUIRRE CANO</t>
  </si>
  <si>
    <t>40641848</t>
  </si>
  <si>
    <t>https://mpesije.jne.gob.pe/apidocs/8f97e9e5-d873-4a74-92e2-ac8e0923b120.pdf</t>
  </si>
  <si>
    <t>Arequipa - Vitor_PROGRESEMOS_2</t>
  </si>
  <si>
    <t>KARIN MARIEL MEZA BARRIGA</t>
  </si>
  <si>
    <t>44428372</t>
  </si>
  <si>
    <t>https://mpesije.jne.gob.pe/apidocs/ef34c2ed-b92c-4743-93bf-5e077cc42565.pdf</t>
  </si>
  <si>
    <t>Arequipa - Vitor_PROGRESEMOS_3</t>
  </si>
  <si>
    <t>JAVIER HUIZA CHAMBI</t>
  </si>
  <si>
    <t>46379500</t>
  </si>
  <si>
    <t>https://mpesije.jne.gob.pe/apidocs/667c4294-78e9-425f-b413-e2022ef52ce4.pdf</t>
  </si>
  <si>
    <t>Arequipa - Vitor_PROGRESEMOS_4</t>
  </si>
  <si>
    <t>KARLA MARIEL CHOQUE SALHUA</t>
  </si>
  <si>
    <t>71318105</t>
  </si>
  <si>
    <t>https://mpesije.jne.gob.pe/apidocs/7490b818-f111-42ae-9879-88059a5c300f.pdf</t>
  </si>
  <si>
    <t>Arequipa - Vitor_PROGRESEMOS_5</t>
  </si>
  <si>
    <t>ALBERT CHRISTIAN MELGAREJO VIVANCO</t>
  </si>
  <si>
    <t>61136269</t>
  </si>
  <si>
    <t>https://mpesije.jne.gob.pe/apidocs/bde3c1af-b90a-4b01-a3d2-3457fde68d3a.pdf</t>
  </si>
  <si>
    <t>Arequipa - Vitor_PROGRESEMOS_6</t>
  </si>
  <si>
    <t>MARIA ELENA QUINTASI CUTIRE</t>
  </si>
  <si>
    <t>74485395</t>
  </si>
  <si>
    <t>https://mpesije.jne.gob.pe/apidocs/9ae954a6-a19a-4fbb-aafa-99ac28ca374b.pdf</t>
  </si>
  <si>
    <t>Arequipa - Yanahuara_AHORA NACION AN_0</t>
  </si>
  <si>
    <t>ROGER ANGHELO HUERTA PRESBITERO</t>
  </si>
  <si>
    <t>29657899</t>
  </si>
  <si>
    <t>https://mpesije.jne.gob.pe/apidocs/ef41d180-32ff-4459-9963-37f491a15c38.pdf</t>
  </si>
  <si>
    <t>Arequipa - Yanahuara_AHORA NACION AN_1</t>
  </si>
  <si>
    <t>VOLKER AXEL VIDAL CHICATA SUTMÖLLER</t>
  </si>
  <si>
    <t>40901851</t>
  </si>
  <si>
    <t>https://mpesije.jne.gob.pe/apidocs/4c3d0fa7-fec1-4426-be1b-9b7365ccd2e1.pdf</t>
  </si>
  <si>
    <t>Arequipa - Yanahuara_AHORA NACION AN_2</t>
  </si>
  <si>
    <t>CAROLINA MILAGROS MANZANEDA DELGADO</t>
  </si>
  <si>
    <t>73819216</t>
  </si>
  <si>
    <t>https://mpesije.jne.gob.pe/apidocs/3913b0c6-afdc-437f-83a9-7372c86c53b9.pdf</t>
  </si>
  <si>
    <t>Arequipa - Yanahuara_AHORA NACION AN_3</t>
  </si>
  <si>
    <t>JUAN PEREGRINO ZEVALLOS FERNANDEZ</t>
  </si>
  <si>
    <t>29683864</t>
  </si>
  <si>
    <t>https://mpesije.jne.gob.pe/apidocs/2a0c446c-79b3-4062-95b8-606d5364b8f5.pdf</t>
  </si>
  <si>
    <t>Arequipa - Yanahuara_AHORA NACION AN_4</t>
  </si>
  <si>
    <t>ADRIANA GRACIELA CERPA HUAYTA</t>
  </si>
  <si>
    <t>71617978</t>
  </si>
  <si>
    <t>https://mpesije.jne.gob.pe/apidocs/132843f0-5a35-4547-ae95-69c3f85f1dce.pdf</t>
  </si>
  <si>
    <t>Arequipa - Yanahuara_AHORA NACION AN_5</t>
  </si>
  <si>
    <t>RODRIGO JOSUE GUEVARA HUERTA</t>
  </si>
  <si>
    <t>60782584</t>
  </si>
  <si>
    <t>https://mpesije.jne.gob.pe/apidocs/3a761ca0-566e-41c8-ab31-bcae3a8239c9.pdf</t>
  </si>
  <si>
    <t>Arequipa - Yanahuara_AHORA NACION AN_6</t>
  </si>
  <si>
    <t>MARIA BELEN MAYCA SOTO</t>
  </si>
  <si>
    <t>70512735</t>
  </si>
  <si>
    <t>https://mpesije.jne.gob.pe/apidocs/45a6339e-c04c-407f-8b0b-042a49c34e15.pdf</t>
  </si>
  <si>
    <t>Arequipa - Yanahuara_AHORA NACION AN_7</t>
  </si>
  <si>
    <t>PIERO JHOSUR VILLANUEVA MANRIQUE</t>
  </si>
  <si>
    <t>60784244</t>
  </si>
  <si>
    <t>https://mpesije.jne.gob.pe/apidocs/14d14c7a-113e-49e5-bc88-deec684f1eec.pdf</t>
  </si>
  <si>
    <t>Arequipa - Yanahuara_AHORA NACION AN_8</t>
  </si>
  <si>
    <t>LUDWIKA DALESKA HURTADO RAMIREZ</t>
  </si>
  <si>
    <t>60963249</t>
  </si>
  <si>
    <t>https://mpesije.jne.gob.pe/apidocs/21546b21-2d9f-4f18-9ded-be38d3d4d7d7.pdf</t>
  </si>
  <si>
    <t>Arequipa - Yanahuara_ALIANZA PARA EL PROGRESO_0</t>
  </si>
  <si>
    <t>JOSE AUGUSTO ARCE PAREDES</t>
  </si>
  <si>
    <t>45839518</t>
  </si>
  <si>
    <t>https://mpesije.jne.gob.pe/apidocs/6696a5b2-f43c-4f21-91d5-889636951783.pdf</t>
  </si>
  <si>
    <t>Arequipa - Yanahuara_ALIANZA PARA EL PROGRESO_1</t>
  </si>
  <si>
    <t>CAROLINA YISELA DE CORDOVA ORIHUELA</t>
  </si>
  <si>
    <t>40740963</t>
  </si>
  <si>
    <t>https://mpesije.jne.gob.pe/apidocs/00e3a3b5-c68e-4c49-b576-f0ef2ccb7c8b.pdf</t>
  </si>
  <si>
    <t>Arequipa - Yanahuara_ALIANZA PARA EL PROGRESO_2</t>
  </si>
  <si>
    <t>JOSE NAPOLEON RODRIGUEZ RIVAS</t>
  </si>
  <si>
    <t>44071496</t>
  </si>
  <si>
    <t>https://mpesije.jne.gob.pe/apidocs/dd3cbe7b-a07c-48c3-9884-1b6418942059.pdf</t>
  </si>
  <si>
    <t>Arequipa - Yanahuara_ALIANZA PARA EL PROGRESO_3</t>
  </si>
  <si>
    <t>LUISA FERNANDA LIPA CARBAJAL</t>
  </si>
  <si>
    <t>74652659</t>
  </si>
  <si>
    <t>https://mpesije.jne.gob.pe/apidocs/ed8e298d-70b2-4d5d-9bb2-cdb0a286d131.pdf</t>
  </si>
  <si>
    <t>Arequipa - Yanahuara_ALIANZA PARA EL PROGRESO_4</t>
  </si>
  <si>
    <t>JULIO CESAR ORE DIAZ</t>
  </si>
  <si>
    <t>74130475</t>
  </si>
  <si>
    <t>https://mpesije.jne.gob.pe/apidocs/5dff66d1-9347-4eb7-b4ba-fbb9ffc4505b.pdf</t>
  </si>
  <si>
    <t>Arequipa - Yanahuara_ALIANZA PARA EL PROGRESO_5</t>
  </si>
  <si>
    <t>LORENA AQUILINA RODRIGUEZ LAZO</t>
  </si>
  <si>
    <t>29525796</t>
  </si>
  <si>
    <t>https://mpesije.jne.gob.pe/apidocs/c021125a-aaa6-4d54-b549-0d53bbd3099f.pdf</t>
  </si>
  <si>
    <t>Arequipa - Yanahuara_ALIANZA PARA EL PROGRESO_6</t>
  </si>
  <si>
    <t>OSWALD ROLANDO GALINDO FLORES</t>
  </si>
  <si>
    <t>70859582</t>
  </si>
  <si>
    <t>https://mpesije.jne.gob.pe/apidocs/6cd11f4a-6264-4b3e-9568-159a52f24f24.pdf</t>
  </si>
  <si>
    <t>Arequipa - Yanahuara_ALIANZA PARA EL PROGRESO_7</t>
  </si>
  <si>
    <t>MARIA FERNANDA VELARDE MONTOYA</t>
  </si>
  <si>
    <t>73273595</t>
  </si>
  <si>
    <t>https://mpesije.jne.gob.pe/apidocs/e5a78675-6a27-4c45-b477-997373f452d3.pdf</t>
  </si>
  <si>
    <t>Arequipa - Yanahuara_ALIANZA PARA EL PROGRESO_8</t>
  </si>
  <si>
    <t>SANTIAGO MAZEYRA BECERRA</t>
  </si>
  <si>
    <t>46129273</t>
  </si>
  <si>
    <t>https://mpesije.jne.gob.pe/apidocs/9c84160f-0968-4d47-a1a2-665e240ad87b.pdf</t>
  </si>
  <si>
    <t>Arequipa - Yanahuara_FUERZA AREQUIPENA_0</t>
  </si>
  <si>
    <t>ELVIS DAVID DELGADO BACIGALUPI</t>
  </si>
  <si>
    <t>29521456</t>
  </si>
  <si>
    <t>https://mpesije.jne.gob.pe/apidocs/17ef87de-891f-4608-abcd-3c55f9f3627a.pdf</t>
  </si>
  <si>
    <t>Arequipa - Yanahuara_FUERZA AREQUIPENA_1</t>
  </si>
  <si>
    <t>JORGE REYNALDO RIVERA PORTOCARRERO</t>
  </si>
  <si>
    <t>29542169</t>
  </si>
  <si>
    <t>https://mpesije.jne.gob.pe/apidocs/48edb2d5-7b06-4670-8d15-56bf36a387ee.pdf</t>
  </si>
  <si>
    <t>Arequipa - Yanahuara_FUERZA AREQUIPENA_2</t>
  </si>
  <si>
    <t>MARJHORYE DIANA VENTURA GALLEGOS</t>
  </si>
  <si>
    <t>72859383</t>
  </si>
  <si>
    <t>https://mpesije.jne.gob.pe/apidocs/23a10507-48f4-490e-8136-d85bb31b99a7.pdf</t>
  </si>
  <si>
    <t>Arequipa - Yanahuara_FUERZA AREQUIPENA_3</t>
  </si>
  <si>
    <t>EDGAR DAMASO MOGROVEJO AQUIZE</t>
  </si>
  <si>
    <t>29595748</t>
  </si>
  <si>
    <t>https://mpesije.jne.gob.pe/apidocs/54aaef7e-6003-4be3-8b6d-ee67f9f7b8ea.pdf</t>
  </si>
  <si>
    <t>Arequipa - Yanahuara_FUERZA AREQUIPENA_4</t>
  </si>
  <si>
    <t>YULIANA MARLYG ZAPANA BARRIOS</t>
  </si>
  <si>
    <t>29732719</t>
  </si>
  <si>
    <t>https://mpesije.jne.gob.pe/apidocs/66888c61-946c-47e5-b5a7-a5e73b974f1e.pdf</t>
  </si>
  <si>
    <t>Arequipa - Yanahuara_FUERZA AREQUIPENA_5</t>
  </si>
  <si>
    <t>KERMINT MILLER MADARIAGA TORRES</t>
  </si>
  <si>
    <t>72310275</t>
  </si>
  <si>
    <t>https://mpesije.jne.gob.pe/apidocs/e71a7d66-3471-454f-85b5-4271f1ab40a9.pdf</t>
  </si>
  <si>
    <t>Arequipa - Yanahuara_FUERZA AREQUIPENA_6</t>
  </si>
  <si>
    <t>MILAGROS BEATRIZ BOLAÑOS MORANTE</t>
  </si>
  <si>
    <t>07492425</t>
  </si>
  <si>
    <t>https://mpesije.jne.gob.pe/apidocs/127c161b-8448-4bb5-a15b-16429feecf19.pdf</t>
  </si>
  <si>
    <t>Arequipa - Yanahuara_FUERZA AREQUIPENA_7</t>
  </si>
  <si>
    <t>ISHMALL JEREMY MARIN TORRES</t>
  </si>
  <si>
    <t>72413066</t>
  </si>
  <si>
    <t>https://mpesije.jne.gob.pe/apidocs/44e8ca5c-e82a-4bfa-a787-74af81253ef7.pdf</t>
  </si>
  <si>
    <t>Arequipa - Yanahuara_FUERZA AREQUIPENA_8</t>
  </si>
  <si>
    <t>VALERY ANTUANE SALAZAR ROSADO</t>
  </si>
  <si>
    <t>73125209</t>
  </si>
  <si>
    <t>https://mpesije.jne.gob.pe/apidocs/a28c69a4-3e5d-4638-a603-0d70a4d15197.pdf</t>
  </si>
  <si>
    <t>Arequipa - Yanahuara_MOVIMIENTO REGIONAL AREQUIPA AVANCEMOS_0</t>
  </si>
  <si>
    <t>ORLANDO VENTURA MOLLO MEDINA</t>
  </si>
  <si>
    <t>29326794</t>
  </si>
  <si>
    <t>https://mpesije.jne.gob.pe/apidocs/7466238d-e318-47b5-94ec-bc7fb3377072.pdf</t>
  </si>
  <si>
    <t>Arequipa - Yanahuara_MOVIMIENTO REGIONAL AREQUIPA AVANCEMOS_1</t>
  </si>
  <si>
    <t>CARLO MIGUEL MACEDO EDEN</t>
  </si>
  <si>
    <t>06288810</t>
  </si>
  <si>
    <t>https://mpesije.jne.gob.pe/apidocs/dc03ad45-4178-4216-8e06-09fc24fa04bf.pdf</t>
  </si>
  <si>
    <t>Arequipa - Yanahuara_MOVIMIENTO REGIONAL AREQUIPA AVANCEMOS_2</t>
  </si>
  <si>
    <t>MARIA ELENA HUACO BANDA</t>
  </si>
  <si>
    <t>73025776</t>
  </si>
  <si>
    <t>https://mpesije.jne.gob.pe/apidocs/93b90b65-a871-4afe-9684-786fe22f2892.pdf</t>
  </si>
  <si>
    <t>Arequipa - Yanahuara_MOVIMIENTO REGIONAL AREQUIPA AVANCEMOS_3</t>
  </si>
  <si>
    <t>BRAULIO JAIME CAMARGO ROJAS</t>
  </si>
  <si>
    <t>44452955</t>
  </si>
  <si>
    <t>https://mpesije.jne.gob.pe/apidocs/8a43bfb9-fbe7-4f10-b514-6d2f0172f37b.pdf</t>
  </si>
  <si>
    <t>Arequipa - Yanahuara_MOVIMIENTO REGIONAL AREQUIPA AVANCEMOS_4</t>
  </si>
  <si>
    <t>AMBAR NATALIA GARCIA CHECCA</t>
  </si>
  <si>
    <t>40551086</t>
  </si>
  <si>
    <t>https://mpesije.jne.gob.pe/apidocs/f7abad92-7c98-407c-b775-cac5492417ad.pdf</t>
  </si>
  <si>
    <t>Arequipa - Yanahuara_MOVIMIENTO REGIONAL AREQUIPA AVANCEMOS_5</t>
  </si>
  <si>
    <t>SEBASTIÁN ANDRÉS POZO CHOCANO</t>
  </si>
  <si>
    <t>71417784</t>
  </si>
  <si>
    <t>https://mpesije.jne.gob.pe/apidocs/237ac396-f2dd-46ec-9916-28cb5005bac7.pdf</t>
  </si>
  <si>
    <t>Arequipa - Yanahuara_MOVIMIENTO REGIONAL AREQUIPA AVANCEMOS_6</t>
  </si>
  <si>
    <t xml:space="preserve">MARIA INES ROSA MOGNI  </t>
  </si>
  <si>
    <t>48982509</t>
  </si>
  <si>
    <t>https://mpesije.jne.gob.pe/apidocs/319444cf-9552-4c93-8180-54b3cee3133c.pdf</t>
  </si>
  <si>
    <t>Arequipa - Yanahuara_MOVIMIENTO REGIONAL AREQUIPA AVANCEMOS_7</t>
  </si>
  <si>
    <t>ANDREE FRANCISCO MALAGA GRANDA</t>
  </si>
  <si>
    <t>71248520</t>
  </si>
  <si>
    <t>https://mpesije.jne.gob.pe/apidocs/49cc7ced-d285-4c69-b7f2-90b8ac983615.pdf</t>
  </si>
  <si>
    <t>Arequipa - Yanahuara_MOVIMIENTO REGIONAL AREQUIPA AVANCEMOS_8</t>
  </si>
  <si>
    <t>VICTORIA OLGA CHECA MAYHUA</t>
  </si>
  <si>
    <t>29528248</t>
  </si>
  <si>
    <t>https://mpesije.jne.gob.pe/apidocs/d735775c-9ce5-49f7-baf3-a7216d60bcf5.pdf</t>
  </si>
  <si>
    <t>Arequipa - Yanahuara_PARTIDO DEL BUEN GOBIERNO_0</t>
  </si>
  <si>
    <t>ALFONSO GRADOS ROSAS</t>
  </si>
  <si>
    <t>41129846</t>
  </si>
  <si>
    <t>https://mpesije.jne.gob.pe/apidocs/3f850d03-84f8-4400-93a2-c11e1eb7ab6b.pdf</t>
  </si>
  <si>
    <t>Arequipa - Yanahuara_PARTIDO DEL BUEN GOBIERNO_1</t>
  </si>
  <si>
    <t>CINTIA KATERYN SANCHEZ CAMPOS</t>
  </si>
  <si>
    <t>45717401</t>
  </si>
  <si>
    <t>https://mpesije.jne.gob.pe/apidocs/be805839-3cef-41ec-b18c-e803b97076ce.pdf</t>
  </si>
  <si>
    <t>Arequipa - Yanahuara_PARTIDO DEL BUEN GOBIERNO_2</t>
  </si>
  <si>
    <t>GEOFFREY SIXTO RIVAS DIAZ</t>
  </si>
  <si>
    <t>02410074</t>
  </si>
  <si>
    <t>https://mpesije.jne.gob.pe/apidocs/1ea50a67-8f4d-4f9e-a21b-26e4e2d6f617.pdf</t>
  </si>
  <si>
    <t>Arequipa - Yanahuara_PARTIDO DEL BUEN GOBIERNO_3</t>
  </si>
  <si>
    <t>ROSA ALEJANDRA OJEDA REAÑO</t>
  </si>
  <si>
    <t>72939066</t>
  </si>
  <si>
    <t>https://mpesije.jne.gob.pe/apidocs/bcfc15cf-e92c-4bea-9d29-861114bdae55.pdf</t>
  </si>
  <si>
    <t>Arequipa - Yanahuara_PARTIDO DEL BUEN GOBIERNO_4</t>
  </si>
  <si>
    <t>HERNAN ERNESTO GAYTAN VILCA</t>
  </si>
  <si>
    <t>29654916</t>
  </si>
  <si>
    <t>https://mpesije.jne.gob.pe/apidocs/b09ce1bc-28c3-4528-aa94-830a239d089d.pdf</t>
  </si>
  <si>
    <t>Arequipa - Yanahuara_PARTIDO DEL BUEN GOBIERNO_5</t>
  </si>
  <si>
    <t>CAROLINA ALEXANDRA ARENAS FERNANDEZ</t>
  </si>
  <si>
    <t>71132563</t>
  </si>
  <si>
    <t>https://mpesije.jne.gob.pe/apidocs/f9cbfffc-f3a8-4eac-bd7b-0092d366bb60.pdf</t>
  </si>
  <si>
    <t>Arequipa - Yanahuara_PARTIDO DEL BUEN GOBIERNO_6</t>
  </si>
  <si>
    <t>LEONARDO FAVIO CHAVEZ CARPIO</t>
  </si>
  <si>
    <t>71696395</t>
  </si>
  <si>
    <t>https://mpesije.jne.gob.pe/apidocs/547be557-b610-497e-acb6-a1c72cdbb337.pdf</t>
  </si>
  <si>
    <t>Arequipa - Yanahuara_PARTIDO DEL BUEN GOBIERNO_7</t>
  </si>
  <si>
    <t>ELSA PACHECO ALCCAHUAMAN</t>
  </si>
  <si>
    <t>47470118</t>
  </si>
  <si>
    <t>https://mpesije.jne.gob.pe/apidocs/923cdaa4-69ca-47ae-a429-ed2cbf61392a.pdf</t>
  </si>
  <si>
    <t>Arequipa - Yanahuara_PARTIDO DEL BUEN GOBIERNO_8</t>
  </si>
  <si>
    <t>DIEGO RODRIGO ZEGARRA APAZA</t>
  </si>
  <si>
    <t>71376571</t>
  </si>
  <si>
    <t>https://mpesije.jne.gob.pe/apidocs/d148cc30-bc2d-41bc-974d-06a6ec562f80.pdf</t>
  </si>
  <si>
    <t>Arequipa - Yanahuara_PARTIDO POPULAR CRISTIANO PPC_0</t>
  </si>
  <si>
    <t>CESAR EDUARDO PALMA GALINDO</t>
  </si>
  <si>
    <t>29634809</t>
  </si>
  <si>
    <t>https://mpesije.jne.gob.pe/apidocs/5be1bde4-8f63-479e-93b1-5a4a2f82528c.pdf</t>
  </si>
  <si>
    <t>Arequipa - Yanahuara_PARTIDO POPULAR CRISTIANO PPC_1</t>
  </si>
  <si>
    <t>IRENE ALCIRA PRIETO GUZMAN</t>
  </si>
  <si>
    <t>29600977</t>
  </si>
  <si>
    <t>https://mpesije.jne.gob.pe/apidocs/459925f2-9d64-4b91-ba85-0e45c532bae1.pdf</t>
  </si>
  <si>
    <t>Arequipa - Yanahuara_PARTIDO POPULAR CRISTIANO PPC_2</t>
  </si>
  <si>
    <t>ERNESTO ALONSO RIVERA JAUREGUI</t>
  </si>
  <si>
    <t>43446328</t>
  </si>
  <si>
    <t>https://mpesije.jne.gob.pe/apidocs/6503f939-0654-43f7-93c6-e256dbde9498.pdf</t>
  </si>
  <si>
    <t>Arequipa - Yanahuara_PARTIDO POPULAR CRISTIANO PPC_3</t>
  </si>
  <si>
    <t>LAURA ANDREA APAZA DONGO</t>
  </si>
  <si>
    <t>71496014</t>
  </si>
  <si>
    <t>https://mpesije.jne.gob.pe/apidocs/b3c20b51-a96a-438b-a5f4-9703948fd5c6.pdf</t>
  </si>
  <si>
    <t>Arequipa - Yanahuara_PARTIDO POPULAR CRISTIANO PPC_4</t>
  </si>
  <si>
    <t>ALFREDO DAVID OPORTO CANO</t>
  </si>
  <si>
    <t>29701511</t>
  </si>
  <si>
    <t>https://mpesije.jne.gob.pe/apidocs/79d5109f-fd9d-41bf-a1a7-0c5db6961f99.pdf</t>
  </si>
  <si>
    <t>Arequipa - Yanahuara_PARTIDO POPULAR CRISTIANO PPC_5</t>
  </si>
  <si>
    <t>ANAGABRIEL NAJHELY VALDIVIA ACOSTA</t>
  </si>
  <si>
    <t>76591589</t>
  </si>
  <si>
    <t>https://mpesije.jne.gob.pe/apidocs/9a14d330-1860-49f6-8030-bc83d1720ebd.pdf</t>
  </si>
  <si>
    <t>Arequipa - Yanahuara_PARTIDO POPULAR CRISTIANO PPC_6</t>
  </si>
  <si>
    <t>UBERTO JESUS VALDIVIA LOAYZA</t>
  </si>
  <si>
    <t>29246122</t>
  </si>
  <si>
    <t>https://mpesije.jne.gob.pe/apidocs/b5218f4a-2217-419c-b2cb-f0ec0821db28.pdf</t>
  </si>
  <si>
    <t>Arequipa - Yanahuara_PARTIDO POPULAR CRISTIANO PPC_7</t>
  </si>
  <si>
    <t>SILVIA MARIA OPORTO CANO</t>
  </si>
  <si>
    <t>29268109</t>
  </si>
  <si>
    <t>https://mpesije.jne.gob.pe/apidocs/9f99a70b-ef09-41d1-854b-2b4048d8297e.pdf</t>
  </si>
  <si>
    <t>Arequipa - Yanahuara_PARTIDO POPULAR CRISTIANO PPC_8</t>
  </si>
  <si>
    <t>JOSE FERNANDO TENORIO MARQUEZ</t>
  </si>
  <si>
    <t>29286175</t>
  </si>
  <si>
    <t>https://mpesije.jne.gob.pe/apidocs/77ed9826-9ac2-4159-b4b9-406159a5ec95.pdf</t>
  </si>
  <si>
    <t>Arequipa - Yanahuara_RENOVACION POPULAR PERU_0</t>
  </si>
  <si>
    <t>HECTOR HENRY ARISTA CORNEJO</t>
  </si>
  <si>
    <t>29537466</t>
  </si>
  <si>
    <t>https://mpesije.jne.gob.pe/apidocs/d9b773c7-91f8-4821-bd0a-a551e99ce6f2.pdf</t>
  </si>
  <si>
    <t>Arequipa - Yanahuara_RENOVACION POPULAR PERU_1</t>
  </si>
  <si>
    <t>VIOLETA RITA DIAZ CORNEJO DE RODRIGUEZ</t>
  </si>
  <si>
    <t>29274893</t>
  </si>
  <si>
    <t>https://mpesije.jne.gob.pe/apidocs/2b0d3adb-a1a3-424a-8e33-5a6d8bd2d51d.pdf</t>
  </si>
  <si>
    <t>Arequipa - Yanahuara_RENOVACION POPULAR PERU_2</t>
  </si>
  <si>
    <t>HENRY PATRICIO ASCUÑA SALINAS</t>
  </si>
  <si>
    <t>29539220</t>
  </si>
  <si>
    <t>https://mpesije.jne.gob.pe/apidocs/458d2a27-8f33-41a8-b6c2-3540ae98f0a4.pdf</t>
  </si>
  <si>
    <t>Arequipa - Yanahuara_RENOVACION POPULAR PERU_3</t>
  </si>
  <si>
    <t>TERESA JADIYE CARPIO ABSI</t>
  </si>
  <si>
    <t>70745139</t>
  </si>
  <si>
    <t>https://mpesije.jne.gob.pe/apidocs/b1ef427a-e54e-4610-9c74-d1c0c471c545.pdf</t>
  </si>
  <si>
    <t>Arequipa - Yanahuara_RENOVACION POPULAR PERU_4</t>
  </si>
  <si>
    <t>ARMANDO JOSUE ESCALANTE NUÑEZ</t>
  </si>
  <si>
    <t>60783834</t>
  </si>
  <si>
    <t>https://mpesije.jne.gob.pe/apidocs/26ce5d48-00a9-4f15-bc6b-6f891ad472eb.pdf</t>
  </si>
  <si>
    <t>Arequipa - Yanahuara_RENOVACION POPULAR PERU_5</t>
  </si>
  <si>
    <t>VERONIKA HILDA SEGOVIA PEREZ</t>
  </si>
  <si>
    <t>06814467</t>
  </si>
  <si>
    <t>https://mpesije.jne.gob.pe/apidocs/c3e6f3dc-3d57-416a-a0cc-2720340cc917.pdf</t>
  </si>
  <si>
    <t>Arequipa - Yanahuara_RENOVACION POPULAR PERU_6</t>
  </si>
  <si>
    <t>LUIS FERNANDO ALARCON DELGADO</t>
  </si>
  <si>
    <t>29299399</t>
  </si>
  <si>
    <t>https://mpesije.jne.gob.pe/apidocs/277eeb50-9bf2-4d49-a8d2-60fcde6bfb76.pdf</t>
  </si>
  <si>
    <t>Arequipa - Yanahuara_RENOVACION POPULAR PERU_7</t>
  </si>
  <si>
    <t>NICOLE FRANSHESCA ESCALANTE NUÑEZ</t>
  </si>
  <si>
    <t>70376877</t>
  </si>
  <si>
    <t>https://mpesije.jne.gob.pe/apidocs/73559861-8c27-42a2-964e-c28c84b5c4a7.pdf</t>
  </si>
  <si>
    <t>Arequipa - Yanahuara_RENOVACION POPULAR PERU_8</t>
  </si>
  <si>
    <t>NICOLAS DE BARI JARA YANCAPALLO</t>
  </si>
  <si>
    <t>29700119</t>
  </si>
  <si>
    <t>https://mpesije.jne.gob.pe/apidocs/1634ac72-904e-48ee-aeb3-07ad5eba3cb6.pdf</t>
  </si>
  <si>
    <t>Arequipa - Yarabamba_ACCION POPULAR_0</t>
  </si>
  <si>
    <t>ROBERTO GUZMAN CCUNO CHURA</t>
  </si>
  <si>
    <t>41082193</t>
  </si>
  <si>
    <t>https://mpesije.jne.gob.pe/apidocs/f60725e6-4e97-49ac-8cec-effa7e264e98.pdf</t>
  </si>
  <si>
    <t>Arequipa - Yarabamba_ACCION POPULAR_1</t>
  </si>
  <si>
    <t>LEYDI DIANA VARGAS RAMOS</t>
  </si>
  <si>
    <t>43242128</t>
  </si>
  <si>
    <t>https://mpesije.jne.gob.pe/apidocs/e8e1fa18-2e0e-4763-8918-fdca3ae190dc.pdf</t>
  </si>
  <si>
    <t>Arequipa - Yarabamba_ACCION POPULAR_2</t>
  </si>
  <si>
    <t>WILBER JOSE BECERRA PAZ</t>
  </si>
  <si>
    <t>29328620</t>
  </si>
  <si>
    <t>https://mpesije.jne.gob.pe/apidocs/68d7d385-4506-40d1-9060-d17e8f1073db.pdf</t>
  </si>
  <si>
    <t>Arequipa - Yarabamba_ACCION POPULAR_3</t>
  </si>
  <si>
    <t>LOURDES YOLANDA OCHOA QUISPE</t>
  </si>
  <si>
    <t>29533322</t>
  </si>
  <si>
    <t>https://mpesije.jne.gob.pe/apidocs/b80e9066-bdee-474f-941b-e740a5431492.pdf</t>
  </si>
  <si>
    <t>Arequipa - Yarabamba_ACCION POPULAR_4</t>
  </si>
  <si>
    <t>MAX ROGER CENTENO ROMERO</t>
  </si>
  <si>
    <t>71317839</t>
  </si>
  <si>
    <t>https://mpesije.jne.gob.pe/apidocs/6f1d6dbe-bf83-45ed-be95-574828d3b568.pdf</t>
  </si>
  <si>
    <t>Arequipa - Yarabamba_ACCION POPULAR_5</t>
  </si>
  <si>
    <t>ANA MARIA OCHOA QUISPE</t>
  </si>
  <si>
    <t>40120652</t>
  </si>
  <si>
    <t>https://mpesije.jne.gob.pe/apidocs/86f22310-9339-414b-a394-eef5a654c0d8.pdf</t>
  </si>
  <si>
    <t>Arequipa - Yarabamba_ACCION POPULAR_6</t>
  </si>
  <si>
    <t>DIEGO RICARDO CATUNTA AYTE</t>
  </si>
  <si>
    <t>61366270</t>
  </si>
  <si>
    <t>https://mpesije.jne.gob.pe/apidocs/beaab12c-14eb-4673-9ee1-27db7d57482d.pdf</t>
  </si>
  <si>
    <t>Arequipa - Yarabamba_AHORA NACION AN_0</t>
  </si>
  <si>
    <t>MARIO ANGEL BARRIGA MALAGA</t>
  </si>
  <si>
    <t>40026885</t>
  </si>
  <si>
    <t>https://mpesije.jne.gob.pe/apidocs/595a8392-cad1-49d6-8b58-0f0b935b90a4.pdf</t>
  </si>
  <si>
    <t>Arequipa - Yarabamba_AHORA NACION AN_1</t>
  </si>
  <si>
    <t>MAYRA MARIA DELGADO RIVERA</t>
  </si>
  <si>
    <t>44699370</t>
  </si>
  <si>
    <t>https://mpesije.jne.gob.pe/apidocs/d1557935-cfc1-4478-b7eb-90a8e404fada.pdf</t>
  </si>
  <si>
    <t>Arequipa - Yarabamba_AHORA NACION AN_2</t>
  </si>
  <si>
    <t>JOSE DOMINGO ALLASI VELEZ</t>
  </si>
  <si>
    <t>29471648</t>
  </si>
  <si>
    <t>https://mpesije.jne.gob.pe/apidocs/763cbca8-b1f6-4f92-9db3-e5a310bf91f0.pdf</t>
  </si>
  <si>
    <t>Arequipa - Yarabamba_AHORA NACION AN_3</t>
  </si>
  <si>
    <t>MARLIN LEYDI VEGA PALACIOS</t>
  </si>
  <si>
    <t>47954088</t>
  </si>
  <si>
    <t>https://mpesije.jne.gob.pe/apidocs/4354cba1-f430-4c4c-a01b-583ab5442092.pdf</t>
  </si>
  <si>
    <t>Arequipa - Yarabamba_AHORA NACION AN_4</t>
  </si>
  <si>
    <t>RONALD DEYVID FLORES PARIONA</t>
  </si>
  <si>
    <t>71316684</t>
  </si>
  <si>
    <t>https://mpesije.jne.gob.pe/apidocs/62ac1716-a955-422b-ab25-ec8a738bafe7.pdf</t>
  </si>
  <si>
    <t>Arequipa - Yarabamba_AHORA NACION AN_5</t>
  </si>
  <si>
    <t>MACARENA VIRGINIA ARAOZ COAGUILA</t>
  </si>
  <si>
    <t>71327147</t>
  </si>
  <si>
    <t>https://mpesije.jne.gob.pe/apidocs/324fa358-3246-4785-8955-0f962878afe3.pdf</t>
  </si>
  <si>
    <t>Arequipa - Yarabamba_AHORA NACION AN_6</t>
  </si>
  <si>
    <t>WALTER NILTON RAMOS APAZA</t>
  </si>
  <si>
    <t>29530996</t>
  </si>
  <si>
    <t>https://mpesije.jne.gob.pe/apidocs/98584a29-99ee-4bfd-aa96-f79e7dbabfb9.pdf</t>
  </si>
  <si>
    <t>Arequipa - Yarabamba_ALIANZA PARA EL PROGRESO_0</t>
  </si>
  <si>
    <t>JAIME ALEXANDER TUEROS RAMOS</t>
  </si>
  <si>
    <t>29603075</t>
  </si>
  <si>
    <t>https://mpesije.jne.gob.pe/apidocs/3bda758e-0654-40ed-b6c2-37976b6747e3.pdf</t>
  </si>
  <si>
    <t>Arequipa - Yarabamba_ALIANZA PARA EL PROGRESO_1</t>
  </si>
  <si>
    <t>WILFREDO VICENTE SALHUA CCALLO</t>
  </si>
  <si>
    <t>40347131</t>
  </si>
  <si>
    <t>https://mpesije.jne.gob.pe/apidocs/53087266-f0b7-482f-b240-d2b6e38bbc6a.pdf</t>
  </si>
  <si>
    <t>Arequipa - Yarabamba_ALIANZA PARA EL PROGRESO_2</t>
  </si>
  <si>
    <t>KAROLINA MIRELLA ROJAS PUMA</t>
  </si>
  <si>
    <t>74315631</t>
  </si>
  <si>
    <t>https://mpesije.jne.gob.pe/apidocs/7d0f20f4-9ea8-4993-be2c-880f3428e652.pdf</t>
  </si>
  <si>
    <t>Arequipa - Yarabamba_ALIANZA PARA EL PROGRESO_3</t>
  </si>
  <si>
    <t>JHON STIVEN CARDENAS RODRIGUEZ</t>
  </si>
  <si>
    <t>73374437</t>
  </si>
  <si>
    <t>https://mpesije.jne.gob.pe/apidocs/bf1fdb89-2b8a-46a6-a68e-cf377e138586.pdf</t>
  </si>
  <si>
    <t>Arequipa - Yarabamba_ALIANZA PARA EL PROGRESO_4</t>
  </si>
  <si>
    <t>DIANA MARLENE GARCIA ZENTENO</t>
  </si>
  <si>
    <t>44258014</t>
  </si>
  <si>
    <t>https://mpesije.jne.gob.pe/apidocs/00481d0b-7451-4909-aa18-5db0dc99e3c2.pdf</t>
  </si>
  <si>
    <t>Arequipa - Yarabamba_ALIANZA PARA EL PROGRESO_5</t>
  </si>
  <si>
    <t>YORDI JORGE CONDORI PUMA</t>
  </si>
  <si>
    <t>71321262</t>
  </si>
  <si>
    <t>https://mpesije.jne.gob.pe/apidocs/660c4569-97be-47c2-ae4f-9e14813ac8bb.pdf</t>
  </si>
  <si>
    <t>Arequipa - Yarabamba_ALIANZA PARA EL PROGRESO_6</t>
  </si>
  <si>
    <t>LUCIA MAXIMILIANA ROMERO CASTILLO</t>
  </si>
  <si>
    <t>29704195</t>
  </si>
  <si>
    <t>https://mpesije.jne.gob.pe/apidocs/f598bddf-4379-46b2-a497-e2e5bc888979.pdf</t>
  </si>
  <si>
    <t>Arequipa - Yarabamba_FUERZA AREQUIPENA_0</t>
  </si>
  <si>
    <t>JOSE LUIS LUNA ZAPANA</t>
  </si>
  <si>
    <t>42045175</t>
  </si>
  <si>
    <t>https://mpesije.jne.gob.pe/apidocs/47650376-3155-49fd-a163-a41a6c2d0c46.pdf</t>
  </si>
  <si>
    <t>Arequipa - Yarabamba_FUERZA AREQUIPENA_1</t>
  </si>
  <si>
    <t>YAHAIRA FLORA FLORES VILLANUEVA</t>
  </si>
  <si>
    <t>72427785</t>
  </si>
  <si>
    <t>https://mpesije.jne.gob.pe/apidocs/28aa425f-f044-45f4-ac44-f2e5c618dacc.pdf</t>
  </si>
  <si>
    <t>Arequipa - Yarabamba_FUERZA AREQUIPENA_2</t>
  </si>
  <si>
    <t>CARLOS ALBERTO VILLANUEVA POLANCO</t>
  </si>
  <si>
    <t>41497932</t>
  </si>
  <si>
    <t>https://mpesije.jne.gob.pe/apidocs/3fcc3329-0f1a-4291-8dc4-d01961820a91.pdf</t>
  </si>
  <si>
    <t>Arequipa - Yarabamba_FUERZA AREQUIPENA_3</t>
  </si>
  <si>
    <t>ANDREINA CHICATA PINO</t>
  </si>
  <si>
    <t>72750195</t>
  </si>
  <si>
    <t>https://mpesije.jne.gob.pe/apidocs/ee46ee21-fca3-4e26-bba1-9e84abf38c15.pdf</t>
  </si>
  <si>
    <t>Arequipa - Yarabamba_FUERZA AREQUIPENA_4</t>
  </si>
  <si>
    <t>JUAN PABLO ROMERO HUALLPA</t>
  </si>
  <si>
    <t>71316624</t>
  </si>
  <si>
    <t>https://mpesije.jne.gob.pe/apidocs/826b5eff-7c9f-4ede-95a1-1432dce57af2.pdf</t>
  </si>
  <si>
    <t>Arequipa - Yarabamba_FUERZA AREQUIPENA_5</t>
  </si>
  <si>
    <t>NAYSHA STEPHANIE HIDALGO LINARES</t>
  </si>
  <si>
    <t>71316633</t>
  </si>
  <si>
    <t>https://mpesije.jne.gob.pe/apidocs/f3493635-6f62-4e80-a995-e5ef1c4593fc.pdf</t>
  </si>
  <si>
    <t>Arequipa - Yarabamba_FUERZA AREQUIPENA_6</t>
  </si>
  <si>
    <t>GABRIEL GERARDO QUISPE SANCHEZ</t>
  </si>
  <si>
    <t>61135770</t>
  </si>
  <si>
    <t>https://mpesije.jne.gob.pe/apidocs/92cc313b-bb21-4b86-a88a-97083eca0d54.pdf</t>
  </si>
  <si>
    <t>Arequipa - Yarabamba_MOVIMIENTO REGIONAL AREQUIPA AVANCEMOS_0</t>
  </si>
  <si>
    <t>EDILFONSO EDY TORRES VALDIVIA</t>
  </si>
  <si>
    <t>29530785</t>
  </si>
  <si>
    <t>https://mpesije.jne.gob.pe/apidocs/55be99ca-541e-40e3-8f5d-c1c6ffffccd1.pdf</t>
  </si>
  <si>
    <t>Arequipa - Yarabamba_MOVIMIENTO REGIONAL AREQUIPA AVANCEMOS_1</t>
  </si>
  <si>
    <t>ALEXANDER FRANCISCO TORRES FUNIO</t>
  </si>
  <si>
    <t>73351283</t>
  </si>
  <si>
    <t>https://mpesije.jne.gob.pe/apidocs/02b892ff-49f3-4c69-b935-ff5c0d9ca382.pdf</t>
  </si>
  <si>
    <t>Arequipa - Yarabamba_MOVIMIENTO REGIONAL AREQUIPA AVANCEMOS_2</t>
  </si>
  <si>
    <t>DURBY TERESA SURCO ALI DE BARRIONUEVO</t>
  </si>
  <si>
    <t>29465737</t>
  </si>
  <si>
    <t>https://mpesije.jne.gob.pe/apidocs/b702dace-945e-484d-b8a0-bb21d0b27b64.pdf</t>
  </si>
  <si>
    <t>Arequipa - Yarabamba_MOVIMIENTO REGIONAL AREQUIPA AVANCEMOS_3</t>
  </si>
  <si>
    <t>CRISTHIAN JOSEPH MONRROY PUMACOTA</t>
  </si>
  <si>
    <t>60793941</t>
  </si>
  <si>
    <t>https://mpesije.jne.gob.pe/apidocs/01d39659-683a-4b06-aedf-7581f82070ca.pdf</t>
  </si>
  <si>
    <t>Arequipa - Yarabamba_MOVIMIENTO REGIONAL AREQUIPA AVANCEMOS_4</t>
  </si>
  <si>
    <t>ROSA VERENICE LAZO VERA</t>
  </si>
  <si>
    <t>29549864</t>
  </si>
  <si>
    <t>https://mpesije.jne.gob.pe/apidocs/ae2f02df-0a3d-41cb-a11b-26fe6df394b2.pdf</t>
  </si>
  <si>
    <t>Arequipa - Yarabamba_MOVIMIENTO REGIONAL AREQUIPA AVANCEMOS_5</t>
  </si>
  <si>
    <t>JOHAN DANILO MENDOZA RODRIGUEZ</t>
  </si>
  <si>
    <t>47523517</t>
  </si>
  <si>
    <t>https://mpesije.jne.gob.pe/apidocs/54142a35-4e62-4fcd-8ba3-73ec8470214d.pdf</t>
  </si>
  <si>
    <t>Arequipa - Yarabamba_MOVIMIENTO REGIONAL AREQUIPA AVANCEMOS_6</t>
  </si>
  <si>
    <t>ALESSANDRA TERESA DIAZ CARDENAS</t>
  </si>
  <si>
    <t>71710141</t>
  </si>
  <si>
    <t>https://mpesije.jne.gob.pe/apidocs/8f99d463-7300-4121-bf2f-3cfe4fa77239.pdf</t>
  </si>
  <si>
    <t>Arequipa - Yarabamba_PARTIDO DEMOCRATICO SOMOS PERU_0</t>
  </si>
  <si>
    <t>OMAR AUGUSTO PRADO POLANCO</t>
  </si>
  <si>
    <t>29724901</t>
  </si>
  <si>
    <t>https://mpesije.jne.gob.pe/apidocs/35363f7e-75ea-4377-8f30-98e4bdf0f514.pdf</t>
  </si>
  <si>
    <t>Arequipa - Yarabamba_PARTIDO DEMOCRATICO SOMOS PERU_1</t>
  </si>
  <si>
    <t>VICTOR OMAR ARENAS HUALLANCO</t>
  </si>
  <si>
    <t>29530961</t>
  </si>
  <si>
    <t>https://mpesije.jne.gob.pe/apidocs/347c5ddf-d7c1-46bf-904d-4655928bb52b.pdf</t>
  </si>
  <si>
    <t>Arequipa - Yarabamba_PARTIDO DEMOCRATICO SOMOS PERU_2</t>
  </si>
  <si>
    <t>JHOSELYN PAOLA MOSCOSO GARCIA</t>
  </si>
  <si>
    <t>71871862</t>
  </si>
  <si>
    <t>https://mpesije.jne.gob.pe/apidocs/7f0c36ef-c602-40a5-8db6-993bd09c686a.pdf</t>
  </si>
  <si>
    <t>Arequipa - Yarabamba_PARTIDO DEMOCRATICO SOMOS PERU_3</t>
  </si>
  <si>
    <t>GUILLERMO RUDOLF MANRIQUE LINARES</t>
  </si>
  <si>
    <t>29412063</t>
  </si>
  <si>
    <t>https://mpesije.jne.gob.pe/apidocs/38159b02-76ef-48b8-901b-5d8cbcc97568.pdf</t>
  </si>
  <si>
    <t>Arequipa - Yarabamba_PARTIDO DEMOCRATICO SOMOS PERU_4</t>
  </si>
  <si>
    <t>GIANNINA MILENE ARENAS OCHOA</t>
  </si>
  <si>
    <t>74128773</t>
  </si>
  <si>
    <t>https://mpesije.jne.gob.pe/apidocs/f598fc46-82ae-4eb5-88c5-dff97d36193f.pdf</t>
  </si>
  <si>
    <t>Arequipa - Yarabamba_PARTIDO DEMOCRATICO SOMOS PERU_5</t>
  </si>
  <si>
    <t>VICENTE EDILBERTO CALCINA TORRES</t>
  </si>
  <si>
    <t>29530880</t>
  </si>
  <si>
    <t>https://mpesije.jne.gob.pe/apidocs/e9358abd-5ae0-434e-a58d-27efabbbccf0.pdf</t>
  </si>
  <si>
    <t>Arequipa - Yarabamba_PARTIDO DEMOCRATICO SOMOS PERU_6</t>
  </si>
  <si>
    <t>ALEJANDRA ARIANA VALERO ARENAS</t>
  </si>
  <si>
    <t>72798416</t>
  </si>
  <si>
    <t>https://mpesije.jne.gob.pe/apidocs/a60d009a-a577-4ef6-9815-851023a680d0.pdf</t>
  </si>
  <si>
    <t>Arequipa - Yarabamba_PARTIDO POLITICO PERU PRIMERO_0</t>
  </si>
  <si>
    <t>JUAN ARTURO QUEQUEZANA MARIN</t>
  </si>
  <si>
    <t>29722450</t>
  </si>
  <si>
    <t>https://mpesije.jne.gob.pe/apidocs/1ca8643d-a389-4ccf-a21c-0284cd9974b0.pdf</t>
  </si>
  <si>
    <t>Arequipa - Yarabamba_PARTIDO POLITICO PERU PRIMERO_1</t>
  </si>
  <si>
    <t>HUGO OSWALDO ACO LINARES</t>
  </si>
  <si>
    <t>29530723</t>
  </si>
  <si>
    <t>https://mpesije.jne.gob.pe/apidocs/ba6dbb95-d747-44b0-9037-df945c1ab775.pdf</t>
  </si>
  <si>
    <t>Arequipa - Yarabamba_PARTIDO POLITICO PERU PRIMERO_2</t>
  </si>
  <si>
    <t>MARIANELLA LIBERTAD SEGOVIA VILLANUEVA</t>
  </si>
  <si>
    <t>29410082</t>
  </si>
  <si>
    <t>https://mpesije.jne.gob.pe/apidocs/40ca4bb8-e528-427d-b11f-14a99df1b867.pdf</t>
  </si>
  <si>
    <t>Arequipa - Yarabamba_PARTIDO POLITICO PERU PRIMERO_3</t>
  </si>
  <si>
    <t>VICTOR WILLIAMS BERNEDO MALAGA</t>
  </si>
  <si>
    <t>43369139</t>
  </si>
  <si>
    <t>https://mpesije.jne.gob.pe/apidocs/286a5936-bdc3-4567-be67-7bf306c6a5ba.pdf</t>
  </si>
  <si>
    <t>Arequipa - Yarabamba_PARTIDO POLITICO PERU PRIMERO_4</t>
  </si>
  <si>
    <t>ANN MARGRET OLIVERA CHIRE</t>
  </si>
  <si>
    <t>74442988</t>
  </si>
  <si>
    <t>https://mpesije.jne.gob.pe/apidocs/8e23aa06-3421-4ed5-9608-2acc631233fb.pdf</t>
  </si>
  <si>
    <t>Arequipa - Yarabamba_PARTIDO POLITICO PERU PRIMERO_5</t>
  </si>
  <si>
    <t>NESTOR RUFINO PAREDES FLORES</t>
  </si>
  <si>
    <t>29530223</t>
  </si>
  <si>
    <t>https://mpesije.jne.gob.pe/apidocs/612463f0-28ba-415e-b216-c9f3954ca51c.pdf</t>
  </si>
  <si>
    <t>Arequipa - Yarabamba_PARTIDO POLITICO PERU PRIMERO_6</t>
  </si>
  <si>
    <t>YOSELHIN PEREZ SACACA</t>
  </si>
  <si>
    <t>74408134</t>
  </si>
  <si>
    <t>https://mpesije.jne.gob.pe/apidocs/71444b37-4a65-4d0f-b81c-4be1a7811b65.pdf</t>
  </si>
  <si>
    <t>Arequipa - Yura_AHORA NACION AN_0</t>
  </si>
  <si>
    <t>MIGUEL ANGEL VILCA GUTIERREZ</t>
  </si>
  <si>
    <t>29553315</t>
  </si>
  <si>
    <t>https://mpesije.jne.gob.pe/apidocs/afeb9615-88a5-4505-ab9d-241162fc44ad.pdf</t>
  </si>
  <si>
    <t>Arequipa - Yura_AHORA NACION AN_1</t>
  </si>
  <si>
    <t>FERNANDO YONATHAN USCAMAYTA CHALCO</t>
  </si>
  <si>
    <t>46703815</t>
  </si>
  <si>
    <t>https://mpesije.jne.gob.pe/apidocs/d404520a-9657-41b5-8171-85e94f39b9ae.pdf</t>
  </si>
  <si>
    <t>Arequipa - Yura_AHORA NACION AN_2</t>
  </si>
  <si>
    <t>JADHE JADSTHURY LLAMOCA CONDORI</t>
  </si>
  <si>
    <t>61048396</t>
  </si>
  <si>
    <t>https://mpesije.jne.gob.pe/apidocs/08d2df74-faf7-4491-b23b-67aa7397581c.pdf</t>
  </si>
  <si>
    <t>Arequipa - Yura_AHORA NACION AN_3</t>
  </si>
  <si>
    <t>YENS IRVIN CASTRO NINA</t>
  </si>
  <si>
    <t>46264909</t>
  </si>
  <si>
    <t>https://mpesije.jne.gob.pe/apidocs/37fe2a51-b209-4d2c-bec6-085fd010a66c.pdf</t>
  </si>
  <si>
    <t>Arequipa - Yura_AHORA NACION AN_4</t>
  </si>
  <si>
    <t>VILMA CUSICUNA QUISPE</t>
  </si>
  <si>
    <t>43559767</t>
  </si>
  <si>
    <t>https://mpesije.jne.gob.pe/apidocs/10beccb8-1a07-49b8-9261-ccb7757cd30a.pdf</t>
  </si>
  <si>
    <t>Arequipa - Yura_AHORA NACION AN_5</t>
  </si>
  <si>
    <t>FORTUNATO ISIDRO PAUCCARA HILARIO</t>
  </si>
  <si>
    <t>71491248</t>
  </si>
  <si>
    <t>https://mpesije.jne.gob.pe/apidocs/72551d08-6787-4286-9df1-233bdfc34064.pdf</t>
  </si>
  <si>
    <t>Arequipa - Yura_AHORA NACION AN_6</t>
  </si>
  <si>
    <t>EVELYN LISSETTE ANGULO CHAMA</t>
  </si>
  <si>
    <t>71482315</t>
  </si>
  <si>
    <t>https://mpesije.jne.gob.pe/apidocs/0727f887-83cd-4a22-9e50-877ad2025637.pdf</t>
  </si>
  <si>
    <t>Arequipa - Yura_AHORA NACION AN_7</t>
  </si>
  <si>
    <t>OSCAR ENRIQUE JUSTO SAICO</t>
  </si>
  <si>
    <t>46936521</t>
  </si>
  <si>
    <t>https://mpesije.jne.gob.pe/apidocs/103b0942-f55c-4113-b5e1-e94ba597bf98.pdf</t>
  </si>
  <si>
    <t>Arequipa - Yura_AHORA NACION AN_8</t>
  </si>
  <si>
    <t>HILDA MARIA VARGAS PACCO</t>
  </si>
  <si>
    <t>72660338</t>
  </si>
  <si>
    <t>https://mpesije.jne.gob.pe/apidocs/cfc911c9-77f8-4e5e-8994-0a4c9b5c9508.pdf</t>
  </si>
  <si>
    <t>Arequipa - Yura_ALIANZA PARA EL PROGRESO_0</t>
  </si>
  <si>
    <t>LUIS HARRY GOMEZ RAMIREZ</t>
  </si>
  <si>
    <t>29635975</t>
  </si>
  <si>
    <t>https://mpesije.jne.gob.pe/apidocs/b5fbe78b-45c5-40f8-b09e-70c89b88d824.pdf</t>
  </si>
  <si>
    <t>Arequipa - Yura_ALIANZA PARA EL PROGRESO_1</t>
  </si>
  <si>
    <t>ELIZABETH MICAELA TICONA QUISPE</t>
  </si>
  <si>
    <t>70676497</t>
  </si>
  <si>
    <t>https://mpesije.jne.gob.pe/apidocs/a3bba16c-9f34-4e07-afa8-5d34cacb6bc5.pdf</t>
  </si>
  <si>
    <t>Arequipa - Yura_ALIANZA PARA EL PROGRESO_2</t>
  </si>
  <si>
    <t>EDWARD JESUS CAMASITA HUANCA</t>
  </si>
  <si>
    <t>76074552</t>
  </si>
  <si>
    <t>https://mpesije.jne.gob.pe/apidocs/a6d2c827-7f70-4819-b228-53f26162bc02.pdf</t>
  </si>
  <si>
    <t>Arequipa - Yura_ALIANZA PARA EL PROGRESO_3</t>
  </si>
  <si>
    <t>HERMELINDA MACHACA ARO</t>
  </si>
  <si>
    <t>01864116</t>
  </si>
  <si>
    <t>https://mpesije.jne.gob.pe/apidocs/4582183c-4a97-41c4-94c9-9912fe7b689a.pdf</t>
  </si>
  <si>
    <t>Arequipa - Yura_ALIANZA PARA EL PROGRESO_4</t>
  </si>
  <si>
    <t>WILLIAM VASQUEZ MOLINA</t>
  </si>
  <si>
    <t>41980445</t>
  </si>
  <si>
    <t>https://mpesije.jne.gob.pe/apidocs/54e01a07-bcb4-4bc6-8376-8c9b4b2c4e72.pdf</t>
  </si>
  <si>
    <t>Arequipa - Yura_ALIANZA PARA EL PROGRESO_5</t>
  </si>
  <si>
    <t>EDILUZ RAMOS QUISPE</t>
  </si>
  <si>
    <t>47069496</t>
  </si>
  <si>
    <t>https://mpesije.jne.gob.pe/apidocs/a5504e25-e638-4811-8228-60256b2277cc.pdf</t>
  </si>
  <si>
    <t>Arequipa - Yura_ALIANZA PARA EL PROGRESO_6</t>
  </si>
  <si>
    <t>VICTOR JOSE NIEVES ZEBALLOS</t>
  </si>
  <si>
    <t>72292644</t>
  </si>
  <si>
    <t>https://mpesije.jne.gob.pe/apidocs/3dca8359-9fa6-48d5-b7e9-aabbc5851ce0.pdf</t>
  </si>
  <si>
    <t>Arequipa - Yura_ALIANZA PARA EL PROGRESO_7</t>
  </si>
  <si>
    <t>MAYRA ISABEL RIVEROS HUAMANI</t>
  </si>
  <si>
    <t>71525984</t>
  </si>
  <si>
    <t>https://mpesije.jne.gob.pe/apidocs/b752b016-b310-400e-876c-e6c8b4dd5f57.pdf</t>
  </si>
  <si>
    <t>Arequipa - Yura_ALIANZA PARA EL PROGRESO_8</t>
  </si>
  <si>
    <t>KEVIN ALEXANDERS CONDE MENDOZA</t>
  </si>
  <si>
    <t>71483241</t>
  </si>
  <si>
    <t>https://mpesije.jne.gob.pe/apidocs/3f0f61cb-6072-4a87-9fb6-220e2c5f13db.pdf</t>
  </si>
  <si>
    <t>Arequipa - Yura_FUERZA AREQUIPENA_0</t>
  </si>
  <si>
    <t>JULIO HUGO MENDOZA CHOQUEHUANCA</t>
  </si>
  <si>
    <t>42477663</t>
  </si>
  <si>
    <t>https://mpesije.jne.gob.pe/apidocs/ba4cc1f4-910e-4bee-a1c0-d0e4a8d4a26f.pdf</t>
  </si>
  <si>
    <t>Arequipa - Yura_FUERZA AREQUIPENA_1</t>
  </si>
  <si>
    <t>ELMER FABIO CHINCHERCOMA QUISPE</t>
  </si>
  <si>
    <t>46448112</t>
  </si>
  <si>
    <t>https://mpesije.jne.gob.pe/apidocs/c385c6b3-ee4b-4e8d-8079-68f39322a5a6.pdf</t>
  </si>
  <si>
    <t>Arequipa - Yura_FUERZA AREQUIPENA_2</t>
  </si>
  <si>
    <t>ALEXANDRA DIANA CJURO VERA</t>
  </si>
  <si>
    <t>75359218</t>
  </si>
  <si>
    <t>https://mpesije.jne.gob.pe/apidocs/8778ce98-f1e7-48e8-b1f1-035b986cf331.pdf</t>
  </si>
  <si>
    <t>Arequipa - Yura_FUERZA AREQUIPENA_3</t>
  </si>
  <si>
    <t>ELOY MAMANI PAUCAR</t>
  </si>
  <si>
    <t>48258558</t>
  </si>
  <si>
    <t>https://mpesije.jne.gob.pe/apidocs/cd849441-a62b-42ad-9b7c-2cc460452e2e.pdf</t>
  </si>
  <si>
    <t>Arequipa - Yura_FUERZA AREQUIPENA_4</t>
  </si>
  <si>
    <t>ROSMERY ROSA QUISPE MACCARCCO</t>
  </si>
  <si>
    <t>72364619</t>
  </si>
  <si>
    <t>https://mpesije.jne.gob.pe/apidocs/be390f3c-4750-432a-bcb2-7a77487a6b95.pdf</t>
  </si>
  <si>
    <t>Arequipa - Yura_FUERZA AREQUIPENA_5</t>
  </si>
  <si>
    <t>CARLOS ERICK CHOQUECONDO CHURO</t>
  </si>
  <si>
    <t>71268916</t>
  </si>
  <si>
    <t>https://mpesije.jne.gob.pe/apidocs/2fc47f96-a3dd-4dca-bb97-5f4f998f5583.pdf</t>
  </si>
  <si>
    <t>Arequipa - Yura_FUERZA AREQUIPENA_6</t>
  </si>
  <si>
    <t>SOFIA MANUELO PUMA</t>
  </si>
  <si>
    <t>43931867</t>
  </si>
  <si>
    <t>https://mpesije.jne.gob.pe/apidocs/3db982e8-44f4-4eb6-b5f0-59f1bb886ee0.pdf</t>
  </si>
  <si>
    <t>Arequipa - Yura_FUERZA AREQUIPENA_7</t>
  </si>
  <si>
    <t>VICENTE FREDDY CONDORI HUAHUACHAMPI</t>
  </si>
  <si>
    <t>44391026</t>
  </si>
  <si>
    <t>https://mpesije.jne.gob.pe/apidocs/58f3c2aa-634f-4c9b-ba9f-cc34cf4f98e8.pdf</t>
  </si>
  <si>
    <t>Arequipa - Yura_FUERZA AREQUIPENA_8</t>
  </si>
  <si>
    <t>ANGELA MAMANI PAUCAR</t>
  </si>
  <si>
    <t>77206108</t>
  </si>
  <si>
    <t>https://mpesije.jne.gob.pe/apidocs/829de912-919d-46f1-89e1-7c5e20ea9409.pdf</t>
  </si>
  <si>
    <t>Arequipa - Yura_JUNTOS POR EL PERU_0</t>
  </si>
  <si>
    <t>FRANKLIN ROQUE CUSIMAITA</t>
  </si>
  <si>
    <t>76841980</t>
  </si>
  <si>
    <t>https://mpesije.jne.gob.pe/apidocs/a41226f5-1523-4a42-87a0-8e2891008b9f.pdf</t>
  </si>
  <si>
    <t>Arequipa - Yura_JUNTOS POR EL PERU_1</t>
  </si>
  <si>
    <t>CARLOS MANUEL SOSA MOLLINEDO</t>
  </si>
  <si>
    <t>75076915</t>
  </si>
  <si>
    <t>https://mpesije.jne.gob.pe/apidocs/c70e1060-9123-4d9d-9727-03fb4f47e63e.pdf</t>
  </si>
  <si>
    <t>Arequipa - Yura_JUNTOS POR EL PERU_2</t>
  </si>
  <si>
    <t>PILAR SALLUCA GOMEZ</t>
  </si>
  <si>
    <t>75217169</t>
  </si>
  <si>
    <t>https://mpesije.jne.gob.pe/apidocs/65007f86-0163-4b3a-b60f-c35c054badc0.pdf</t>
  </si>
  <si>
    <t>Arequipa - Yura_JUNTOS POR EL PERU_3</t>
  </si>
  <si>
    <t>CARLOS MAMANI ARPITA</t>
  </si>
  <si>
    <t>29419474</t>
  </si>
  <si>
    <t>https://mpesije.jne.gob.pe/apidocs/66b2ff39-e034-4898-b40b-be1f22e4f55d.pdf</t>
  </si>
  <si>
    <t>Arequipa - Yura_JUNTOS POR EL PERU_4</t>
  </si>
  <si>
    <t>URSULA LEANDRA ZELA TIPO</t>
  </si>
  <si>
    <t>70579718</t>
  </si>
  <si>
    <t>https://mpesije.jne.gob.pe/apidocs/930239d3-7e85-449b-bb9c-90e72b3a1949.pdf</t>
  </si>
  <si>
    <t>Arequipa - Yura_JUNTOS POR EL PERU_5</t>
  </si>
  <si>
    <t>ROGER AURELIO SALLUCA COPARI</t>
  </si>
  <si>
    <t>29666189</t>
  </si>
  <si>
    <t>https://mpesije.jne.gob.pe/apidocs/355a2ae6-68b7-449a-b9e5-0a0a03214098.pdf</t>
  </si>
  <si>
    <t>Arequipa - Yura_JUNTOS POR EL PERU_6</t>
  </si>
  <si>
    <t>FERMINA CAJALA CHIRI DE CCAPERA</t>
  </si>
  <si>
    <t>80194740</t>
  </si>
  <si>
    <t>https://mpesije.jne.gob.pe/apidocs/23d723d3-06f3-4999-91b5-68add88e7300.pdf</t>
  </si>
  <si>
    <t>Arequipa - Yura_JUNTOS POR EL PERU_7</t>
  </si>
  <si>
    <t>ALFONSO GONZALO BENITES ALFARO</t>
  </si>
  <si>
    <t>44546146</t>
  </si>
  <si>
    <t>https://mpesije.jne.gob.pe/apidocs/b8dcaaaa-7b60-4a9d-a30b-4b1e28d4d825.pdf</t>
  </si>
  <si>
    <t>Arequipa - Yura_JUNTOS POR EL PERU_8</t>
  </si>
  <si>
    <t>ANA GABRIELA LLAVE BUSTINZA</t>
  </si>
  <si>
    <t>71033684</t>
  </si>
  <si>
    <t>https://mpesije.jne.gob.pe/apidocs/ff31e6ca-1e3b-4010-a6a5-8ebf3faf14a0.pdf</t>
  </si>
  <si>
    <t>Arequipa - Yura_MOVIMIENTO REGIONAL AREQUIPA AVANCEMOS_0</t>
  </si>
  <si>
    <t>LUIS JAVIER FUENTES SALAS</t>
  </si>
  <si>
    <t>29532578</t>
  </si>
  <si>
    <t>https://mpesije.jne.gob.pe/apidocs/ef42316b-3fdd-4b8a-a6b2-6e7303e88680.pdf</t>
  </si>
  <si>
    <t>Arequipa - Yura_MOVIMIENTO REGIONAL AREQUIPA AVANCEMOS_1</t>
  </si>
  <si>
    <t>EDWIN RUBEN CHUCTAYA GINCHO</t>
  </si>
  <si>
    <t>47330011</t>
  </si>
  <si>
    <t>https://mpesije.jne.gob.pe/apidocs/35a3dd43-89b5-40a6-8b95-10fe8a0b0d78.pdf</t>
  </si>
  <si>
    <t>Arequipa - Yura_MOVIMIENTO REGIONAL AREQUIPA AVANCEMOS_2</t>
  </si>
  <si>
    <t>ANA LUCIA APAZA CHILO</t>
  </si>
  <si>
    <t>73044247</t>
  </si>
  <si>
    <t>https://mpesije.jne.gob.pe/apidocs/6e523879-1090-45cd-bdc0-dcd1cbdf345b.pdf</t>
  </si>
  <si>
    <t>Arequipa - Yura_MOVIMIENTO REGIONAL AREQUIPA AVANCEMOS_3</t>
  </si>
  <si>
    <t>PERCY JESUS APAZA PELINCO</t>
  </si>
  <si>
    <t>72747203</t>
  </si>
  <si>
    <t>https://mpesije.jne.gob.pe/apidocs/be998b1c-996f-42df-9d7e-c9cd155ba94f.pdf</t>
  </si>
  <si>
    <t>Arequipa - Yura_MOVIMIENTO REGIONAL AREQUIPA AVANCEMOS_4</t>
  </si>
  <si>
    <t>JUANA MARY VILCA HINOSTROSA</t>
  </si>
  <si>
    <t>48356383</t>
  </si>
  <si>
    <t>https://mpesije.jne.gob.pe/apidocs/68d8dcb0-8eb5-4a1f-a355-5604ec8ce051.pdf</t>
  </si>
  <si>
    <t>Arequipa - Yura_MOVIMIENTO REGIONAL AREQUIPA AVANCEMOS_5</t>
  </si>
  <si>
    <t>VICTOR CHAHUA PUMAINCA</t>
  </si>
  <si>
    <t>24809709</t>
  </si>
  <si>
    <t>https://mpesije.jne.gob.pe/apidocs/91b88890-7007-499e-a009-b22171677593.pdf</t>
  </si>
  <si>
    <t>Arequipa - Yura_MOVIMIENTO REGIONAL AREQUIPA AVANCEMOS_6</t>
  </si>
  <si>
    <t>MERY CORDOVA KANA</t>
  </si>
  <si>
    <t>76930007</t>
  </si>
  <si>
    <t>https://mpesije.jne.gob.pe/apidocs/d5961c2e-9557-4dbe-b820-ea3f42028fa9.pdf</t>
  </si>
  <si>
    <t>Arequipa - Yura_MOVIMIENTO REGIONAL AREQUIPA AVANCEMOS_7</t>
  </si>
  <si>
    <t>LUIS ANGEL VALERIANO PACOHUANACO</t>
  </si>
  <si>
    <t>60235430</t>
  </si>
  <si>
    <t>https://mpesije.jne.gob.pe/apidocs/51c8413a-cfa8-4248-b5c5-b38fc27e64f5.pdf</t>
  </si>
  <si>
    <t>Arequipa - Yura_MOVIMIENTO REGIONAL AREQUIPA AVANCEMOS_8</t>
  </si>
  <si>
    <t>KARLA YNES ALVAREZ MENDOZA</t>
  </si>
  <si>
    <t>45980515</t>
  </si>
  <si>
    <t>https://mpesije.jne.gob.pe/apidocs/5ec622bf-de49-4cff-8138-9317bc7db265.pdf</t>
  </si>
  <si>
    <t>Arequipa - Yura_PARTIDO DEL BUEN GOBIERNO_0</t>
  </si>
  <si>
    <t>TEDDY AMNY CASTRO QUISPE</t>
  </si>
  <si>
    <t>43763922</t>
  </si>
  <si>
    <t>https://mpesije.jne.gob.pe/apidocs/4bcffc00-6a32-4494-b038-93f06bdd5b29.pdf</t>
  </si>
  <si>
    <t>Arequipa - Yura_PARTIDO DEL BUEN GOBIERNO_1</t>
  </si>
  <si>
    <t>ROSA UTURUNCO TAPIA</t>
  </si>
  <si>
    <t>02040504</t>
  </si>
  <si>
    <t>https://mpesije.jne.gob.pe/apidocs/8eef6d69-0a17-4e4c-8164-7fe826efafbb.pdf</t>
  </si>
  <si>
    <t>Arequipa - Yura_PARTIDO DEL BUEN GOBIERNO_2</t>
  </si>
  <si>
    <t>BRYAN EDUARDO ALI CHOQUE</t>
  </si>
  <si>
    <t>70683848</t>
  </si>
  <si>
    <t>https://mpesije.jne.gob.pe/apidocs/82175578-5ca6-4d40-92c2-1d89e311fdb3.pdf</t>
  </si>
  <si>
    <t>Arequipa - Yura_PARTIDO DEL BUEN GOBIERNO_3</t>
  </si>
  <si>
    <t>KARINA REYNA AROTAYPE ZANCA</t>
  </si>
  <si>
    <t>72278019</t>
  </si>
  <si>
    <t>https://mpesije.jne.gob.pe/apidocs/a89cb4c5-49cc-418b-a722-19e9a3eef9fa.pdf</t>
  </si>
  <si>
    <t>Arequipa - Yura_PARTIDO DEL BUEN GOBIERNO_4</t>
  </si>
  <si>
    <t>DANNY GABRIEL CARDENAS SALAZAR</t>
  </si>
  <si>
    <t>48373134</t>
  </si>
  <si>
    <t>https://mpesije.jne.gob.pe/apidocs/58787272-c399-440e-bb9c-bcdf53eab51f.pdf</t>
  </si>
  <si>
    <t>Arequipa - Yura_PARTIDO DEL BUEN GOBIERNO_5</t>
  </si>
  <si>
    <t>MARIELA KRISTEL CUTIPA CAPIRA</t>
  </si>
  <si>
    <t>76559234</t>
  </si>
  <si>
    <t>https://mpesije.jne.gob.pe/apidocs/946dd8d6-1456-47a0-a705-94995d606b6c.pdf</t>
  </si>
  <si>
    <t>Arequipa - Yura_PARTIDO DEL BUEN GOBIERNO_6</t>
  </si>
  <si>
    <t>VICTOR CARDENAS HUMIRE</t>
  </si>
  <si>
    <t>41926370</t>
  </si>
  <si>
    <t>https://mpesije.jne.gob.pe/apidocs/b97b5ed2-96a8-4d81-a4c6-d673dbaaa1c6.pdf</t>
  </si>
  <si>
    <t>Arequipa - Yura_PARTIDO DEL BUEN GOBIERNO_7</t>
  </si>
  <si>
    <t xml:space="preserve">MARIA TERESA ZUÑIGA  </t>
  </si>
  <si>
    <t>29347883</t>
  </si>
  <si>
    <t>https://mpesije.jne.gob.pe/apidocs/34c8cbed-0ba4-457c-a44e-2ab66bbcd1da.pdf</t>
  </si>
  <si>
    <t>Arequipa - Yura_PARTIDO DEL BUEN GOBIERNO_8</t>
  </si>
  <si>
    <t>WILBER CHARA QUISPE</t>
  </si>
  <si>
    <t>42165661</t>
  </si>
  <si>
    <t>https://mpesije.jne.gob.pe/apidocs/76304a32-3748-4c16-b08d-03e8d24e0f58.pdf</t>
  </si>
  <si>
    <t>Arequipa - Yura_PARTIDO POLITICO PERU PRIMERO_0</t>
  </si>
  <si>
    <t>JULIO JOSE FUENTES BARRIGA</t>
  </si>
  <si>
    <t>42616627</t>
  </si>
  <si>
    <t>https://mpesije.jne.gob.pe/apidocs/86b02d2c-12b7-4f14-ba87-9b47e64ba2f1.pdf</t>
  </si>
  <si>
    <t>Arequipa - Yura_PARTIDO POLITICO PERU PRIMERO_1</t>
  </si>
  <si>
    <t>ESMERALDA QUISPE QUENTA</t>
  </si>
  <si>
    <t>46093651</t>
  </si>
  <si>
    <t>https://mpesije.jne.gob.pe/apidocs/1d2cc842-a1ad-4188-87c5-6e17d91ec69c.pdf</t>
  </si>
  <si>
    <t>Arequipa - Yura_PARTIDO POLITICO PERU PRIMERO_2</t>
  </si>
  <si>
    <t>AGUSTIN BARRIOS LAURA</t>
  </si>
  <si>
    <t>29531640</t>
  </si>
  <si>
    <t>https://mpesije.jne.gob.pe/apidocs/9f48798b-9a6c-4da3-becb-b965e8765449.pdf</t>
  </si>
  <si>
    <t>Arequipa - Yura_PARTIDO POLITICO PERU PRIMERO_3</t>
  </si>
  <si>
    <t>MAGALY ZULMA ALVAREZ AGUILAR</t>
  </si>
  <si>
    <t>75886064</t>
  </si>
  <si>
    <t>https://mpesije.jne.gob.pe/apidocs/cd35ebbb-de25-4735-bedb-4c3138405e9e.pdf</t>
  </si>
  <si>
    <t>Arequipa - Yura_PARTIDO POLITICO PERU PRIMERO_4</t>
  </si>
  <si>
    <t>JUAN REYNOSO CATUNTA CHAMBILLA</t>
  </si>
  <si>
    <t>77903454</t>
  </si>
  <si>
    <t>https://mpesije.jne.gob.pe/apidocs/cc0c9623-4676-4885-bd08-076b79968390.pdf</t>
  </si>
  <si>
    <t>Arequipa - Yura_PARTIDO POLITICO PERU PRIMERO_5</t>
  </si>
  <si>
    <t>TATIANA PARI LOZANO</t>
  </si>
  <si>
    <t>75971522</t>
  </si>
  <si>
    <t>https://mpesije.jne.gob.pe/apidocs/3105381b-597e-46bc-934b-0001427648c8.pdf</t>
  </si>
  <si>
    <t>Arequipa - Yura_PARTIDO POLITICO PERU PRIMERO_6</t>
  </si>
  <si>
    <t>BETO NOLBERTO LAURA CHAVEZ</t>
  </si>
  <si>
    <t>72172889</t>
  </si>
  <si>
    <t>https://mpesije.jne.gob.pe/apidocs/2b1e066f-f9f0-4635-a07d-16186ae19403.pdf</t>
  </si>
  <si>
    <t>Arequipa - Yura_PARTIDO POLITICO PERU PRIMERO_7</t>
  </si>
  <si>
    <t>FIORELA DE LOS ANGELES CHARRES HIDALGO</t>
  </si>
  <si>
    <t>75359211</t>
  </si>
  <si>
    <t>https://mpesije.jne.gob.pe/apidocs/fed3fe2e-9a96-4c39-ab53-243866d9e036.pdf</t>
  </si>
  <si>
    <t>Arequipa - Yura_PARTIDO POLITICO PERU PRIMERO_8</t>
  </si>
  <si>
    <t>ALEX JOEL ESPINO OCHOA</t>
  </si>
  <si>
    <t>70172252</t>
  </si>
  <si>
    <t>https://mpesije.jne.gob.pe/apidocs/fd90585f-e853-45da-b64d-178dec8ca411.pdf</t>
  </si>
  <si>
    <t>Arequipa - Yura_PERU MODERNO_0</t>
  </si>
  <si>
    <t>JULIO HIRVIN RAMOS MENDOZA</t>
  </si>
  <si>
    <t>72292596</t>
  </si>
  <si>
    <t>https://mpesije.jne.gob.pe/apidocs/a409cf8d-1be6-4605-9d0a-961203b9f65c.pdf</t>
  </si>
  <si>
    <t>Arequipa - Yura_PERU MODERNO_1</t>
  </si>
  <si>
    <t>ALFONSO ZAMATA CRUZ</t>
  </si>
  <si>
    <t>30863038</t>
  </si>
  <si>
    <t>https://mpesije.jne.gob.pe/apidocs/e4250554-12e9-4ea6-81fb-d22a94842f07.pdf</t>
  </si>
  <si>
    <t>Arequipa - Yura_PERU MODERNO_2</t>
  </si>
  <si>
    <t>MARIA NELLY PEZO TORRES</t>
  </si>
  <si>
    <t>72518937</t>
  </si>
  <si>
    <t>https://mpesije.jne.gob.pe/apidocs/fd6981bb-00f9-40da-b93a-4450a4b367cc.pdf</t>
  </si>
  <si>
    <t>Arequipa - Yura_PERU MODERNO_3</t>
  </si>
  <si>
    <t>JOSE LUIS NEYRA MENDOZA</t>
  </si>
  <si>
    <t>41995787</t>
  </si>
  <si>
    <t>https://mpesije.jne.gob.pe/apidocs/f2863708-44c0-4de3-835e-7bcd757b1587.pdf</t>
  </si>
  <si>
    <t>Arequipa - Yura_PERU MODERNO_4</t>
  </si>
  <si>
    <t>ROSSMERY SOFIA PAUCCARA PARI</t>
  </si>
  <si>
    <t>46635724</t>
  </si>
  <si>
    <t>https://mpesije.jne.gob.pe/apidocs/a4c029a8-ec3a-41b6-9b18-1cf0ece35c4c.pdf</t>
  </si>
  <si>
    <t>Arequipa - Yura_PERU MODERNO_5</t>
  </si>
  <si>
    <t>CESAR AUGUSTO ALIAGA GOMEZ</t>
  </si>
  <si>
    <t>41194348</t>
  </si>
  <si>
    <t>https://mpesije.jne.gob.pe/apidocs/09ba7f8a-17f9-45fb-ad93-ac8ecdfe9f50.pdf</t>
  </si>
  <si>
    <t>Arequipa - Yura_PERU MODERNO_6</t>
  </si>
  <si>
    <t>ROSAISELA SHAKIRA BUTRON MENDOZA</t>
  </si>
  <si>
    <t>72292595</t>
  </si>
  <si>
    <t>https://mpesije.jne.gob.pe/apidocs/079b22f4-9097-480e-947c-67836a4015ae.pdf</t>
  </si>
  <si>
    <t>Arequipa - Yura_PERU MODERNO_7</t>
  </si>
  <si>
    <t>FRANCO ANDRES UNTAMA DELGADO</t>
  </si>
  <si>
    <t>60864459</t>
  </si>
  <si>
    <t>https://mpesije.jne.gob.pe/apidocs/bab582cd-f6b9-4af9-bacd-6eebaac2e904.pdf</t>
  </si>
  <si>
    <t>Arequipa - Yura_PERU MODERNO_8</t>
  </si>
  <si>
    <t>MILAGROS PALACO TICONA</t>
  </si>
  <si>
    <t>45159861</t>
  </si>
  <si>
    <t>https://mpesije.jne.gob.pe/apidocs/2fdb53a7-91bf-46c8-a62a-44246d65e6b0.pdf</t>
  </si>
  <si>
    <t>Arequipa - Yura_PODEMOS PERU_0</t>
  </si>
  <si>
    <t>ANGELO ISIDRO BARRA HUAMANI</t>
  </si>
  <si>
    <t>43261358</t>
  </si>
  <si>
    <t>https://mpesije.jne.gob.pe/apidocs/1f12d63d-a2c3-4a05-9a55-11c0f21fad89.pdf</t>
  </si>
  <si>
    <t>Arequipa - Yura_PODEMOS PERU_1</t>
  </si>
  <si>
    <t>ZADAM CRISTOBAL APAZA CONDORI</t>
  </si>
  <si>
    <t>46929431</t>
  </si>
  <si>
    <t>https://mpesije.jne.gob.pe/apidocs/8030987f-2f96-4642-9c5f-15375b10bc43.pdf</t>
  </si>
  <si>
    <t>Arequipa - Yura_PODEMOS PERU_2</t>
  </si>
  <si>
    <t>YUVICA LUCILA CCALLA CHOQUENAIRA</t>
  </si>
  <si>
    <t>44931584</t>
  </si>
  <si>
    <t>https://mpesije.jne.gob.pe/apidocs/5539e4f9-e4d5-41d6-bbdb-20c95f0b9d34.pdf</t>
  </si>
  <si>
    <t>Arequipa - Yura_PODEMOS PERU_3</t>
  </si>
  <si>
    <t>CRISTIAN BRENYEER HANCCO DIAZ</t>
  </si>
  <si>
    <t>73101009</t>
  </si>
  <si>
    <t>https://mpesije.jne.gob.pe/apidocs/ce46c433-5818-44d4-a0ec-09f08adf6d97.pdf</t>
  </si>
  <si>
    <t>Arequipa - Yura_PODEMOS PERU_4</t>
  </si>
  <si>
    <t>EVELIN JUSTINA CHULLUNQUIA USCAMAYTA</t>
  </si>
  <si>
    <t>74075848</t>
  </si>
  <si>
    <t>https://mpesije.jne.gob.pe/apidocs/9dc44163-f98d-4b1f-8ff1-6830495d4f62.pdf</t>
  </si>
  <si>
    <t>Arequipa - Yura_PODEMOS PERU_5</t>
  </si>
  <si>
    <t>ASUNTO ABRAHAM QUISPE DAVILA</t>
  </si>
  <si>
    <t>29665957</t>
  </si>
  <si>
    <t>https://mpesije.jne.gob.pe/apidocs/60ae7207-d115-4651-9179-2b3a037fe5d1.pdf</t>
  </si>
  <si>
    <t>Arequipa - Yura_PODEMOS PERU_6</t>
  </si>
  <si>
    <t>BELINDA PILAR QUISPE PUMA</t>
  </si>
  <si>
    <t>71485245</t>
  </si>
  <si>
    <t>https://mpesije.jne.gob.pe/apidocs/6911b829-7228-4a2d-b063-b1f6785dde77.pdf</t>
  </si>
  <si>
    <t>Arequipa - Yura_PODEMOS PERU_7</t>
  </si>
  <si>
    <t>ROY RAUL LLANQUI VIZCARRA</t>
  </si>
  <si>
    <t>75974038</t>
  </si>
  <si>
    <t>https://mpesije.jne.gob.pe/apidocs/8b65587e-4f85-4394-8587-e5c0f69cac8f.pdf</t>
  </si>
  <si>
    <t>Arequipa - Yura_PODEMOS PERU_8</t>
  </si>
  <si>
    <t>ROUSS RUTH PANDIA FLORES</t>
  </si>
  <si>
    <t>76904886</t>
  </si>
  <si>
    <t>https://mpesije.jne.gob.pe/apidocs/9e3a60d6-dae0-493f-96d5-a15dcc161a2a.pdf</t>
  </si>
  <si>
    <t>Arequipa - Yura_RENOVACION POPULAR PERU_0</t>
  </si>
  <si>
    <t>HERRY MARTIN VARGAS ZEBALLOS</t>
  </si>
  <si>
    <t>30858796</t>
  </si>
  <si>
    <t>https://mpesije.jne.gob.pe/apidocs/97c68a4c-e0ce-4e6f-8f3f-5bf584088859.pdf</t>
  </si>
  <si>
    <t>Arequipa - Yura_RENOVACION POPULAR PERU_1</t>
  </si>
  <si>
    <t>PRISCILA VANESSA HERRERA AGUIRRE</t>
  </si>
  <si>
    <t>75676967</t>
  </si>
  <si>
    <t>https://mpesije.jne.gob.pe/apidocs/626260f9-b02d-4136-8d04-103d03257f5e.pdf</t>
  </si>
  <si>
    <t>Arequipa - Yura_RENOVACION POPULAR PERU_2</t>
  </si>
  <si>
    <t>EDGAR MESTAS CANAZA</t>
  </si>
  <si>
    <t>45087476</t>
  </si>
  <si>
    <t>https://mpesije.jne.gob.pe/apidocs/44010a46-db65-442f-8929-2b68546b8be4.pdf</t>
  </si>
  <si>
    <t>Arequipa - Yura_RENOVACION POPULAR PERU_3</t>
  </si>
  <si>
    <t>KARLA YOSSI ACERO MAMANI</t>
  </si>
  <si>
    <t>76600148</t>
  </si>
  <si>
    <t>https://mpesije.jne.gob.pe/apidocs/b06fba78-635e-455f-8231-506f59ef2e64.pdf</t>
  </si>
  <si>
    <t>Arequipa - Yura_RENOVACION POPULAR PERU_4</t>
  </si>
  <si>
    <t>TINO GREGORIO BEGAZO PERRY</t>
  </si>
  <si>
    <t>29693098</t>
  </si>
  <si>
    <t>https://mpesije.jne.gob.pe/apidocs/ffda0e2d-951d-4d8f-bf37-dcc676554cec.pdf</t>
  </si>
  <si>
    <t>Arequipa - Yura_RENOVACION POPULAR PERU_5</t>
  </si>
  <si>
    <t>YINA ESTHER AGUILAR UNTAMA</t>
  </si>
  <si>
    <t>40399126</t>
  </si>
  <si>
    <t>https://mpesije.jne.gob.pe/apidocs/d4b13d48-cce9-41d8-a800-28c1f225ddf3.pdf</t>
  </si>
  <si>
    <t>Arequipa - Yura_RENOVACION POPULAR PERU_6</t>
  </si>
  <si>
    <t>HERBERT JACK CHUQUIMIA ZEVALLOS</t>
  </si>
  <si>
    <t>29658285</t>
  </si>
  <si>
    <t>https://mpesije.jne.gob.pe/apidocs/2a6d1c1a-c4e6-42cf-a94c-b04516e8d7f4.pdf</t>
  </si>
  <si>
    <t>Arequipa - Yura_RENOVACION POPULAR PERU_7</t>
  </si>
  <si>
    <t>EVARISTA LUCIANA TITO CHOQUE</t>
  </si>
  <si>
    <t>01304294</t>
  </si>
  <si>
    <t>https://mpesije.jne.gob.pe/apidocs/f64c80eb-362b-4dab-b860-5d966dda1b81.pdf</t>
  </si>
  <si>
    <t>Arequipa - Yura_RENOVACION POPULAR PERU_8</t>
  </si>
  <si>
    <t>LUIS ALBERTO MENDOZA CORNEJO</t>
  </si>
  <si>
    <t>29532031</t>
  </si>
  <si>
    <t>https://mpesije.jne.gob.pe/apidocs/267db151-1444-4dd8-9167-bafe5303c7bb.pdf</t>
  </si>
  <si>
    <t>Camaná - Jose Maria Quimper_ACCION POPULAR_0</t>
  </si>
  <si>
    <t>MOISES MANUEL MARTIN PASTOR CACERES</t>
  </si>
  <si>
    <t>30410037</t>
  </si>
  <si>
    <t>https://mpesije.jne.gob.pe/apidocs/561e0713-8ea2-4f64-91c7-c4b38130cdf2.pdf</t>
  </si>
  <si>
    <t>Camaná - Jose Maria Quimper_ACCION POPULAR_1</t>
  </si>
  <si>
    <t>KARINA YSABEL CUSI MELENDREZ</t>
  </si>
  <si>
    <t>30425208</t>
  </si>
  <si>
    <t>https://mpesije.jne.gob.pe/apidocs/69d37a03-7ebc-4bc2-9e9e-c5c562a32528.pdf</t>
  </si>
  <si>
    <t>Camaná - Jose Maria Quimper_ACCION POPULAR_2</t>
  </si>
  <si>
    <t>MANUEL VELIZ PATIÑO</t>
  </si>
  <si>
    <t>40015372</t>
  </si>
  <si>
    <t>https://mpesije.jne.gob.pe/apidocs/c0123d19-891f-428c-b776-00931e59845f.pdf</t>
  </si>
  <si>
    <t>Camaná - Jose Maria Quimper_ACCION POPULAR_3</t>
  </si>
  <si>
    <t>DIANA KAROLINA RIEGA GOMEZ</t>
  </si>
  <si>
    <t>46913058</t>
  </si>
  <si>
    <t>https://mpesije.jne.gob.pe/apidocs/502dc006-982b-436c-b067-a4f00a84bf59.pdf</t>
  </si>
  <si>
    <t>Camaná - Jose Maria Quimper_ACCION POPULAR_4</t>
  </si>
  <si>
    <t>JANE JOTAM RIEGA ATACHAO</t>
  </si>
  <si>
    <t>75575129</t>
  </si>
  <si>
    <t>https://mpesije.jne.gob.pe/apidocs/1b13ebdf-26dd-4bcb-a853-a61085df7dfa.pdf</t>
  </si>
  <si>
    <t>Camaná - Jose Maria Quimper_ACCION POPULAR_5</t>
  </si>
  <si>
    <t>MICAELA CANDELARIA ORDOÑO QUISPE</t>
  </si>
  <si>
    <t>60486251</t>
  </si>
  <si>
    <t>https://mpesije.jne.gob.pe/apidocs/a7fce2d7-ab72-462b-bba6-496a2b6d217b.pdf</t>
  </si>
  <si>
    <t>Camaná - Jose Maria Quimper_ACCION POPULAR_6</t>
  </si>
  <si>
    <t>ANGEL ALFREDO CARPIO QUISPE</t>
  </si>
  <si>
    <t>80267635</t>
  </si>
  <si>
    <t>https://mpesije.jne.gob.pe/apidocs/934e81db-42ca-492b-a6e8-c9daeb1966be.pdf</t>
  </si>
  <si>
    <t>Camaná - Jose Maria Quimper_AHORA NACION AN_0</t>
  </si>
  <si>
    <t>RUBEN KEYVI RIEGA CRUZ</t>
  </si>
  <si>
    <t>42575915</t>
  </si>
  <si>
    <t>https://mpesije.jne.gob.pe/apidocs/d9792346-8c09-4bd3-a09e-05d9f3a00c27.pdf</t>
  </si>
  <si>
    <t>Camaná - Jose Maria Quimper_AHORA NACION AN_1</t>
  </si>
  <si>
    <t>SEHIRA VIVIANA ZEGARRA MARQUEZ</t>
  </si>
  <si>
    <t>47274411</t>
  </si>
  <si>
    <t>https://mpesije.jne.gob.pe/apidocs/cd0f64a6-4d44-46e4-88ce-a9f2b35940df.pdf</t>
  </si>
  <si>
    <t>Camaná - Jose Maria Quimper_AHORA NACION AN_2</t>
  </si>
  <si>
    <t>ALHAN CHRISTIAN ZUÑIGA YAÑEZ</t>
  </si>
  <si>
    <t>30425291</t>
  </si>
  <si>
    <t>https://mpesije.jne.gob.pe/apidocs/cb177a58-4ea8-4d76-9251-cd18da560221.pdf</t>
  </si>
  <si>
    <t>Camaná - Jose Maria Quimper_AHORA NACION AN_3</t>
  </si>
  <si>
    <t>ELSA MARIA FERNANDA CORZO ESTRADA</t>
  </si>
  <si>
    <t>71722742</t>
  </si>
  <si>
    <t>https://mpesije.jne.gob.pe/apidocs/a3e7bace-55d8-47ce-96f2-615ab9b1dcc1.pdf</t>
  </si>
  <si>
    <t>Camaná - Jose Maria Quimper_AHORA NACION AN_4</t>
  </si>
  <si>
    <t>JUAN MIGUEL MARTINEZ MOLLESACA</t>
  </si>
  <si>
    <t>30417672</t>
  </si>
  <si>
    <t>https://mpesije.jne.gob.pe/apidocs/8a84d0d5-b39f-4b73-b0fe-8c3a0b5d6de8.pdf</t>
  </si>
  <si>
    <t>Camaná - Jose Maria Quimper_AHORA NACION AN_5</t>
  </si>
  <si>
    <t>SHEYLA ESPERANZA MARTINEZ CORNEJO</t>
  </si>
  <si>
    <t>70399494</t>
  </si>
  <si>
    <t>https://mpesije.jne.gob.pe/apidocs/5a680e6e-904c-40b8-907d-d7bddf190339.pdf</t>
  </si>
  <si>
    <t>Camaná - Jose Maria Quimper_AHORA NACION AN_6</t>
  </si>
  <si>
    <t>CARLOS ENRIQUE YANA SURE</t>
  </si>
  <si>
    <t>42775281</t>
  </si>
  <si>
    <t>https://mpesije.jne.gob.pe/apidocs/cebb6906-ed98-4f42-b1c0-3ad50ce18e39.pdf</t>
  </si>
  <si>
    <t>Camaná - Jose Maria Quimper_MOVIMIENTO REGIONAL AREQUIPA AVANCEMOS_0</t>
  </si>
  <si>
    <t>CARLOS ENRIQUE PEÑA JULCA</t>
  </si>
  <si>
    <t>30410032</t>
  </si>
  <si>
    <t>https://mpesije.jne.gob.pe/apidocs/9d256490-266c-42ee-98ea-e1beaf01452f.pdf</t>
  </si>
  <si>
    <t>Camaná - Jose Maria Quimper_MOVIMIENTO REGIONAL AREQUIPA AVANCEMOS_1</t>
  </si>
  <si>
    <t>ARMONY BRIGUITT RIEGA MONRROY</t>
  </si>
  <si>
    <t>70426820</t>
  </si>
  <si>
    <t>https://mpesije.jne.gob.pe/apidocs/097c4e1a-7ba5-4a79-8623-989cee21365e.pdf</t>
  </si>
  <si>
    <t>Camaná - Jose Maria Quimper_MOVIMIENTO REGIONAL AREQUIPA AVANCEMOS_2</t>
  </si>
  <si>
    <t>RUBEN SERAPIO RAMOS HUASHUAYO</t>
  </si>
  <si>
    <t>45088923</t>
  </si>
  <si>
    <t>https://mpesije.jne.gob.pe/apidocs/970e4213-fa3b-4a2c-9de6-5b12d560771d.pdf</t>
  </si>
  <si>
    <t>Camaná - Jose Maria Quimper_MOVIMIENTO REGIONAL AREQUIPA AVANCEMOS_3</t>
  </si>
  <si>
    <t>KAREN LIZBETH SANCHEZ VALDIVIA</t>
  </si>
  <si>
    <t>46022117</t>
  </si>
  <si>
    <t>https://mpesije.jne.gob.pe/apidocs/924d43c3-fcab-4e57-b953-1b5fdae95c70.pdf</t>
  </si>
  <si>
    <t>Camaná - Jose Maria Quimper_MOVIMIENTO REGIONAL AREQUIPA AVANCEMOS_4</t>
  </si>
  <si>
    <t>ALEX GABRIEL TITO LAZARO</t>
  </si>
  <si>
    <t>74496170</t>
  </si>
  <si>
    <t>https://mpesije.jne.gob.pe/apidocs/ed5c6fb0-4f45-4c91-945b-d2fb9fd8ddc7.pdf</t>
  </si>
  <si>
    <t>Camaná - Jose Maria Quimper_MOVIMIENTO REGIONAL AREQUIPA AVANCEMOS_5</t>
  </si>
  <si>
    <t>ZOILA EMPERATRIZ VASQUEZ FLORES</t>
  </si>
  <si>
    <t>40045383</t>
  </si>
  <si>
    <t>https://mpesije.jne.gob.pe/apidocs/981050fa-6465-4829-bf90-dd5054130240.pdf</t>
  </si>
  <si>
    <t>Camaná - Jose Maria Quimper_MOVIMIENTO REGIONAL AREQUIPA AVANCEMOS_6</t>
  </si>
  <si>
    <t>DANIEL FIDEL CANALES BUSTINZA</t>
  </si>
  <si>
    <t>70397574</t>
  </si>
  <si>
    <t>https://mpesije.jne.gob.pe/apidocs/2b3179a2-eb08-4f90-9d29-e60ba8b0285a.pdf</t>
  </si>
  <si>
    <t>Camaná - Jose Maria Quimper_PARTIDO DEMOCRATICO SOMOS PERU_0</t>
  </si>
  <si>
    <t>ELVIS WILBER MEDINA COPA</t>
  </si>
  <si>
    <t>29618138</t>
  </si>
  <si>
    <t>https://mpesije.jne.gob.pe/apidocs/f751f4fd-c7f5-47ec-ae50-b7bc16822bb1.pdf</t>
  </si>
  <si>
    <t>Camaná - Jose Maria Quimper_PARTIDO DEMOCRATICO SOMOS PERU_1</t>
  </si>
  <si>
    <t>ROBERTO SOLANO QUISPE CORDOVA</t>
  </si>
  <si>
    <t>30423469</t>
  </si>
  <si>
    <t>https://mpesije.jne.gob.pe/apidocs/7f883025-db53-47b3-9c7f-dd80b6d46782.pdf</t>
  </si>
  <si>
    <t>Camaná - Jose Maria Quimper_PARTIDO DEMOCRATICO SOMOS PERU_2</t>
  </si>
  <si>
    <t>RINA MAGDALENA MANCHEGO NEIRA DE CARAZAS</t>
  </si>
  <si>
    <t>30422969</t>
  </si>
  <si>
    <t>https://mpesije.jne.gob.pe/apidocs/e2bae010-415f-45fd-b86b-7bd06f22c5f2.pdf</t>
  </si>
  <si>
    <t>Camaná - Jose Maria Quimper_PARTIDO DEMOCRATICO SOMOS PERU_3</t>
  </si>
  <si>
    <t>ALDAIR MARCIO HERRERA BELTRAN</t>
  </si>
  <si>
    <t>71061961</t>
  </si>
  <si>
    <t>https://mpesije.jne.gob.pe/apidocs/538dcfcd-2316-4551-8af7-70a2b5bd3c4a.pdf</t>
  </si>
  <si>
    <t>Camaná - Jose Maria Quimper_PARTIDO DEMOCRATICO SOMOS PERU_4</t>
  </si>
  <si>
    <t>MARILYN ROSARIO MOLINA LLASA</t>
  </si>
  <si>
    <t>77230356</t>
  </si>
  <si>
    <t>https://mpesije.jne.gob.pe/apidocs/276826f6-1b40-4d60-a2e3-a08832f49fa7.pdf</t>
  </si>
  <si>
    <t>Camaná - Jose Maria Quimper_PARTIDO DEMOCRATICO SOMOS PERU_5</t>
  </si>
  <si>
    <t>EYNAR CARLOS YNGA TITO</t>
  </si>
  <si>
    <t>43483348</t>
  </si>
  <si>
    <t>https://mpesije.jne.gob.pe/apidocs/3c7231ee-25a9-4c23-b378-1b21cea652d9.pdf</t>
  </si>
  <si>
    <t>Camaná - Jose Maria Quimper_PARTIDO DEMOCRATICO SOMOS PERU_6</t>
  </si>
  <si>
    <t>MARICRUZ LOPEZ HURADO</t>
  </si>
  <si>
    <t>63414567</t>
  </si>
  <si>
    <t>https://mpesije.jne.gob.pe/apidocs/540337d6-7dd0-4eac-8785-21d5abd7691a.pdf</t>
  </si>
  <si>
    <t>Camaná - Jose Maria Quimper_PROGRESEMOS_0</t>
  </si>
  <si>
    <t>JULIO CESAR MONTOYA MONROY</t>
  </si>
  <si>
    <t>30410231</t>
  </si>
  <si>
    <t>https://mpesije.jne.gob.pe/apidocs/5dfbe51b-6729-4a4c-80f7-e543fd413808.pdf</t>
  </si>
  <si>
    <t>Camaná - Jose Maria Quimper_PROGRESEMOS_1</t>
  </si>
  <si>
    <t>WALDO OCTAVIO ZUBIZARRETA DONGO</t>
  </si>
  <si>
    <t>40478890</t>
  </si>
  <si>
    <t>https://mpesije.jne.gob.pe/apidocs/6293a098-4470-45fb-9297-0d00395783c5.pdf</t>
  </si>
  <si>
    <t>Camaná - Jose Maria Quimper_PROGRESEMOS_2</t>
  </si>
  <si>
    <t>NURY MILAGROS CHARCA ZEGARRA</t>
  </si>
  <si>
    <t>46921883</t>
  </si>
  <si>
    <t>https://mpesije.jne.gob.pe/apidocs/ca698d93-3a01-48c3-baa9-94529ec3ce4d.pdf</t>
  </si>
  <si>
    <t>Camaná - Jose Maria Quimper_PROGRESEMOS_3</t>
  </si>
  <si>
    <t>DIEGO ALBERTO AREVALO ZAMBRANO</t>
  </si>
  <si>
    <t>73877992</t>
  </si>
  <si>
    <t>https://mpesije.jne.gob.pe/apidocs/909a534f-33bf-48c9-9aae-2513b40d119e.pdf</t>
  </si>
  <si>
    <t>Camaná - Jose Maria Quimper_PROGRESEMOS_4</t>
  </si>
  <si>
    <t>MAYERLING YURIKO MEZA GUTIERREZ</t>
  </si>
  <si>
    <t>45527871</t>
  </si>
  <si>
    <t>https://mpesije.jne.gob.pe/apidocs/9bf8c495-ac93-41cb-8d20-26ec3526a0b7.pdf</t>
  </si>
  <si>
    <t>Camaná - Jose Maria Quimper_PROGRESEMOS_5</t>
  </si>
  <si>
    <t>JOSE LUIS RIEGA SURI</t>
  </si>
  <si>
    <t>72117560</t>
  </si>
  <si>
    <t>https://mpesije.jne.gob.pe/apidocs/8f1485c1-fd7a-485a-a575-8cbe84a86986.pdf</t>
  </si>
  <si>
    <t>Camaná - Jose Maria Quimper_PROGRESEMOS_6</t>
  </si>
  <si>
    <t>MARJORIE BRESSIA COMPA CHAVEZ</t>
  </si>
  <si>
    <t>70553157</t>
  </si>
  <si>
    <t>https://mpesije.jne.gob.pe/apidocs/ad7bb28c-1062-4271-9d92-13ce05d8d714.pdf</t>
  </si>
  <si>
    <t>Camaná - Mariano Nicolas Valcarcel_ACCION POPULAR_0</t>
  </si>
  <si>
    <t>OMAR TONNY MONTALVO MAYHUIRE</t>
  </si>
  <si>
    <t>30481804</t>
  </si>
  <si>
    <t>https://mpesije.jne.gob.pe/apidocs/eb308b59-0280-43ca-8eaa-fcfb0ce840eb.pdf</t>
  </si>
  <si>
    <t>Camaná - Mariano Nicolas Valcarcel_ACCION POPULAR_1</t>
  </si>
  <si>
    <t>ROLANDO HUAMANI HUAMANI</t>
  </si>
  <si>
    <t>42551049</t>
  </si>
  <si>
    <t>https://mpesije.jne.gob.pe/apidocs/87bc4e08-6942-4ebd-92e9-eb9ba5f3e7e2.pdf</t>
  </si>
  <si>
    <t>Camaná - Mariano Nicolas Valcarcel_ACCION POPULAR_2</t>
  </si>
  <si>
    <t>MARIA DEL CARMEN CARDENAS RIVEROS</t>
  </si>
  <si>
    <t>30422280</t>
  </si>
  <si>
    <t>https://mpesije.jne.gob.pe/apidocs/2937aeaa-0c98-413e-b604-bf26f53e281b.pdf</t>
  </si>
  <si>
    <t>Camaná - Mariano Nicolas Valcarcel_ACCION POPULAR_3</t>
  </si>
  <si>
    <t>ELDY ROMEHL ASTORGA MAMANI</t>
  </si>
  <si>
    <t>80041040</t>
  </si>
  <si>
    <t>https://mpesije.jne.gob.pe/apidocs/59a0a66c-018b-463b-8a37-a645e103793d.pdf</t>
  </si>
  <si>
    <t>Camaná - Mariano Nicolas Valcarcel_ACCION POPULAR_4</t>
  </si>
  <si>
    <t>YESSICA ESPINOZA HUAMANI</t>
  </si>
  <si>
    <t>70740900</t>
  </si>
  <si>
    <t>https://mpesije.jne.gob.pe/apidocs/388b744f-40ac-4d91-bcb8-ff2394a7fc02.pdf</t>
  </si>
  <si>
    <t>Camaná - Mariano Nicolas Valcarcel_ACCION POPULAR_5</t>
  </si>
  <si>
    <t>GUIDO CARLOS CUYO</t>
  </si>
  <si>
    <t>43767592</t>
  </si>
  <si>
    <t>https://mpesije.jne.gob.pe/apidocs/8bc3b9f2-3e93-4b96-b05b-9627f75934d4.pdf</t>
  </si>
  <si>
    <t>Camaná - Mariano Nicolas Valcarcel_ACCION POPULAR_6</t>
  </si>
  <si>
    <t>RUTH SOLEDAD ALVIS AROTAIPE</t>
  </si>
  <si>
    <t>77795425</t>
  </si>
  <si>
    <t>https://mpesije.jne.gob.pe/apidocs/fb7a8a83-8c9f-48f7-a3cf-1cf2e9eafef1.pdf</t>
  </si>
  <si>
    <t>Camaná - Mariano Nicolas Valcarcel_AHORA NACION AN_0</t>
  </si>
  <si>
    <t>ELMER FERNELI GARCIA FEBRES</t>
  </si>
  <si>
    <t>30480172</t>
  </si>
  <si>
    <t>https://mpesije.jne.gob.pe/apidocs/736f9467-dcc5-4d1e-9041-90afb608f5d7.pdf</t>
  </si>
  <si>
    <t>Camaná - Mariano Nicolas Valcarcel_AHORA NACION AN_1</t>
  </si>
  <si>
    <t>JULIO AMANQUI QUISPE</t>
  </si>
  <si>
    <t>29429996</t>
  </si>
  <si>
    <t>https://mpesije.jne.gob.pe/apidocs/97b7e943-4dae-4983-8ab3-53c2d8310764.pdf</t>
  </si>
  <si>
    <t>Camaná - Mariano Nicolas Valcarcel_AHORA NACION AN_2</t>
  </si>
  <si>
    <t>YENY JUDITH CHALLCO LÁZARO</t>
  </si>
  <si>
    <t>41009765</t>
  </si>
  <si>
    <t>https://mpesije.jne.gob.pe/apidocs/ad07e803-a4fb-4727-ac07-4f2013490bc0.pdf</t>
  </si>
  <si>
    <t>Camaná - Mariano Nicolas Valcarcel_AHORA NACION AN_3</t>
  </si>
  <si>
    <t>HELBERT ANTONIO SORIA CAHUANA</t>
  </si>
  <si>
    <t>30418351</t>
  </si>
  <si>
    <t>https://mpesije.jne.gob.pe/apidocs/5965a381-aca6-447d-b74c-bad2edf8c584.pdf</t>
  </si>
  <si>
    <t>Camaná - Mariano Nicolas Valcarcel_AHORA NACION AN_4</t>
  </si>
  <si>
    <t>KATHERINE ABRIL ANCALLE CERVANTES</t>
  </si>
  <si>
    <t>73357237</t>
  </si>
  <si>
    <t>https://mpesije.jne.gob.pe/apidocs/4cf4dc61-b755-47f6-87f4-0770b193fc2a.pdf</t>
  </si>
  <si>
    <t>Camaná - Mariano Nicolas Valcarcel_AHORA NACION AN_5</t>
  </si>
  <si>
    <t>HENRY JAVIER QUISPE CHALLCO</t>
  </si>
  <si>
    <t>72118928</t>
  </si>
  <si>
    <t>https://mpesije.jne.gob.pe/apidocs/2a67a825-f5b1-45f3-b930-7a78b4768e1e.pdf</t>
  </si>
  <si>
    <t>Camaná - Mariano Nicolas Valcarcel_AHORA NACION AN_6</t>
  </si>
  <si>
    <t>LEYDI CAROLINA FUENTES CARREÑO</t>
  </si>
  <si>
    <t>42722475</t>
  </si>
  <si>
    <t>https://mpesije.jne.gob.pe/apidocs/d2229f08-0af8-4b98-9c90-676cd4813542.pdf</t>
  </si>
  <si>
    <t>Camaná - Mariano Nicolas Valcarcel_FUERZA AREQUIPENA_0</t>
  </si>
  <si>
    <t>HELARF PORTOCARRERO CARNERO</t>
  </si>
  <si>
    <t>30410762</t>
  </si>
  <si>
    <t>https://mpesije.jne.gob.pe/apidocs/17e62237-7021-4e55-a71d-c823a36ff5a0.pdf</t>
  </si>
  <si>
    <t>Camaná - Mariano Nicolas Valcarcel_FUERZA AREQUIPENA_1</t>
  </si>
  <si>
    <t>ROCIO HUAMAN ESPINOZA</t>
  </si>
  <si>
    <t>46622566</t>
  </si>
  <si>
    <t>https://mpesije.jne.gob.pe/apidocs/2e33b39e-d90b-4f0d-8618-4b401057d0ae.pdf</t>
  </si>
  <si>
    <t>Camaná - Mariano Nicolas Valcarcel_FUERZA AREQUIPENA_2</t>
  </si>
  <si>
    <t>REY CLAUDIO MANCILLA HUASHUAYO</t>
  </si>
  <si>
    <t>29549449</t>
  </si>
  <si>
    <t>https://mpesije.jne.gob.pe/apidocs/b5d5fed7-7ec9-464a-bcd9-da1dc736cf4f.pdf</t>
  </si>
  <si>
    <t>Camaná - Mariano Nicolas Valcarcel_FUERZA AREQUIPENA_3</t>
  </si>
  <si>
    <t>CYNTHIA MILAGROS CALAPUJA PEREZ</t>
  </si>
  <si>
    <t>75880112</t>
  </si>
  <si>
    <t>https://mpesije.jne.gob.pe/apidocs/6bebe760-f211-4ecd-bd78-19b941d4fe24.pdf</t>
  </si>
  <si>
    <t>Camaná - Mariano Nicolas Valcarcel_FUERZA AREQUIPENA_4</t>
  </si>
  <si>
    <t>ENRIQUE VICTOR DELGADO RUCANA</t>
  </si>
  <si>
    <t>29681920</t>
  </si>
  <si>
    <t>https://mpesije.jne.gob.pe/apidocs/370c6ec3-e477-480d-929b-39ba703b334f.pdf</t>
  </si>
  <si>
    <t>Camaná - Mariano Nicolas Valcarcel_FUERZA AREQUIPENA_5</t>
  </si>
  <si>
    <t>ANGELIS YENNIFER PEÑA TICONA</t>
  </si>
  <si>
    <t>61672580</t>
  </si>
  <si>
    <t>https://mpesije.jne.gob.pe/apidocs/33475871-af64-4d29-a2f1-ca5872d324e2.pdf</t>
  </si>
  <si>
    <t>Camaná - Mariano Nicolas Valcarcel_FUERZA AREQUIPENA_6</t>
  </si>
  <si>
    <t>DECIDERIO MOISES HUAMANI ESCOBAR</t>
  </si>
  <si>
    <t>30415739</t>
  </si>
  <si>
    <t>https://mpesije.jne.gob.pe/apidocs/5c4e4e09-5273-4294-bcbf-dff1b4251126.pdf</t>
  </si>
  <si>
    <t>Camaná - Mariano Nicolas Valcarcel_PARTIDO POLITICO PERU PRIMERO_0</t>
  </si>
  <si>
    <t>LUIS MIGUEL LAVA FRANCO</t>
  </si>
  <si>
    <t>30488067</t>
  </si>
  <si>
    <t>https://mpesije.jne.gob.pe/apidocs/3f5bc23f-8ce6-4697-b956-85b066289138.pdf</t>
  </si>
  <si>
    <t>Camaná - Mariano Nicolas Valcarcel_PARTIDO POLITICO PERU PRIMERO_1</t>
  </si>
  <si>
    <t>SATURNINO EPIFANIO SIERRA MEDRANO</t>
  </si>
  <si>
    <t>04326325</t>
  </si>
  <si>
    <t>https://mpesije.jne.gob.pe/apidocs/7c2c7abb-fea1-47fd-8919-8b7d46b389e1.pdf</t>
  </si>
  <si>
    <t>Camaná - Mariano Nicolas Valcarcel_PARTIDO POLITICO PERU PRIMERO_2</t>
  </si>
  <si>
    <t>RINA ARAUJO CHARCCAHUANA</t>
  </si>
  <si>
    <t>45566820</t>
  </si>
  <si>
    <t>https://mpesije.jne.gob.pe/apidocs/84d13f4c-0abd-47c3-96e2-3f63b0c96a2f.pdf</t>
  </si>
  <si>
    <t>Camaná - Mariano Nicolas Valcarcel_PARTIDO POLITICO PERU PRIMERO_3</t>
  </si>
  <si>
    <t>GILBERTO TINO PANUERA FLORES</t>
  </si>
  <si>
    <t>43557176</t>
  </si>
  <si>
    <t>https://mpesije.jne.gob.pe/apidocs/d506b525-0cb5-49b8-a49b-d4f670055b9c.pdf</t>
  </si>
  <si>
    <t>Camaná - Mariano Nicolas Valcarcel_PARTIDO POLITICO PERU PRIMERO_4</t>
  </si>
  <si>
    <t>NOEMI MILAGROS FLORES HUAYCCANE</t>
  </si>
  <si>
    <t>47221812</t>
  </si>
  <si>
    <t>https://mpesije.jne.gob.pe/apidocs/fb4f5f98-5151-40b5-831a-85fbc68f1597.pdf</t>
  </si>
  <si>
    <t>Camaná - Mariano Nicolas Valcarcel_PARTIDO POLITICO PERU PRIMERO_5</t>
  </si>
  <si>
    <t>JHOE RUIZ VAQUERO</t>
  </si>
  <si>
    <t>79441407</t>
  </si>
  <si>
    <t>https://mpesije.jne.gob.pe/apidocs/8bca8abe-3b41-4601-aac0-f1dc6c975b4b.pdf</t>
  </si>
  <si>
    <t>Camaná - Mariano Nicolas Valcarcel_PARTIDO POLITICO PERU PRIMERO_6</t>
  </si>
  <si>
    <t>ESPERANZA LILA ORTIZ HEREÑA</t>
  </si>
  <si>
    <t>71042579</t>
  </si>
  <si>
    <t>https://mpesije.jne.gob.pe/apidocs/243e3af6-9b34-42f7-a840-ed63eeb83f61.pdf</t>
  </si>
  <si>
    <t>Camaná - Mariano Nicolas Valcarcel_PODEMOS PERU_0</t>
  </si>
  <si>
    <t>CLEITON QUISPE CHUQUIPURA</t>
  </si>
  <si>
    <t>76642232</t>
  </si>
  <si>
    <t>https://mpesije.jne.gob.pe/apidocs/2cf40af0-c7d8-4fec-b5c9-338eba2222d6.pdf</t>
  </si>
  <si>
    <t>Camaná - Mariano Nicolas Valcarcel_PODEMOS PERU_1</t>
  </si>
  <si>
    <t>WILIAN DAVID ALVARADO SANCHEZ</t>
  </si>
  <si>
    <t>46690441</t>
  </si>
  <si>
    <t>TACHADO</t>
  </si>
  <si>
    <t>https://mpesije.jne.gob.pe/apidocs/c4ebb7b9-8c01-40ff-b290-1114558aa649.pdf</t>
  </si>
  <si>
    <t>Camaná - Mariano Nicolas Valcarcel_PODEMOS PERU_2</t>
  </si>
  <si>
    <t>EVANGELINA JUANA CHECCA PRUDENCIO</t>
  </si>
  <si>
    <t>80507640</t>
  </si>
  <si>
    <t>https://mpesije.jne.gob.pe/apidocs/7be05390-0f16-4de3-80a2-48474d33d8e7.pdf</t>
  </si>
  <si>
    <t>Camaná - Mariano Nicolas Valcarcel_PODEMOS PERU_3</t>
  </si>
  <si>
    <t>GABRIEL APAZA CONDORI</t>
  </si>
  <si>
    <t>29722046</t>
  </si>
  <si>
    <t>https://mpesije.jne.gob.pe/apidocs/5c378e28-217f-4d62-bbf4-960aed7f2554.pdf</t>
  </si>
  <si>
    <t>Camaná - Mariano Nicolas Valcarcel_PODEMOS PERU_4</t>
  </si>
  <si>
    <t>LILIANA ILDA YALLERCO JAUJA</t>
  </si>
  <si>
    <t>76074720</t>
  </si>
  <si>
    <t>https://mpesije.jne.gob.pe/apidocs/77c450f7-79e2-4a23-9d4a-52ef2e6089ff.pdf</t>
  </si>
  <si>
    <t>Camaná - Mariano Nicolas Valcarcel_PODEMOS PERU_5</t>
  </si>
  <si>
    <t>RODOLFO QUISPE FLORES</t>
  </si>
  <si>
    <t>29645692</t>
  </si>
  <si>
    <t>https://mpesije.jne.gob.pe/apidocs/922e2b4b-6341-4b3f-86aa-ff52976cf793.pdf</t>
  </si>
  <si>
    <t>Camaná - Mariano Nicolas Valcarcel_PODEMOS PERU_6</t>
  </si>
  <si>
    <t>FRAYSSINET DENISSE FERNANDEZ VIÑA</t>
  </si>
  <si>
    <t>61672577</t>
  </si>
  <si>
    <t>https://mpesije.jne.gob.pe/apidocs/f284bb02-d7e2-4619-8f7a-08051cbf140e.pdf</t>
  </si>
  <si>
    <t>Camaná - Mariscal Caceres_ACCION POPULAR_0</t>
  </si>
  <si>
    <t>HUMBERTO CHAHUARA LLIMPI</t>
  </si>
  <si>
    <t>30413195</t>
  </si>
  <si>
    <t>https://mpesije.jne.gob.pe/apidocs/728660ba-1a52-40f7-b850-252747335c1f.pdf</t>
  </si>
  <si>
    <t>Camaná - Mariscal Caceres_ACCION POPULAR_1</t>
  </si>
  <si>
    <t>ANTONIO SALOMON HUANCA APAZA</t>
  </si>
  <si>
    <t>23884321</t>
  </si>
  <si>
    <t>https://mpesije.jne.gob.pe/apidocs/d238d446-0541-4e48-bacb-6505ba5cc825.pdf</t>
  </si>
  <si>
    <t>Camaná - Mariscal Caceres_ACCION POPULAR_2</t>
  </si>
  <si>
    <t>ELENA GIANNINA GRANDA ESCALANTE</t>
  </si>
  <si>
    <t>40394254</t>
  </si>
  <si>
    <t>https://mpesije.jne.gob.pe/apidocs/727a177d-cfac-41b4-a651-19add915db22.pdf</t>
  </si>
  <si>
    <t>Camaná - Mariscal Caceres_ACCION POPULAR_3</t>
  </si>
  <si>
    <t>ALEXI ALBERTO MEDRANO SALAS</t>
  </si>
  <si>
    <t>30413164</t>
  </si>
  <si>
    <t>https://mpesije.jne.gob.pe/apidocs/f780099f-dd07-4fd0-98e1-cfab7749e1c7.pdf</t>
  </si>
  <si>
    <t>Camaná - Mariscal Caceres_ACCION POPULAR_4</t>
  </si>
  <si>
    <t>CINTHIA PAOLA CHUCTAYA TRONCOSO</t>
  </si>
  <si>
    <t>73208607</t>
  </si>
  <si>
    <t>https://mpesije.jne.gob.pe/apidocs/4bf00a93-d7bf-4f95-87d8-5a3fed08e0d0.pdf</t>
  </si>
  <si>
    <t>Camaná - Mariscal Caceres_ACCION POPULAR_5</t>
  </si>
  <si>
    <t xml:space="preserve">JAVIER EMILIO GAMERO  </t>
  </si>
  <si>
    <t>30412557</t>
  </si>
  <si>
    <t>https://mpesije.jne.gob.pe/apidocs/df0e5a8a-5dc1-4660-b22a-b4c19c471fa0.pdf</t>
  </si>
  <si>
    <t>Camaná - Mariscal Caceres_ACCION POPULAR_6</t>
  </si>
  <si>
    <t>MARIA NICOLL PASTOR CHALLCO</t>
  </si>
  <si>
    <t>74543151</t>
  </si>
  <si>
    <t>https://mpesije.jne.gob.pe/apidocs/078cfb5b-6835-4cac-9abb-32b0b0686e1b.pdf</t>
  </si>
  <si>
    <t>Camaná - Mariscal Caceres_AHORA NACION AN_0</t>
  </si>
  <si>
    <t>JAIME ISAIAS MAMANI ALVAREZ</t>
  </si>
  <si>
    <t>30422980</t>
  </si>
  <si>
    <t>https://mpesije.jne.gob.pe/apidocs/73c55001-bd1d-4185-a822-f4a557617a8f.pdf</t>
  </si>
  <si>
    <t>Camaná - Mariscal Caceres_AHORA NACION AN_1</t>
  </si>
  <si>
    <t>CEVERO NUÑEZ CAHUI</t>
  </si>
  <si>
    <t>40037214</t>
  </si>
  <si>
    <t>https://mpesije.jne.gob.pe/apidocs/80d7cce5-31de-4927-a4df-18b2d9dacd11.pdf</t>
  </si>
  <si>
    <t>Camaná - Mariscal Caceres_AHORA NACION AN_2</t>
  </si>
  <si>
    <t>MARIAJOSE ANGELINA RIEGA COHAILA</t>
  </si>
  <si>
    <t>71776703</t>
  </si>
  <si>
    <t>https://mpesije.jne.gob.pe/apidocs/498a77af-a0b5-4114-9c7a-fb9dca21b853.pdf</t>
  </si>
  <si>
    <t>Camaná - Mariscal Caceres_AHORA NACION AN_3</t>
  </si>
  <si>
    <t>PERCY ERNESTO PRADO GOMEZ</t>
  </si>
  <si>
    <t>30403590</t>
  </si>
  <si>
    <t>https://mpesije.jne.gob.pe/apidocs/1d02588e-4a9d-4090-a1bd-312295644ddd.pdf</t>
  </si>
  <si>
    <t>Camaná - Mariscal Caceres_AHORA NACION AN_4</t>
  </si>
  <si>
    <t>EVELIN LISBETH NUÑES ITUSACA</t>
  </si>
  <si>
    <t>71847371</t>
  </si>
  <si>
    <t>https://mpesije.jne.gob.pe/apidocs/ccca8f7b-3f25-493e-b550-1254fe95d4dd.pdf</t>
  </si>
  <si>
    <t>Camaná - Mariscal Caceres_AHORA NACION AN_5</t>
  </si>
  <si>
    <t>MARCO ANTONIO SUCASACA CATACORA</t>
  </si>
  <si>
    <t>01311142</t>
  </si>
  <si>
    <t>https://mpesije.jne.gob.pe/apidocs/e071396f-9685-46d9-8e56-f646a29c73c4.pdf</t>
  </si>
  <si>
    <t>Camaná - Mariscal Caceres_AHORA NACION AN_6</t>
  </si>
  <si>
    <t>ANALI SANDRA PARILLO PARILLO</t>
  </si>
  <si>
    <t>71847393</t>
  </si>
  <si>
    <t>https://mpesije.jne.gob.pe/apidocs/c1b92e2a-24c5-48b9-bb8d-9316dd66d310.pdf</t>
  </si>
  <si>
    <t>Camaná - Mariscal Caceres_PROGRESEMOS_0</t>
  </si>
  <si>
    <t>EDWIN ROLANDO MEJIA TRONCOSO</t>
  </si>
  <si>
    <t>30413581</t>
  </si>
  <si>
    <t>https://mpesije.jne.gob.pe/apidocs/6e318814-93ff-46c6-8f3b-ea5ef2fc1be5.pdf</t>
  </si>
  <si>
    <t>Camaná - Mariscal Caceres_PROGRESEMOS_1</t>
  </si>
  <si>
    <t>MARIA YSABEL CALACHUA AROSQUIPA</t>
  </si>
  <si>
    <t>43301454</t>
  </si>
  <si>
    <t>https://mpesije.jne.gob.pe/apidocs/bc2d8064-10ab-4104-8568-11db33362970.pdf</t>
  </si>
  <si>
    <t>Camaná - Mariscal Caceres_PROGRESEMOS_2</t>
  </si>
  <si>
    <t>FELIPE EDILBERTO GARCIA RIVAS</t>
  </si>
  <si>
    <t>40958818</t>
  </si>
  <si>
    <t>https://mpesije.jne.gob.pe/apidocs/63edafd0-d395-4613-9abf-0dda49055a01.pdf</t>
  </si>
  <si>
    <t>Camaná - Mariscal Caceres_PROGRESEMOS_3</t>
  </si>
  <si>
    <t>DANIELA ASUNTA CORZO PRADO</t>
  </si>
  <si>
    <t>70520556</t>
  </si>
  <si>
    <t>https://mpesije.jne.gob.pe/apidocs/a2b0a1d6-3255-4667-a459-49b6e79e0be1.pdf</t>
  </si>
  <si>
    <t>Camaná - Mariscal Caceres_PROGRESEMOS_4</t>
  </si>
  <si>
    <t>MAURO INQUILLA MAMANI</t>
  </si>
  <si>
    <t>24584243</t>
  </si>
  <si>
    <t>https://mpesije.jne.gob.pe/apidocs/8ce41c01-6e61-4671-adbf-e354b2f31774.pdf</t>
  </si>
  <si>
    <t>Camaná - Mariscal Caceres_PROGRESEMOS_5</t>
  </si>
  <si>
    <t>SHAMELL BRIGHIT CCOA CHARCA</t>
  </si>
  <si>
    <t>61120212</t>
  </si>
  <si>
    <t>https://mpesije.jne.gob.pe/apidocs/8ed303d6-744c-4557-bfd9-b60fe0f1d324.pdf</t>
  </si>
  <si>
    <t>Camaná - Mariscal Caceres_PROGRESEMOS_6</t>
  </si>
  <si>
    <t>JHOSEP FABIAN MEJIA FORA</t>
  </si>
  <si>
    <t>76614169</t>
  </si>
  <si>
    <t>https://mpesije.jne.gob.pe/apidocs/941da337-86c8-454a-92e9-6e920369df5d.pdf</t>
  </si>
  <si>
    <t>Camaná - Mariscal Caceres_RENOVACION POPULAR PERU_0</t>
  </si>
  <si>
    <t>FERNANDO EDU MARTIN RIEGA PIZARRO</t>
  </si>
  <si>
    <t>44669353</t>
  </si>
  <si>
    <t>https://mpesije.jne.gob.pe/apidocs/2cdf0106-7bc5-4bf2-ace6-d4bbeab33ad5.pdf</t>
  </si>
  <si>
    <t>Camaná - Mariscal Caceres_RENOVACION POPULAR PERU_1</t>
  </si>
  <si>
    <t>YNES ANGELINA VISLAO FLORES</t>
  </si>
  <si>
    <t>30408001</t>
  </si>
  <si>
    <t>https://mpesije.jne.gob.pe/apidocs/de3d878e-5a4d-44a7-8a8d-e1fe7643c50f.pdf</t>
  </si>
  <si>
    <t>Camaná - Mariscal Caceres_RENOVACION POPULAR PERU_2</t>
  </si>
  <si>
    <t>EDWIN WILLYAMS QUISPE DE LA CRUZ</t>
  </si>
  <si>
    <t>44430974</t>
  </si>
  <si>
    <t>https://mpesije.jne.gob.pe/apidocs/9bfa9e45-678c-48e5-9b29-2e9320c17573.pdf</t>
  </si>
  <si>
    <t>Camaná - Mariscal Caceres_RENOVACION POPULAR PERU_3</t>
  </si>
  <si>
    <t>MARTHA PAULINA SAMATA FLORES</t>
  </si>
  <si>
    <t>30413087</t>
  </si>
  <si>
    <t>https://mpesije.jne.gob.pe/apidocs/ac059854-6184-4855-bf5c-33a1518035af.pdf</t>
  </si>
  <si>
    <t>Camaná - Mariscal Caceres_RENOVACION POPULAR PERU_4</t>
  </si>
  <si>
    <t>FIDEL SIVANA TAIPE</t>
  </si>
  <si>
    <t>42534095</t>
  </si>
  <si>
    <t>https://mpesije.jne.gob.pe/apidocs/9af6a614-05b2-4c17-a0ad-12a989e43e30.pdf</t>
  </si>
  <si>
    <t>Camaná - Mariscal Caceres_RENOVACION POPULAR PERU_5</t>
  </si>
  <si>
    <t>JOSIE AZUCENA TACO PUMA</t>
  </si>
  <si>
    <t>71854116</t>
  </si>
  <si>
    <t>https://mpesije.jne.gob.pe/apidocs/f6b97100-f679-4c9e-96b8-d330840ae5c7.pdf</t>
  </si>
  <si>
    <t>Camaná - Mariscal Caceres_RENOVACION POPULAR PERU_6</t>
  </si>
  <si>
    <t>WILSON DANIEL NINA CHICAÑA</t>
  </si>
  <si>
    <t>76585357</t>
  </si>
  <si>
    <t>https://mpesije.jne.gob.pe/apidocs/4afc8eba-4e8c-4a33-85df-06bbc30e0c59.pdf</t>
  </si>
  <si>
    <t>Camaná - Nicolas De Pierola_ACCION POPULAR_0</t>
  </si>
  <si>
    <t>LUIS FERNANDO PIERR PRADO DAVILA</t>
  </si>
  <si>
    <t>43501894</t>
  </si>
  <si>
    <t>https://mpesije.jne.gob.pe/apidocs/5c26e6ca-2bc1-4d4b-aba8-1b72bb3f1bad.pdf</t>
  </si>
  <si>
    <t>Camaná - Nicolas De Pierola_ACCION POPULAR_1</t>
  </si>
  <si>
    <t>AUGUSTO EMILIO AYBAR RODRIGUEZ</t>
  </si>
  <si>
    <t>30404672</t>
  </si>
  <si>
    <t>https://mpesije.jne.gob.pe/apidocs/054de0fb-ce3d-4612-be17-37c0e6039f2e.pdf</t>
  </si>
  <si>
    <t>Camaná - Nicolas De Pierola_ACCION POPULAR_2</t>
  </si>
  <si>
    <t>MARILU ARANZAMENDI PAREDES</t>
  </si>
  <si>
    <t>45076916</t>
  </si>
  <si>
    <t>https://mpesije.jne.gob.pe/apidocs/1870449c-3ddf-496c-8a38-ee534b7bcec1.pdf</t>
  </si>
  <si>
    <t>Camaná - Nicolas De Pierola_ACCION POPULAR_3</t>
  </si>
  <si>
    <t>JUAN ANDRES CCOYOCCOSI VILLALOBOS</t>
  </si>
  <si>
    <t>72119142</t>
  </si>
  <si>
    <t>https://mpesije.jne.gob.pe/apidocs/96917eae-99a5-464a-9575-3f85f226256a.pdf</t>
  </si>
  <si>
    <t>Camaná - Nicolas De Pierola_ACCION POPULAR_4</t>
  </si>
  <si>
    <t>MARIBEL JULIA SACSI SUPANTA</t>
  </si>
  <si>
    <t>70662863</t>
  </si>
  <si>
    <t>https://mpesije.jne.gob.pe/apidocs/2f9d99ea-20a8-4b40-b2ba-a8162aa52f1f.pdf</t>
  </si>
  <si>
    <t>Camaná - Nicolas De Pierola_ACCION POPULAR_5</t>
  </si>
  <si>
    <t>PIERO ANDRE ZUÑIGA MONTES</t>
  </si>
  <si>
    <t>62296601</t>
  </si>
  <si>
    <t>https://mpesije.jne.gob.pe/apidocs/e13d18fa-26b9-425e-a9e8-1d59e495ff0d.pdf</t>
  </si>
  <si>
    <t>Camaná - Nicolas De Pierola_ACCION POPULAR_6</t>
  </si>
  <si>
    <t>TERESA DE JESUS RODRIGUEZ VARGAS</t>
  </si>
  <si>
    <t>30415646</t>
  </si>
  <si>
    <t>https://mpesije.jne.gob.pe/apidocs/1c512490-209c-4bc6-9675-159e7d9a7fc0.pdf</t>
  </si>
  <si>
    <t>Camaná - Nicolas De Pierola_AHORA NACION AN_0</t>
  </si>
  <si>
    <t>NELSON RICARDO TITO EGUIA</t>
  </si>
  <si>
    <t>45451807</t>
  </si>
  <si>
    <t>https://mpesije.jne.gob.pe/apidocs/13b65737-48d9-4770-8bda-1e076f40c0fb.pdf</t>
  </si>
  <si>
    <t>Camaná - Nicolas De Pierola_AHORA NACION AN_1</t>
  </si>
  <si>
    <t>CESAR FERNANDO NEIRA HUALLPA</t>
  </si>
  <si>
    <t>29324105</t>
  </si>
  <si>
    <t>https://mpesije.jne.gob.pe/apidocs/33a28738-014f-4e73-9379-62133a582e83.pdf</t>
  </si>
  <si>
    <t>Camaná - Nicolas De Pierola_AHORA NACION AN_2</t>
  </si>
  <si>
    <t>YANETH SOLEDAD HUACARPUMA LIMA</t>
  </si>
  <si>
    <t>41948237</t>
  </si>
  <si>
    <t>https://mpesije.jne.gob.pe/apidocs/99bb1f59-86a7-4e1f-8ba0-cce1c7cc0531.pdf</t>
  </si>
  <si>
    <t>Camaná - Nicolas De Pierola_AHORA NACION AN_3</t>
  </si>
  <si>
    <t>JEITTER JHONI CUTIPA MAMANI</t>
  </si>
  <si>
    <t>40743310</t>
  </si>
  <si>
    <t>https://mpesije.jne.gob.pe/apidocs/e7eafb54-6996-4833-9991-1570f7691ecb.pdf</t>
  </si>
  <si>
    <t>Camaná - Nicolas De Pierola_AHORA NACION AN_4</t>
  </si>
  <si>
    <t>NATALY LIANA JALLURANA YANQUI</t>
  </si>
  <si>
    <t>46723624</t>
  </si>
  <si>
    <t>https://mpesije.jne.gob.pe/apidocs/8df2b18e-1a4a-4085-88b2-2cfca4c45bbd.pdf</t>
  </si>
  <si>
    <t>Camaná - Nicolas De Pierola_AHORA NACION AN_5</t>
  </si>
  <si>
    <t>JUNIOR ALFREDO CALLATA SANCHEZ</t>
  </si>
  <si>
    <t>70519915</t>
  </si>
  <si>
    <t>https://mpesije.jne.gob.pe/apidocs/fec78965-442c-4c4c-a039-f5fecde04e39.pdf</t>
  </si>
  <si>
    <t>Camaná - Nicolas De Pierola_AHORA NACION AN_6</t>
  </si>
  <si>
    <t>BERENISE YUMYKO ALVARO AMEZQUITA</t>
  </si>
  <si>
    <t>72253774</t>
  </si>
  <si>
    <t>https://mpesije.jne.gob.pe/apidocs/899628e8-9228-41f6-a5bc-fbdca4f8ca99.pdf</t>
  </si>
  <si>
    <t>Camaná - Nicolas De Pierola_MOVIMIENTO REGIONAL AREQUIPA AVANCEMOS_0</t>
  </si>
  <si>
    <t>HENRY CERVANTES MEDINA</t>
  </si>
  <si>
    <t>41915502</t>
  </si>
  <si>
    <t>https://mpesije.jne.gob.pe/apidocs/24d03156-5f00-4ddf-ae4f-b9c8e2772c0d.pdf</t>
  </si>
  <si>
    <t>Camaná - Nicolas De Pierola_MOVIMIENTO REGIONAL AREQUIPA AVANCEMOS_1</t>
  </si>
  <si>
    <t>ROSA ELVIRA MIRANDA ALMENDARIZ</t>
  </si>
  <si>
    <t>30428935</t>
  </si>
  <si>
    <t>https://mpesije.jne.gob.pe/apidocs/4250aaf0-bf32-4758-bdf7-2a5e1674465c.pdf</t>
  </si>
  <si>
    <t>Camaná - Nicolas De Pierola_MOVIMIENTO REGIONAL AREQUIPA AVANCEMOS_2</t>
  </si>
  <si>
    <t>JULIO ALFREDO CALLATA LLERENA</t>
  </si>
  <si>
    <t>30408606</t>
  </si>
  <si>
    <t>https://mpesije.jne.gob.pe/apidocs/e46d68e4-84f4-4860-b04f-74da00788650.pdf</t>
  </si>
  <si>
    <t>Camaná - Nicolas De Pierola_MOVIMIENTO REGIONAL AREQUIPA AVANCEMOS_3</t>
  </si>
  <si>
    <t>OLGA HAYDEE CALACHUA SAAVEDRA</t>
  </si>
  <si>
    <t>30427816</t>
  </si>
  <si>
    <t>https://mpesije.jne.gob.pe/apidocs/ea4e2c24-9483-49a0-86de-f61ce75764f3.pdf</t>
  </si>
  <si>
    <t>Camaná - Nicolas De Pierola_MOVIMIENTO REGIONAL AREQUIPA AVANCEMOS_4</t>
  </si>
  <si>
    <t>DIEGO BRUNO HOYOS ALARCON</t>
  </si>
  <si>
    <t>70685313</t>
  </si>
  <si>
    <t>https://mpesije.jne.gob.pe/apidocs/94db4092-835c-44dd-9e2e-f8bc73cefe27.pdf</t>
  </si>
  <si>
    <t>Camaná - Nicolas De Pierola_MOVIMIENTO REGIONAL AREQUIPA AVANCEMOS_5</t>
  </si>
  <si>
    <t>ELIZABETH BRITTANY RAMOS MAQUERHUA</t>
  </si>
  <si>
    <t>72097344</t>
  </si>
  <si>
    <t>https://mpesije.jne.gob.pe/apidocs/1efc460c-b447-4ef4-8472-b55574779b5e.pdf</t>
  </si>
  <si>
    <t>Camaná - Nicolas De Pierola_MOVIMIENTO REGIONAL AREQUIPA AVANCEMOS_6</t>
  </si>
  <si>
    <t>ERICK GELBERTH NEIRA CARAZAS</t>
  </si>
  <si>
    <t>71717988</t>
  </si>
  <si>
    <t>https://mpesije.jne.gob.pe/apidocs/5bd21c41-c949-4937-bfb8-b2f82efd743d.pdf</t>
  </si>
  <si>
    <t>Camaná - Nicolas De Pierola_PARTIDO DEMOCRATICO SOMOS PERU_0</t>
  </si>
  <si>
    <t>JOSE LUIS VERA CONDORI</t>
  </si>
  <si>
    <t>30428000</t>
  </si>
  <si>
    <t>https://mpesije.jne.gob.pe/apidocs/56a5e7db-c6e5-436b-a13b-2dbcc912a486.pdf</t>
  </si>
  <si>
    <t>Camaná - Nicolas De Pierola_PARTIDO DEMOCRATICO SOMOS PERU_1</t>
  </si>
  <si>
    <t>YLENIA VALERIA DAVILA BUSTAMANTE</t>
  </si>
  <si>
    <t>70521173</t>
  </si>
  <si>
    <t>https://mpesije.jne.gob.pe/apidocs/ffe9b0a1-082d-4d2f-b4f0-15b107597584.pdf</t>
  </si>
  <si>
    <t>Camaná - Nicolas De Pierola_PARTIDO DEMOCRATICO SOMOS PERU_2</t>
  </si>
  <si>
    <t>HUGO ORLANDO CHIRE GUILLEN</t>
  </si>
  <si>
    <t>30427941</t>
  </si>
  <si>
    <t>https://mpesije.jne.gob.pe/apidocs/1335c459-b23e-453f-b2c5-53701b947c0c.pdf</t>
  </si>
  <si>
    <t>Camaná - Nicolas De Pierola_PARTIDO DEMOCRATICO SOMOS PERU_3</t>
  </si>
  <si>
    <t>GISELA LIZBETH QUISPE RAMOS</t>
  </si>
  <si>
    <t>44392807</t>
  </si>
  <si>
    <t>https://mpesije.jne.gob.pe/apidocs/1fd1151a-c6ca-4024-a0ef-ed5dc34674d9.pdf</t>
  </si>
  <si>
    <t>Camaná - Nicolas De Pierola_PARTIDO DEMOCRATICO SOMOS PERU_4</t>
  </si>
  <si>
    <t>GENARO ARROSPIDE ZUÑIGA</t>
  </si>
  <si>
    <t>30413881</t>
  </si>
  <si>
    <t>https://mpesije.jne.gob.pe/apidocs/c2093bf5-ec78-430f-b4be-609b8071a68f.pdf</t>
  </si>
  <si>
    <t>Camaná - Nicolas De Pierola_PARTIDO DEMOCRATICO SOMOS PERU_5</t>
  </si>
  <si>
    <t>SASHENKA LUCERO LUDEÑA DELGADO</t>
  </si>
  <si>
    <t>70520413</t>
  </si>
  <si>
    <t>https://mpesije.jne.gob.pe/apidocs/f97fdd69-e218-49d5-9662-e39a9cc1c01f.pdf</t>
  </si>
  <si>
    <t>Camaná - Nicolas De Pierola_PARTIDO DEMOCRATICO SOMOS PERU_6</t>
  </si>
  <si>
    <t>ANDRES HUAMANI SACSI</t>
  </si>
  <si>
    <t>80262002</t>
  </si>
  <si>
    <t>https://mpesije.jne.gob.pe/apidocs/453b11b9-da78-4a06-b378-3c021dd04c6e.pdf</t>
  </si>
  <si>
    <t>Camaná - Nicolas De Pierola_PARTIDO POLITICO PERU PRIMERO_0</t>
  </si>
  <si>
    <t>YENY KARINA RAMOS ALVAREZ</t>
  </si>
  <si>
    <t>30422762</t>
  </si>
  <si>
    <t>https://mpesije.jne.gob.pe/apidocs/df9d53d5-8108-400a-8890-8cbd364d8ad6.pdf</t>
  </si>
  <si>
    <t>Camaná - Nicolas De Pierola_PARTIDO POLITICO PERU PRIMERO_1</t>
  </si>
  <si>
    <t>FLAVIO GREGORIO LLERENA VEGA</t>
  </si>
  <si>
    <t>30413675</t>
  </si>
  <si>
    <t>https://mpesije.jne.gob.pe/apidocs/1df724e7-1359-4ea4-b391-82418852c938.pdf</t>
  </si>
  <si>
    <t>Camaná - Nicolas De Pierola_PARTIDO POLITICO PERU PRIMERO_2</t>
  </si>
  <si>
    <t>MAYRIL ASSYLEM CANO TALAVERA</t>
  </si>
  <si>
    <t>70519969</t>
  </si>
  <si>
    <t>https://mpesije.jne.gob.pe/apidocs/60cfa374-c672-4b15-9855-3dcbe0454165.pdf</t>
  </si>
  <si>
    <t>Camaná - Nicolas De Pierola_PARTIDO POLITICO PERU PRIMERO_3</t>
  </si>
  <si>
    <t>PEDRO OSCAR COAGUILA CANAZA</t>
  </si>
  <si>
    <t>80261977</t>
  </si>
  <si>
    <t>https://mpesije.jne.gob.pe/apidocs/dc16a66f-c672-44ff-b6eb-b1f46d207924.pdf</t>
  </si>
  <si>
    <t>Camaná - Nicolas De Pierola_PARTIDO POLITICO PERU PRIMERO_4</t>
  </si>
  <si>
    <t>EVELINA TACO ALVAREZ</t>
  </si>
  <si>
    <t>41468353</t>
  </si>
  <si>
    <t>https://mpesije.jne.gob.pe/apidocs/c422ebf3-52b5-4d71-85df-c207f6025283.pdf</t>
  </si>
  <si>
    <t>Camaná - Nicolas De Pierola_PARTIDO POLITICO PERU PRIMERO_5</t>
  </si>
  <si>
    <t>RICHARD YSMAEL CHIRE SOLIS</t>
  </si>
  <si>
    <t>43703257</t>
  </si>
  <si>
    <t>https://mpesije.jne.gob.pe/apidocs/5153edc7-3857-492d-947c-62bf4e62db28.pdf</t>
  </si>
  <si>
    <t>Camaná - Nicolas De Pierola_PARTIDO POLITICO PERU PRIMERO_6</t>
  </si>
  <si>
    <t>LUZ BELEN MENDOZA MONTES</t>
  </si>
  <si>
    <t>72238576</t>
  </si>
  <si>
    <t>https://mpesije.jne.gob.pe/apidocs/0ea6f11a-d776-44bc-b8e9-7b0849d91b80.pdf</t>
  </si>
  <si>
    <t>Camaná - Nicolas De Pierola_RENOVACION POPULAR PERU_0</t>
  </si>
  <si>
    <t>OLIVER ABEL CHAVEZ CALDERON</t>
  </si>
  <si>
    <t>10344881</t>
  </si>
  <si>
    <t>https://mpesije.jne.gob.pe/apidocs/b13a3fb1-dda5-4803-8ddd-770b1aacc419.pdf</t>
  </si>
  <si>
    <t>Camaná - Nicolas De Pierola_RENOVACION POPULAR PERU_1</t>
  </si>
  <si>
    <t>VICTOR RODRIGO CHAVEZ LOPEZ</t>
  </si>
  <si>
    <t>72235115</t>
  </si>
  <si>
    <t>https://mpesije.jne.gob.pe/apidocs/65ab3558-22cc-4e4e-969e-d5fc7ffd2a04.pdf</t>
  </si>
  <si>
    <t>Camaná - Nicolas De Pierola_RENOVACION POPULAR PERU_2</t>
  </si>
  <si>
    <t>LILY ROSY RAMIREZ ALBARRACIN</t>
  </si>
  <si>
    <t>30415529</t>
  </si>
  <si>
    <t>https://mpesije.jne.gob.pe/apidocs/e98a8808-1a45-4760-8510-c08f383c67fe.pdf</t>
  </si>
  <si>
    <t>Camaná - Nicolas De Pierola_RENOVACION POPULAR PERU_3</t>
  </si>
  <si>
    <t>WILLIAM JESUS HOYOS ALARCON</t>
  </si>
  <si>
    <t>44742129</t>
  </si>
  <si>
    <t>https://mpesije.jne.gob.pe/apidocs/293439ad-dd45-41bf-aa86-2a6eb0969355.pdf</t>
  </si>
  <si>
    <t>Camaná - Nicolas De Pierola_RENOVACION POPULAR PERU_4</t>
  </si>
  <si>
    <t>MARIA ELENA CONDORCHOA CANAZA</t>
  </si>
  <si>
    <t>43821459</t>
  </si>
  <si>
    <t>https://mpesije.jne.gob.pe/apidocs/f6226845-4e1b-47fd-9885-53cbe5f7acad.pdf</t>
  </si>
  <si>
    <t>Camaná - Nicolas De Pierola_RENOVACION POPULAR PERU_5</t>
  </si>
  <si>
    <t>MARCO ANTONIO RIOS GONZALES</t>
  </si>
  <si>
    <t>72240447</t>
  </si>
  <si>
    <t>https://mpesije.jne.gob.pe/apidocs/ec115919-9293-4167-ad27-b023db25cf8e.pdf</t>
  </si>
  <si>
    <t>Camaná - Nicolas De Pierola_RENOVACION POPULAR PERU_6</t>
  </si>
  <si>
    <t>MARITZA ANTONIETA ZUÑIGA SALAS</t>
  </si>
  <si>
    <t>45710229</t>
  </si>
  <si>
    <t>https://mpesije.jne.gob.pe/apidocs/3ed69e50-ab92-47c9-9c92-e8a209d7065a.pdf</t>
  </si>
  <si>
    <t>Camaná - Nicolas De Pierola_YO AREQUIPA_0</t>
  </si>
  <si>
    <t>HERMAN ALFREDO RAFAEL CANO</t>
  </si>
  <si>
    <t>30406276</t>
  </si>
  <si>
    <t>https://mpesije.jne.gob.pe/apidocs/27ce6215-3906-4591-9dbe-ff9379472be9.pdf</t>
  </si>
  <si>
    <t>Camaná - Nicolas De Pierola_YO AREQUIPA_1</t>
  </si>
  <si>
    <t>MARIA FERNANDA PEREA VALENCIA</t>
  </si>
  <si>
    <t>71237403</t>
  </si>
  <si>
    <t>https://mpesije.jne.gob.pe/apidocs/77d7cb1f-c2eb-4926-8ea7-57f89b8ca21c.pdf</t>
  </si>
  <si>
    <t>Camaná - Nicolas De Pierola_YO AREQUIPA_2</t>
  </si>
  <si>
    <t>RUDORICO SEFERINO RIVERA EGUILUZ</t>
  </si>
  <si>
    <t>30413944</t>
  </si>
  <si>
    <t>https://mpesije.jne.gob.pe/apidocs/e3e02664-e41b-485c-852e-5fdeb6b2fda0.pdf</t>
  </si>
  <si>
    <t>Camaná - Nicolas De Pierola_YO AREQUIPA_3</t>
  </si>
  <si>
    <t>LUZ EDITH PACO ONOFRE</t>
  </si>
  <si>
    <t>70519899</t>
  </si>
  <si>
    <t>https://mpesije.jne.gob.pe/apidocs/1787b439-6d1e-48fb-9946-6b35f451b278.pdf</t>
  </si>
  <si>
    <t>Camaná - Nicolas De Pierola_YO AREQUIPA_4</t>
  </si>
  <si>
    <t>SANDRO GIULIANO DAVILA VERA</t>
  </si>
  <si>
    <t>06290700</t>
  </si>
  <si>
    <t>https://mpesije.jne.gob.pe/apidocs/76b6e1ba-07d9-40c9-aa4c-7d81f674f272.pdf</t>
  </si>
  <si>
    <t>Camaná - Nicolas De Pierola_YO AREQUIPA_5</t>
  </si>
  <si>
    <t>CARLA ELIANA RIVEROS RIEGA</t>
  </si>
  <si>
    <t>44104502</t>
  </si>
  <si>
    <t>https://mpesije.jne.gob.pe/apidocs/138e2f18-2f95-402f-bf64-7998a29b6f47.pdf</t>
  </si>
  <si>
    <t>Camaná - Nicolas De Pierola_YO AREQUIPA_6</t>
  </si>
  <si>
    <t>ALEX NOE ONOFRE PANCCA</t>
  </si>
  <si>
    <t>70520405</t>
  </si>
  <si>
    <t>https://mpesije.jne.gob.pe/apidocs/c3b96b8c-4edd-446b-96a0-b24c65e38609.pdf</t>
  </si>
  <si>
    <t>Camaná - Ocoña_ACCION POPULAR_0</t>
  </si>
  <si>
    <t>HUBERT JORGE SALAS LAZO</t>
  </si>
  <si>
    <t>30418301</t>
  </si>
  <si>
    <t>https://mpesije.jne.gob.pe/apidocs/710378ae-f5e0-4d44-9391-c1de21b26f1f.pdf</t>
  </si>
  <si>
    <t>Camaná - Ocoña_ACCION POPULAR_1</t>
  </si>
  <si>
    <t>ISRAEL ANTONIO IQUIAPAZA COSI</t>
  </si>
  <si>
    <t>30418388</t>
  </si>
  <si>
    <t>https://mpesije.jne.gob.pe/apidocs/21feabcb-3e3d-4d7a-8ec3-f2940f52caa9.pdf</t>
  </si>
  <si>
    <t>Camaná - Ocoña_ACCION POPULAR_2</t>
  </si>
  <si>
    <t>LILIAN ODALIS PALACIOS ALE DE MONTOYA</t>
  </si>
  <si>
    <t>46799507</t>
  </si>
  <si>
    <t>https://mpesije.jne.gob.pe/apidocs/440282f0-4b43-4a8e-924c-d0a608dc5b9e.pdf</t>
  </si>
  <si>
    <t>Camaná - Ocoña_ACCION POPULAR_3</t>
  </si>
  <si>
    <t>EDGAR ARTURO CORDOVA SAICO</t>
  </si>
  <si>
    <t>42001424</t>
  </si>
  <si>
    <t>https://mpesije.jne.gob.pe/apidocs/376f9ca6-13d7-4e47-b09d-d168e0c082d3.pdf</t>
  </si>
  <si>
    <t>Camaná - Ocoña_ACCION POPULAR_4</t>
  </si>
  <si>
    <t>SOFIA DOLORES ROJAS GIMENES</t>
  </si>
  <si>
    <t>70519860</t>
  </si>
  <si>
    <t>https://mpesije.jne.gob.pe/apidocs/1fbe79d2-5d28-4759-95d5-87aedfe1fe47.pdf</t>
  </si>
  <si>
    <t>Camaná - Ocoña_ACCION POPULAR_5</t>
  </si>
  <si>
    <t>ANYELO JESUS JULCA CONDORI</t>
  </si>
  <si>
    <t>73959102</t>
  </si>
  <si>
    <t>https://mpesije.jne.gob.pe/apidocs/c5712140-e333-452c-be39-72e3b338e7d9.pdf</t>
  </si>
  <si>
    <t>Camaná - Ocoña_ACCION POPULAR_6</t>
  </si>
  <si>
    <t>MARIA ESTHER SARABIA YAURI</t>
  </si>
  <si>
    <t>30417737</t>
  </si>
  <si>
    <t>https://mpesije.jne.gob.pe/apidocs/797baff4-8a48-47d5-ba0f-ca7b28f311e6.pdf</t>
  </si>
  <si>
    <t>Camaná - Ocoña_AHORA NACION AN_0</t>
  </si>
  <si>
    <t>CESAR AUGUSTO MAMANI GALINDO</t>
  </si>
  <si>
    <t>30428264</t>
  </si>
  <si>
    <t>https://mpesije.jne.gob.pe/apidocs/77ba3a2a-9395-4d64-9e2e-c8e037e4dd94.pdf</t>
  </si>
  <si>
    <t>Camaná - Ocoña_AHORA NACION AN_1</t>
  </si>
  <si>
    <t>PERCY RAUL MONTOYA IQUIAPAZA</t>
  </si>
  <si>
    <t>43207715</t>
  </si>
  <si>
    <t>https://mpesije.jne.gob.pe/apidocs/ced36ee7-b705-42d9-a6f0-65a4d0b17850.pdf</t>
  </si>
  <si>
    <t>Camaná - Ocoña_AHORA NACION AN_2</t>
  </si>
  <si>
    <t>KATIA NAYME HUAMAN MONTOYA</t>
  </si>
  <si>
    <t>70520955</t>
  </si>
  <si>
    <t>https://mpesije.jne.gob.pe/apidocs/1dd88568-5901-4b1c-a74d-00398c42c07e.pdf</t>
  </si>
  <si>
    <t>Camaná - Ocoña_AHORA NACION AN_3</t>
  </si>
  <si>
    <t>RAUL RAFAEL ORTEGA CHAVEZ</t>
  </si>
  <si>
    <t>30416349</t>
  </si>
  <si>
    <t>https://mpesije.jne.gob.pe/apidocs/77fac32d-79f4-408d-a1e2-9be0733176f7.pdf</t>
  </si>
  <si>
    <t>Camaná - Ocoña_AHORA NACION AN_4</t>
  </si>
  <si>
    <t>FLORISA ROSA HARO HUARANGA</t>
  </si>
  <si>
    <t>76727117</t>
  </si>
  <si>
    <t>https://mpesije.jne.gob.pe/apidocs/205201cb-ed4e-4c94-9906-ff494b40ad9f.pdf</t>
  </si>
  <si>
    <t>Camaná - Ocoña_AHORA NACION AN_5</t>
  </si>
  <si>
    <t>RAUL JUAN DIEGO LIMA ZOLIER</t>
  </si>
  <si>
    <t>60951334</t>
  </si>
  <si>
    <t>https://mpesije.jne.gob.pe/apidocs/5b9d0987-96a4-4ca4-8371-70f6c7f7ce03.pdf</t>
  </si>
  <si>
    <t>Camaná - Ocoña_AHORA NACION AN_6</t>
  </si>
  <si>
    <t>ESTRELLA BRIGUITT CIEZA TOVAR</t>
  </si>
  <si>
    <t>61117746</t>
  </si>
  <si>
    <t>https://mpesije.jne.gob.pe/apidocs/3b5561dd-6e8c-4e6b-897d-1b0796b4f4ce.pdf</t>
  </si>
  <si>
    <t>Camaná - Ocoña_AREQUIPA TRADICION Y FUTURO_0</t>
  </si>
  <si>
    <t>MARILU JANETH GONZALES PORRAS</t>
  </si>
  <si>
    <t>30417993</t>
  </si>
  <si>
    <t>https://mpesije.jne.gob.pe/apidocs/74678adb-02fd-4ccd-bb64-b5531b1536f4.pdf</t>
  </si>
  <si>
    <t>Camaná - Ocoña_AREQUIPA TRADICION Y FUTURO_1</t>
  </si>
  <si>
    <t>MIGUEL ANGEL AGUILAR PARI</t>
  </si>
  <si>
    <t>80317256</t>
  </si>
  <si>
    <t>https://mpesije.jne.gob.pe/apidocs/403727da-b8c6-4b28-8079-409cac31a31f.pdf</t>
  </si>
  <si>
    <t>Camaná - Ocoña_AREQUIPA TRADICION Y FUTURO_2</t>
  </si>
  <si>
    <t>YASMINE MARLEN MONTOYA MONTOYA</t>
  </si>
  <si>
    <t>30428302</t>
  </si>
  <si>
    <t>https://mpesije.jne.gob.pe/apidocs/809c7df8-2a33-4efc-b27d-5885d34c09a7.pdf</t>
  </si>
  <si>
    <t>Camaná - Ocoña_AREQUIPA TRADICION Y FUTURO_3</t>
  </si>
  <si>
    <t>JESÚS EDUARDO CARNERO LINARES</t>
  </si>
  <si>
    <t>71889521</t>
  </si>
  <si>
    <t>https://mpesije.jne.gob.pe/apidocs/a0b47a1a-49e8-4f9f-b453-f776e25dce1e.pdf</t>
  </si>
  <si>
    <t>Camaná - Ocoña_AREQUIPA TRADICION Y FUTURO_4</t>
  </si>
  <si>
    <t>EVELYN MARITA VARGAS FERNANDEZ</t>
  </si>
  <si>
    <t>42801230</t>
  </si>
  <si>
    <t>https://mpesije.jne.gob.pe/apidocs/6a14eb49-b25e-45aa-ab4b-af3ab55bcd71.pdf</t>
  </si>
  <si>
    <t>Camaná - Ocoña_AREQUIPA TRADICION Y FUTURO_5</t>
  </si>
  <si>
    <t>JUAN ALBERTO ASCUE TRUJILLO</t>
  </si>
  <si>
    <t>73983061</t>
  </si>
  <si>
    <t>https://mpesije.jne.gob.pe/apidocs/3f2e43f8-633c-449d-a62b-44e63b4e817b.pdf</t>
  </si>
  <si>
    <t>Camaná - Ocoña_AREQUIPA TRADICION Y FUTURO_6</t>
  </si>
  <si>
    <t>RAFAELA RAQUEL PAREDES ZEGARRA</t>
  </si>
  <si>
    <t>70520982</t>
  </si>
  <si>
    <t>https://mpesije.jne.gob.pe/apidocs/74a42a09-0c0a-4f2f-b7e1-4e9f66b75841.pdf</t>
  </si>
  <si>
    <t>Camaná - Ocoña_PROGRESEMOS_0</t>
  </si>
  <si>
    <t>ALAN JESUS CARNERO LIRA</t>
  </si>
  <si>
    <t>42204448</t>
  </si>
  <si>
    <t>https://mpesije.jne.gob.pe/apidocs/064864f9-94ae-42fd-b0ab-5cc378e03a9a.pdf</t>
  </si>
  <si>
    <t>Camaná - Ocoña_PROGRESEMOS_1</t>
  </si>
  <si>
    <t>MARCO HENRY PAREDES VARGAS</t>
  </si>
  <si>
    <t>41942449</t>
  </si>
  <si>
    <t>https://mpesije.jne.gob.pe/apidocs/e2f25684-c7d9-45c3-a882-04d860b0e22a.pdf</t>
  </si>
  <si>
    <t>Camaná - Ocoña_PROGRESEMOS_2</t>
  </si>
  <si>
    <t>SANDRA HELENISE VARGAS SALGUIRAN</t>
  </si>
  <si>
    <t>10526804</t>
  </si>
  <si>
    <t>https://mpesije.jne.gob.pe/apidocs/a963cca7-c975-422f-9246-0222d5992ed0.pdf</t>
  </si>
  <si>
    <t>Camaná - Ocoña_PROGRESEMOS_3</t>
  </si>
  <si>
    <t>JAHAIRO JOSE PRADO MARIÑOS</t>
  </si>
  <si>
    <t>46518323</t>
  </si>
  <si>
    <t>https://mpesije.jne.gob.pe/apidocs/ff911de7-f35d-4f6e-be2c-3504166ae384.pdf</t>
  </si>
  <si>
    <t>Camaná - Ocoña_PROGRESEMOS_4</t>
  </si>
  <si>
    <t>CIELO SELLEY VILLALOBOS CHAUCA</t>
  </si>
  <si>
    <t>73488693</t>
  </si>
  <si>
    <t>https://mpesije.jne.gob.pe/apidocs/acd5e9f2-7293-4570-8049-cace395125aa.pdf</t>
  </si>
  <si>
    <t>Camaná - Ocoña_PROGRESEMOS_5</t>
  </si>
  <si>
    <t>HIPOLITO TORIBIO FLORES GARIBAY</t>
  </si>
  <si>
    <t>30418321</t>
  </si>
  <si>
    <t>https://mpesije.jne.gob.pe/apidocs/9cd61812-144a-42d3-a4f5-2bd80dde50d6.pdf</t>
  </si>
  <si>
    <t>Camaná - Ocoña_PROGRESEMOS_6</t>
  </si>
  <si>
    <t>PERLA DE LOS ANGELES CHAUCA MENDEZ</t>
  </si>
  <si>
    <t>74319684</t>
  </si>
  <si>
    <t>https://mpesije.jne.gob.pe/apidocs/a346f0a4-13c2-4bb7-a306-de54320c0617.pdf</t>
  </si>
  <si>
    <t>Camaná - Quilca_AHORA NACION AN_0</t>
  </si>
  <si>
    <t>HERNANDO HUGO ALARCON HUAMANI</t>
  </si>
  <si>
    <t>30655452</t>
  </si>
  <si>
    <t>https://mpesije.jne.gob.pe/apidocs/c8680271-9bf5-4170-9fbc-9a4a3dde52c8.pdf</t>
  </si>
  <si>
    <t>Camaná - Quilca_AHORA NACION AN_1</t>
  </si>
  <si>
    <t>WILLIAN PATRICK PASTOR MENDOZA</t>
  </si>
  <si>
    <t>30418908</t>
  </si>
  <si>
    <t>https://mpesije.jne.gob.pe/apidocs/2dd64bb0-03c3-48cb-9119-22f3a3cf7f40.pdf</t>
  </si>
  <si>
    <t>Camaná - Quilca_AHORA NACION AN_2</t>
  </si>
  <si>
    <t>LEONELA BRIGITT ZEGARRA VILLAJUAN</t>
  </si>
  <si>
    <t>70520354</t>
  </si>
  <si>
    <t>https://mpesije.jne.gob.pe/apidocs/a82d566a-06a9-4393-b323-f7054a4ee36d.pdf</t>
  </si>
  <si>
    <t>Camaná - Quilca_AHORA NACION AN_3</t>
  </si>
  <si>
    <t>YONY WILBER HUACARPUMA LEANDRO</t>
  </si>
  <si>
    <t>80267265</t>
  </si>
  <si>
    <t>https://mpesije.jne.gob.pe/apidocs/1a9843c1-7f9d-4095-bdfd-b0a41861138b.pdf</t>
  </si>
  <si>
    <t>Camaná - Quilca_AHORA NACION AN_4</t>
  </si>
  <si>
    <t>YUDITH YULIZA CASTILLO SILVA</t>
  </si>
  <si>
    <t>63381707</t>
  </si>
  <si>
    <t>https://mpesije.jne.gob.pe/apidocs/5fb37309-6f87-4974-9c38-ff4394bd402e.pdf</t>
  </si>
  <si>
    <t>Camaná - Quilca_AHORA NACION AN_5</t>
  </si>
  <si>
    <t>HENRY PELAYO DELGADILLO ALVAREZ</t>
  </si>
  <si>
    <t>30418518</t>
  </si>
  <si>
    <t>https://mpesije.jne.gob.pe/apidocs/230a81a1-59d1-4f2f-b6d3-49b5e41c5a3a.pdf</t>
  </si>
  <si>
    <t>Camaná - Quilca_AHORA NACION AN_6</t>
  </si>
  <si>
    <t>SANDRA MARIA MAMANI MINAYA</t>
  </si>
  <si>
    <t>70664332</t>
  </si>
  <si>
    <t>https://mpesije.jne.gob.pe/apidocs/4b1aea16-e846-4de4-8648-b9020ecbb725.pdf</t>
  </si>
  <si>
    <t>Camaná - Quilca_PARTIDO DEMOCRATICO SOMOS PERU_0</t>
  </si>
  <si>
    <t>WINDER VALDERRAMA JUAREZ</t>
  </si>
  <si>
    <t>40251474</t>
  </si>
  <si>
    <t>https://mpesije.jne.gob.pe/apidocs/fd56ce59-91e8-42a6-9d9e-a450644bd937.pdf</t>
  </si>
  <si>
    <t>Camaná - Quilca_PARTIDO DEMOCRATICO SOMOS PERU_1</t>
  </si>
  <si>
    <t>JUAN CONDORI CONDORI</t>
  </si>
  <si>
    <t>30418580</t>
  </si>
  <si>
    <t>https://mpesije.jne.gob.pe/apidocs/b084ceca-360d-46fb-892d-7be1253d8904.pdf</t>
  </si>
  <si>
    <t>Camaná - Quilca_PARTIDO DEMOCRATICO SOMOS PERU_2</t>
  </si>
  <si>
    <t>MARILYN JHAJAIRA HUAYHUARIMA PARI</t>
  </si>
  <si>
    <t>75372220</t>
  </si>
  <si>
    <t>https://mpesije.jne.gob.pe/apidocs/acdf71f1-e183-4e4a-a6ae-860d6af26dae.pdf</t>
  </si>
  <si>
    <t>Camaná - Quilca_PARTIDO DEMOCRATICO SOMOS PERU_3</t>
  </si>
  <si>
    <t>NICOLAS CASTILLO URACCAHUA</t>
  </si>
  <si>
    <t>44408494</t>
  </si>
  <si>
    <t>https://mpesije.jne.gob.pe/apidocs/41a3d27e-7b38-4ca7-85a1-192d39078ef2.pdf</t>
  </si>
  <si>
    <t>Camaná - Quilca_PARTIDO DEMOCRATICO SOMOS PERU_4</t>
  </si>
  <si>
    <t>JULIA MENDOZA PINTO</t>
  </si>
  <si>
    <t>30418492</t>
  </si>
  <si>
    <t>https://mpesije.jne.gob.pe/apidocs/c637850a-4de8-4f66-b72a-d445561c6b82.pdf</t>
  </si>
  <si>
    <t>Camaná - Quilca_PARTIDO DEMOCRATICO SOMOS PERU_5</t>
  </si>
  <si>
    <t>WILMER EDUARDO RUMICHE LECARNAQUE</t>
  </si>
  <si>
    <t>75580750</t>
  </si>
  <si>
    <t>https://mpesije.jne.gob.pe/apidocs/d970f4ec-6262-473f-b3a0-75b3a5044c66.pdf</t>
  </si>
  <si>
    <t>Camaná - Quilca_PARTIDO DEMOCRATICO SOMOS PERU_6</t>
  </si>
  <si>
    <t>EVELYN SUSAN ROBLES BARROZO</t>
  </si>
  <si>
    <t>08134445</t>
  </si>
  <si>
    <t>https://mpesije.jne.gob.pe/apidocs/c1323044-289f-4ada-a233-f518b3e3bbb7.pdf</t>
  </si>
  <si>
    <t>Camaná - Quilca_PARTIDO POLITICO PERU PRIMERO_0</t>
  </si>
  <si>
    <t>ROGER ELOY AVILA RAMIREZ</t>
  </si>
  <si>
    <t>46049715</t>
  </si>
  <si>
    <t>https://mpesije.jne.gob.pe/apidocs/48ebf0f2-8218-45f3-bcc8-67a4f6d207bf.pdf</t>
  </si>
  <si>
    <t>Camaná - Quilca_PARTIDO POLITICO PERU PRIMERO_1</t>
  </si>
  <si>
    <t>MARIA ELENA ORBEGOZO CORRALES</t>
  </si>
  <si>
    <t>45672152</t>
  </si>
  <si>
    <t>https://mpesije.jne.gob.pe/apidocs/7dd09b76-e278-4fa8-bdd5-dab476153891.pdf</t>
  </si>
  <si>
    <t>Camaná - Quilca_PARTIDO POLITICO PERU PRIMERO_2</t>
  </si>
  <si>
    <t>JOSE DEL CARMEN CHIROQUE CORNEJO</t>
  </si>
  <si>
    <t>48440550</t>
  </si>
  <si>
    <t>https://mpesije.jne.gob.pe/apidocs/0b6355e0-7221-4195-bfe6-cdd746c44f25.pdf</t>
  </si>
  <si>
    <t>Camaná - Quilca_PARTIDO POLITICO PERU PRIMERO_3</t>
  </si>
  <si>
    <t>ROSSEMARIE MARIA VICENTE SILVA</t>
  </si>
  <si>
    <t>72742545</t>
  </si>
  <si>
    <t>https://mpesije.jne.gob.pe/apidocs/be229306-aa04-4394-afbf-ce1c5597374c.pdf</t>
  </si>
  <si>
    <t>Camaná - Quilca_PARTIDO POLITICO PERU PRIMERO_4</t>
  </si>
  <si>
    <t>DAMIAN VICTOR CONDORI VASQUEZ</t>
  </si>
  <si>
    <t>41475902</t>
  </si>
  <si>
    <t>https://mpesije.jne.gob.pe/apidocs/7bc4f897-48e5-4b43-8233-e5613ad93c09.pdf</t>
  </si>
  <si>
    <t>Camaná - Quilca_PARTIDO POLITICO PERU PRIMERO_5</t>
  </si>
  <si>
    <t>LUZ CLARITA CCOPA QUISPE</t>
  </si>
  <si>
    <t>70520440</t>
  </si>
  <si>
    <t>https://mpesije.jne.gob.pe/apidocs/3782a704-e844-4b9e-8443-bc9b58eb425c.pdf</t>
  </si>
  <si>
    <t>Camaná - Quilca_PARTIDO POLITICO PERU PRIMERO_6</t>
  </si>
  <si>
    <t>PITER BENJAMIN PEREZ PEREZ</t>
  </si>
  <si>
    <t>70520426</t>
  </si>
  <si>
    <t>https://mpesije.jne.gob.pe/apidocs/b602e349-5d73-42a7-9a0a-c61bacb76cdb.pdf</t>
  </si>
  <si>
    <t>Camaná - Quilca_PROGRESEMOS_0</t>
  </si>
  <si>
    <t>CARLOS CABRERA RODRIGUEZ</t>
  </si>
  <si>
    <t>30409511</t>
  </si>
  <si>
    <t>https://mpesije.jne.gob.pe/apidocs/3271ddcf-bfb0-4996-9c13-c602e77140f5.pdf</t>
  </si>
  <si>
    <t>Camaná - Quilca_PROGRESEMOS_1</t>
  </si>
  <si>
    <t>DAVID JESUS CABRERA MUÑOZ</t>
  </si>
  <si>
    <t>30430340</t>
  </si>
  <si>
    <t>https://mpesije.jne.gob.pe/apidocs/82545be5-b427-4de7-84ec-afca9f05ac26.pdf</t>
  </si>
  <si>
    <t>Camaná - Quilca_PROGRESEMOS_2</t>
  </si>
  <si>
    <t>ARACELI YANIRA BRAVO HUAYGUA</t>
  </si>
  <si>
    <t>72117329</t>
  </si>
  <si>
    <t>https://mpesije.jne.gob.pe/apidocs/bd424793-fbc5-4a2e-8fec-07f251218365.pdf</t>
  </si>
  <si>
    <t>Camaná - Quilca_PROGRESEMOS_3</t>
  </si>
  <si>
    <t>EDUARDO JOSYMAR PALACIOS PEREYRA</t>
  </si>
  <si>
    <t>70760573</t>
  </si>
  <si>
    <t>https://mpesije.jne.gob.pe/apidocs/7a47efcf-dfef-40ae-a8f7-0d3ec360008e.pdf</t>
  </si>
  <si>
    <t>Camaná - Quilca_PROGRESEMOS_4</t>
  </si>
  <si>
    <t>ANGELY JOHANNA ARCE DUEÑAS DE SALAZAR</t>
  </si>
  <si>
    <t>75434466</t>
  </si>
  <si>
    <t>https://mpesije.jne.gob.pe/apidocs/7842d28a-16f2-4d75-9f22-9be74cb5b3e3.pdf</t>
  </si>
  <si>
    <t>Camaná - Quilca_PROGRESEMOS_5</t>
  </si>
  <si>
    <t>LUIS ARMANDO HUARCAYA CARPIO</t>
  </si>
  <si>
    <t>41972555</t>
  </si>
  <si>
    <t>https://mpesije.jne.gob.pe/apidocs/aa3bd35a-be63-44d7-9aa9-e4a0c8a79e00.pdf</t>
  </si>
  <si>
    <t>Camaná - Quilca_PROGRESEMOS_6</t>
  </si>
  <si>
    <t>MARIA MERCEDES RUMICHE LECARNAQUE</t>
  </si>
  <si>
    <t>75580751</t>
  </si>
  <si>
    <t>https://mpesije.jne.gob.pe/apidocs/49cc5b0f-77d5-4d75-ba33-d11a8206dbbf.pdf</t>
  </si>
  <si>
    <t>Camaná - Samuel Pastor_ACCION POPULAR_0</t>
  </si>
  <si>
    <t>GIOMARO JASHUB RONDON PASTOR</t>
  </si>
  <si>
    <t>71650219</t>
  </si>
  <si>
    <t>https://mpesije.jne.gob.pe/apidocs/d1b6eda7-083e-448d-9ea8-fbbd16dc314a.pdf</t>
  </si>
  <si>
    <t>Camaná - Samuel Pastor_ACCION POPULAR_1</t>
  </si>
  <si>
    <t>SILVIO CELIO CONDO LLAZA</t>
  </si>
  <si>
    <t>30561317</t>
  </si>
  <si>
    <t>https://mpesije.jne.gob.pe/apidocs/cf6adb51-4141-43d8-92eb-7d09956de655.pdf</t>
  </si>
  <si>
    <t>Camaná - Samuel Pastor_ACCION POPULAR_2</t>
  </si>
  <si>
    <t>GLORIA MARIA FERNANDEZ CARDENAS</t>
  </si>
  <si>
    <t>40194376</t>
  </si>
  <si>
    <t>https://mpesije.jne.gob.pe/apidocs/5b60e49d-a7c8-49f2-b8d0-1887560543dc.pdf</t>
  </si>
  <si>
    <t>Camaná - Samuel Pastor_ACCION POPULAR_3</t>
  </si>
  <si>
    <t>JUAN DONATO BERNAL CHECCA</t>
  </si>
  <si>
    <t>30421233</t>
  </si>
  <si>
    <t>https://mpesije.jne.gob.pe/apidocs/da6f12ba-2209-4f3c-82b6-1f3ff69969cc.pdf</t>
  </si>
  <si>
    <t>Camaná - Samuel Pastor_ACCION POPULAR_4</t>
  </si>
  <si>
    <t>SCARLET DALILA CHAYÑA HUAMANI</t>
  </si>
  <si>
    <t>76614102</t>
  </si>
  <si>
    <t>https://mpesije.jne.gob.pe/apidocs/2fed9d7d-525d-400b-8ade-9c59d1f90486.pdf</t>
  </si>
  <si>
    <t>Camaná - Samuel Pastor_ACCION POPULAR_5</t>
  </si>
  <si>
    <t>JORGE ARMANDO GUTIERREZ PINTO</t>
  </si>
  <si>
    <t>44504882</t>
  </si>
  <si>
    <t>https://mpesije.jne.gob.pe/apidocs/3ef6f408-dcbb-4b90-9e7c-57deccd0a0f1.pdf</t>
  </si>
  <si>
    <t>Camaná - Samuel Pastor_ACCION POPULAR_6</t>
  </si>
  <si>
    <t>ISABELA SABINA BERRIOS MARQUEZ</t>
  </si>
  <si>
    <t>60732258</t>
  </si>
  <si>
    <t>https://mpesije.jne.gob.pe/apidocs/937300d3-3204-45a1-93d1-c22429afa01a.pdf</t>
  </si>
  <si>
    <t>Camaná - Samuel Pastor_AHORA NACION AN_0</t>
  </si>
  <si>
    <t>WILBER SERGIO JAHUIRA APAZA</t>
  </si>
  <si>
    <t>42255066</t>
  </si>
  <si>
    <t>https://mpesije.jne.gob.pe/apidocs/990a006d-9331-490c-8fee-386ce1adeefb.pdf</t>
  </si>
  <si>
    <t>Camaná - Samuel Pastor_AHORA NACION AN_1</t>
  </si>
  <si>
    <t>YAMIL CERAPIO HUAMAN BARBAITO</t>
  </si>
  <si>
    <t>30408544</t>
  </si>
  <si>
    <t>https://mpesije.jne.gob.pe/apidocs/eb1c6491-eb91-475e-a14b-e0bf34957db7.pdf</t>
  </si>
  <si>
    <t>Camaná - Samuel Pastor_AHORA NACION AN_2</t>
  </si>
  <si>
    <t>ROSARIO ELIZABETH RODRIGUEZ DIAZ</t>
  </si>
  <si>
    <t>30423936</t>
  </si>
  <si>
    <t>https://mpesije.jne.gob.pe/apidocs/48cc2f25-8a34-43d7-a6ab-52cb2327fa29.pdf</t>
  </si>
  <si>
    <t>Camaná - Samuel Pastor_AHORA NACION AN_3</t>
  </si>
  <si>
    <t>JORGE CCALLO TAPARACO</t>
  </si>
  <si>
    <t>73770416</t>
  </si>
  <si>
    <t>https://mpesije.jne.gob.pe/apidocs/dab39c46-0c11-413c-95ba-c5147f049e33.pdf</t>
  </si>
  <si>
    <t>Camaná - Samuel Pastor_AHORA NACION AN_4</t>
  </si>
  <si>
    <t>TAISSHA MARIA JOSE QUINTA MANCHEGO</t>
  </si>
  <si>
    <t>73197705</t>
  </si>
  <si>
    <t>https://mpesije.jne.gob.pe/apidocs/963a3bc1-6853-4bd5-8aa1-1111157a4878.pdf</t>
  </si>
  <si>
    <t>Camaná - Samuel Pastor_AHORA NACION AN_5</t>
  </si>
  <si>
    <t>JOSEPH ALEXANDER VARGAS APAZA</t>
  </si>
  <si>
    <t>71033424</t>
  </si>
  <si>
    <t>https://mpesije.jne.gob.pe/apidocs/73ac4181-01f4-46e1-83ca-ae55cb1f6cff.pdf</t>
  </si>
  <si>
    <t>Camaná - Samuel Pastor_AHORA NACION AN_6</t>
  </si>
  <si>
    <t>KATHERINE JIMENA MAMANI VILLANUEVA</t>
  </si>
  <si>
    <t>61050031</t>
  </si>
  <si>
    <t>https://mpesije.jne.gob.pe/apidocs/2decdd93-f6f3-4446-849d-e515d8930b1c.pdf</t>
  </si>
  <si>
    <t>Camaná - Samuel Pastor_AREQUIPA TRADICION Y FUTURO_0</t>
  </si>
  <si>
    <t>JULIO PERCY CUTIPA MAMANI</t>
  </si>
  <si>
    <t>01299391</t>
  </si>
  <si>
    <t>https://mpesije.jne.gob.pe/apidocs/7bbec968-6913-4345-b729-aa51c909d6ad.pdf</t>
  </si>
  <si>
    <t>Camaná - Samuel Pastor_AREQUIPA TRADICION Y FUTURO_1</t>
  </si>
  <si>
    <t>RICHARD SERGIO ITUSACA HUATTA</t>
  </si>
  <si>
    <t>43036877</t>
  </si>
  <si>
    <t>https://mpesije.jne.gob.pe/apidocs/c0913a84-dd2f-490e-98ad-f70a99fcf61c.pdf</t>
  </si>
  <si>
    <t>Camaná - Samuel Pastor_AREQUIPA TRADICION Y FUTURO_2</t>
  </si>
  <si>
    <t>YANINA PAOLA QUISPE NAVARRO</t>
  </si>
  <si>
    <t>45889904</t>
  </si>
  <si>
    <t>https://mpesije.jne.gob.pe/apidocs/a764b5e5-8585-4208-addb-fa578e05615f.pdf</t>
  </si>
  <si>
    <t>Camaná - Samuel Pastor_AREQUIPA TRADICION Y FUTURO_3</t>
  </si>
  <si>
    <t>DAVID MOISES RAMIREZ MEDINA</t>
  </si>
  <si>
    <t>20025737</t>
  </si>
  <si>
    <t>https://mpesije.jne.gob.pe/apidocs/ccfa0b10-d462-492e-947f-eb4d97857db8.pdf</t>
  </si>
  <si>
    <t>Camaná - Samuel Pastor_AREQUIPA TRADICION Y FUTURO_4</t>
  </si>
  <si>
    <t>NAYSHA SHANTAL BLAS MENDOZA</t>
  </si>
  <si>
    <t>76445649</t>
  </si>
  <si>
    <t>https://mpesije.jne.gob.pe/apidocs/63e2aaf7-9975-44a0-bc22-b345b60e09da.pdf</t>
  </si>
  <si>
    <t>Camaná - Samuel Pastor_AREQUIPA TRADICION Y FUTURO_5</t>
  </si>
  <si>
    <t>GEAN POOL LOPEZ DELGADO</t>
  </si>
  <si>
    <t>70664385</t>
  </si>
  <si>
    <t>https://mpesije.jne.gob.pe/apidocs/db414b18-c4d8-4d7a-a843-762279005865.pdf</t>
  </si>
  <si>
    <t>Camaná - Samuel Pastor_AREQUIPA TRADICION Y FUTURO_6</t>
  </si>
  <si>
    <t>YONY BEATRIZ CHAVEZ CARRILLO</t>
  </si>
  <si>
    <t>30431049</t>
  </si>
  <si>
    <t>https://mpesije.jne.gob.pe/apidocs/23cae2a0-4095-4d69-9c63-e22500268df5.pdf</t>
  </si>
  <si>
    <t>Camaná - Samuel Pastor_FUERZA AREQUIPENA_0</t>
  </si>
  <si>
    <t>MARCELO ALBERTO CORDOVA MONROY</t>
  </si>
  <si>
    <t>23272444</t>
  </si>
  <si>
    <t>https://mpesije.jne.gob.pe/apidocs/cf69d4b8-3158-475d-8c75-03615472beee.pdf</t>
  </si>
  <si>
    <t>Camaná - Samuel Pastor_FUERZA AREQUIPENA_1</t>
  </si>
  <si>
    <t>MILAGROS MARLENY YARIHUAMAN HUAMANI</t>
  </si>
  <si>
    <t>41128817</t>
  </si>
  <si>
    <t>https://mpesije.jne.gob.pe/apidocs/7dbfc518-67b1-49e4-95a5-0a23e959e66d.pdf</t>
  </si>
  <si>
    <t>Camaná - Samuel Pastor_FUERZA AREQUIPENA_2</t>
  </si>
  <si>
    <t>SILVIO MARCELINO PIZARRO YQUIAPAZA</t>
  </si>
  <si>
    <t>30429507</t>
  </si>
  <si>
    <t>https://mpesije.jne.gob.pe/apidocs/3503b4f2-57bf-4d14-b47f-bf4d38decfb8.pdf</t>
  </si>
  <si>
    <t>Camaná - Samuel Pastor_FUERZA AREQUIPENA_3</t>
  </si>
  <si>
    <t>IBETH JULISSA MONTALVO VALDEZ</t>
  </si>
  <si>
    <t>30426129</t>
  </si>
  <si>
    <t>https://mpesije.jne.gob.pe/apidocs/30d9d174-1603-4430-abce-066bde2b149b.pdf</t>
  </si>
  <si>
    <t>Camaná - Samuel Pastor_FUERZA AREQUIPENA_4</t>
  </si>
  <si>
    <t>JAIME ROBERTO CACERES FLORES</t>
  </si>
  <si>
    <t>77335657</t>
  </si>
  <si>
    <t>https://mpesije.jne.gob.pe/apidocs/97125725-3fbf-47d9-9dac-effe738be028.pdf</t>
  </si>
  <si>
    <t>Camaná - Samuel Pastor_FUERZA AREQUIPENA_5</t>
  </si>
  <si>
    <t>KAROL XIOMAYRA DIAZ SALAZAR</t>
  </si>
  <si>
    <t>72133924</t>
  </si>
  <si>
    <t>https://mpesije.jne.gob.pe/apidocs/f1815a9b-8b6a-4fcb-a9f8-697aa59817d0.pdf</t>
  </si>
  <si>
    <t>Camaná - Samuel Pastor_FUERZA AREQUIPENA_6</t>
  </si>
  <si>
    <t>CARLOS ALFREDO JUVENAL ESCOBEDO ZEGARRA</t>
  </si>
  <si>
    <t>30400508</t>
  </si>
  <si>
    <t>https://mpesije.jne.gob.pe/apidocs/1cd6a308-7d30-4cfe-83f5-8cfdb831c27e.pdf</t>
  </si>
  <si>
    <t>Camaná - Samuel Pastor_PARTIDO DEMOCRATICO SOMOS PERU_0</t>
  </si>
  <si>
    <t>GILBERT GRIMALDO CRUZ CAMPOS</t>
  </si>
  <si>
    <t>30429328</t>
  </si>
  <si>
    <t>https://mpesije.jne.gob.pe/apidocs/b3d4ec03-3cf8-436f-b30f-b9c03c9d22f4.pdf</t>
  </si>
  <si>
    <t>Camaná - Samuel Pastor_PARTIDO DEMOCRATICO SOMOS PERU_1</t>
  </si>
  <si>
    <t>HEBERT SARUG MONTES DE OCA PASTOR</t>
  </si>
  <si>
    <t>30430993</t>
  </si>
  <si>
    <t>https://mpesije.jne.gob.pe/apidocs/dcfd2860-4dff-40a1-973a-0a63a8977ceb.pdf</t>
  </si>
  <si>
    <t>Camaná - Samuel Pastor_PARTIDO DEMOCRATICO SOMOS PERU_2</t>
  </si>
  <si>
    <t>LUZ MARISOL RAMOS TEJEDA</t>
  </si>
  <si>
    <t>30429643</t>
  </si>
  <si>
    <t>https://mpesije.jne.gob.pe/apidocs/ab034fda-783a-48d7-b730-b398205537b0.pdf</t>
  </si>
  <si>
    <t>Camaná - Samuel Pastor_PARTIDO DEMOCRATICO SOMOS PERU_3</t>
  </si>
  <si>
    <t>PEDRO YOEL CASTILLO VEGA</t>
  </si>
  <si>
    <t>74544999</t>
  </si>
  <si>
    <t>https://mpesije.jne.gob.pe/apidocs/dc51c62a-8f55-4a92-9da1-109275c6e59d.pdf</t>
  </si>
  <si>
    <t>Camaná - Samuel Pastor_PARTIDO DEMOCRATICO SOMOS PERU_4</t>
  </si>
  <si>
    <t>MELANIE BRUNELLA IRUPAYLLA YANA</t>
  </si>
  <si>
    <t>72958201</t>
  </si>
  <si>
    <t>https://mpesije.jne.gob.pe/apidocs/e245a077-03b5-4205-9c7c-6d2bddc1d839.pdf</t>
  </si>
  <si>
    <t>Camaná - Samuel Pastor_PARTIDO DEMOCRATICO SOMOS PERU_5</t>
  </si>
  <si>
    <t>YEFERSON ALONSO PAMO GONZALES</t>
  </si>
  <si>
    <t>75094564</t>
  </si>
  <si>
    <t>https://mpesije.jne.gob.pe/apidocs/b0a5fb2e-b77f-445a-9823-c2beb85cf2e6.pdf</t>
  </si>
  <si>
    <t>Camaná - Samuel Pastor_PARTIDO DEMOCRATICO SOMOS PERU_6</t>
  </si>
  <si>
    <t>GRACIELA LUPITA MARROQUIN LIMA</t>
  </si>
  <si>
    <t>30429590</t>
  </si>
  <si>
    <t>https://mpesije.jne.gob.pe/apidocs/db7e8138-1c72-4ba6-9544-d07a665656dc.pdf</t>
  </si>
  <si>
    <t>Camaná - Samuel Pastor_PARTIDO POLITICO PERU PRIMERO_0</t>
  </si>
  <si>
    <t>BASILIO SOLIS HUAMANI</t>
  </si>
  <si>
    <t>30430702</t>
  </si>
  <si>
    <t>https://mpesije.jne.gob.pe/apidocs/05fff3d2-a35f-4958-b8a8-7b1255ee3e37.pdf</t>
  </si>
  <si>
    <t>Camaná - Samuel Pastor_PARTIDO POLITICO PERU PRIMERO_1</t>
  </si>
  <si>
    <t>JORGE LUNA MARA</t>
  </si>
  <si>
    <t>45878121</t>
  </si>
  <si>
    <t>https://mpesije.jne.gob.pe/apidocs/46190345-8977-4d6b-ad2a-864f4f11529e.pdf</t>
  </si>
  <si>
    <t>Camaná - Samuel Pastor_PARTIDO POLITICO PERU PRIMERO_2</t>
  </si>
  <si>
    <t>ROMINA YURIKO POCCO LAZO</t>
  </si>
  <si>
    <t>72302117</t>
  </si>
  <si>
    <t>https://mpesije.jne.gob.pe/apidocs/95c1eab1-1613-43f8-8e03-b5eb407c7868.pdf</t>
  </si>
  <si>
    <t>Camaná - Samuel Pastor_PARTIDO POLITICO PERU PRIMERO_3</t>
  </si>
  <si>
    <t>NELSON SILVER HUAMANI QUISPE</t>
  </si>
  <si>
    <t>76964854</t>
  </si>
  <si>
    <t>https://mpesije.jne.gob.pe/apidocs/9e5e6510-b1e2-4b94-81dd-ac133a40ac53.pdf</t>
  </si>
  <si>
    <t>Camaná - Samuel Pastor_PARTIDO POLITICO PERU PRIMERO_4</t>
  </si>
  <si>
    <t>MERLY MARIZA MAMANI HANCCO</t>
  </si>
  <si>
    <t>77905761</t>
  </si>
  <si>
    <t>https://mpesije.jne.gob.pe/apidocs/8cabe95b-2cf1-40b9-8554-b5e32124da52.pdf</t>
  </si>
  <si>
    <t>Camaná - Samuel Pastor_PARTIDO POLITICO PERU PRIMERO_5</t>
  </si>
  <si>
    <t>LEON ANTONIO CAYO CHOQUEHUAYTA</t>
  </si>
  <si>
    <t>30422132</t>
  </si>
  <si>
    <t>https://mpesije.jne.gob.pe/apidocs/fef3f823-8447-4bb1-80ee-304885ea39c8.pdf</t>
  </si>
  <si>
    <t>Camaná - Samuel Pastor_PARTIDO POLITICO PERU PRIMERO_6</t>
  </si>
  <si>
    <t>KATHERINE YULEYSI DIAZ LLERENA</t>
  </si>
  <si>
    <t>72940433</t>
  </si>
  <si>
    <t>https://mpesije.jne.gob.pe/apidocs/fa53b871-6ec9-4f6f-aeb8-163e1a598b60.pdf</t>
  </si>
  <si>
    <t>Camaná - Samuel Pastor_PROGRESEMOS_0</t>
  </si>
  <si>
    <t>ANTONIO MARIO MENESES MAMANI</t>
  </si>
  <si>
    <t>30420622</t>
  </si>
  <si>
    <t>https://mpesije.jne.gob.pe/apidocs/7e72f47f-a667-409e-bc03-62a2d2bf02d7.pdf</t>
  </si>
  <si>
    <t>Camaná - Samuel Pastor_PROGRESEMOS_1</t>
  </si>
  <si>
    <t>JUAN ARMANDO GONGORA MACUADO</t>
  </si>
  <si>
    <t>40974441</t>
  </si>
  <si>
    <t>https://mpesije.jne.gob.pe/apidocs/c6d2a8de-8f0f-4b9c-9301-3d74ce29b9ca.pdf</t>
  </si>
  <si>
    <t>Camaná - Samuel Pastor_PROGRESEMOS_2</t>
  </si>
  <si>
    <t>ROSARIO AMPARO GUITTON GUEVARA DE GUTIERREZ</t>
  </si>
  <si>
    <t>30420444</t>
  </si>
  <si>
    <t>https://mpesije.jne.gob.pe/apidocs/1258f44d-33cf-41f4-8a1f-dca68290c700.pdf</t>
  </si>
  <si>
    <t>Camaná - Samuel Pastor_PROGRESEMOS_3</t>
  </si>
  <si>
    <t>HUGO ERNESTO ALFONTE RAMOS</t>
  </si>
  <si>
    <t>70664396</t>
  </si>
  <si>
    <t>https://mpesije.jne.gob.pe/apidocs/2522b979-d9fa-4d7d-8751-dd55c46374c6.pdf</t>
  </si>
  <si>
    <t>Camaná - Samuel Pastor_PROGRESEMOS_4</t>
  </si>
  <si>
    <t>ALEJANDRA ARISMENDI VELA</t>
  </si>
  <si>
    <t>71028016</t>
  </si>
  <si>
    <t>https://mpesije.jne.gob.pe/apidocs/b0fd979b-f8b9-47a1-8bac-cb943dadf6b8.pdf</t>
  </si>
  <si>
    <t>Camaná - Samuel Pastor_PROGRESEMOS_5</t>
  </si>
  <si>
    <t>ROBERT JOSE GUZMAN ESTRADA</t>
  </si>
  <si>
    <t>70667014</t>
  </si>
  <si>
    <t>https://mpesije.jne.gob.pe/apidocs/694d2cd8-24fa-410d-b579-73035224b1c2.pdf</t>
  </si>
  <si>
    <t>Camaná - Samuel Pastor_PROGRESEMOS_6</t>
  </si>
  <si>
    <t>ARIANA MIREIA CHACON SANA</t>
  </si>
  <si>
    <t>60300062</t>
  </si>
  <si>
    <t>https://mpesije.jne.gob.pe/apidocs/6ddf7eb9-14f2-4e5e-9c51-5094c76d8693.pdf</t>
  </si>
  <si>
    <t>Camaná - Samuel Pastor_RENOVACION POPULAR PERU_0</t>
  </si>
  <si>
    <t>DUWAN VICENTE GUTIERREZ TACO</t>
  </si>
  <si>
    <t>74913289</t>
  </si>
  <si>
    <t>https://mpesije.jne.gob.pe/apidocs/291bb776-3e3f-4814-900d-4e79c04099a6.pdf</t>
  </si>
  <si>
    <t>Camaná - Samuel Pastor_RENOVACION POPULAR PERU_1</t>
  </si>
  <si>
    <t>PEDRO PAOLO REVILLA SALHUA</t>
  </si>
  <si>
    <t>45145213</t>
  </si>
  <si>
    <t>https://mpesije.jne.gob.pe/apidocs/b053118e-f48d-4ab9-8836-a4be3fc6e98e.pdf</t>
  </si>
  <si>
    <t>Camaná - Samuel Pastor_RENOVACION POPULAR PERU_2</t>
  </si>
  <si>
    <t>SUSANA TITO GOMEZ</t>
  </si>
  <si>
    <t>41519374</t>
  </si>
  <si>
    <t>https://mpesije.jne.gob.pe/apidocs/9852fc27-91db-4074-b906-b0be4e46ed17.pdf</t>
  </si>
  <si>
    <t>Camaná - Samuel Pastor_RENOVACION POPULAR PERU_3</t>
  </si>
  <si>
    <t>BRANDON RONALDO MOYA RAMOS</t>
  </si>
  <si>
    <t>72117547</t>
  </si>
  <si>
    <t>https://mpesije.jne.gob.pe/apidocs/37646187-c992-40fc-951e-9219b81fefb1.pdf</t>
  </si>
  <si>
    <t>Camaná - Samuel Pastor_RENOVACION POPULAR PERU_4</t>
  </si>
  <si>
    <t>INGRID ROMINA PILARES GONZALES</t>
  </si>
  <si>
    <t>60061225</t>
  </si>
  <si>
    <t>https://mpesije.jne.gob.pe/apidocs/e6998f36-5eb2-40df-9c08-a7f62c019a23.pdf</t>
  </si>
  <si>
    <t>Camaná - Samuel Pastor_RENOVACION POPULAR PERU_5</t>
  </si>
  <si>
    <t>MIGUEL ANGEL JALLURANA YANQUI</t>
  </si>
  <si>
    <t>76323219</t>
  </si>
  <si>
    <t>https://mpesije.jne.gob.pe/apidocs/526da6df-921a-475a-b5e5-80b092b3293a.pdf</t>
  </si>
  <si>
    <t>Camaná - Samuel Pastor_RENOVACION POPULAR PERU_6</t>
  </si>
  <si>
    <t>DIANA ISABEL ARIAS MACHACA</t>
  </si>
  <si>
    <t>43575079</t>
  </si>
  <si>
    <t>https://mpesije.jne.gob.pe/apidocs/46d11f0f-1ec9-4054-9c5d-423e4efa6d00.pdf</t>
  </si>
  <si>
    <t>Camaná - Samuel Pastor_YO AREQUIPA_0</t>
  </si>
  <si>
    <t>DAVID JUAN SANCHEZ FLORES</t>
  </si>
  <si>
    <t>41473239</t>
  </si>
  <si>
    <t>https://mpesije.jne.gob.pe/apidocs/7b2b48ba-0341-4455-b12c-357c564d04e3.pdf</t>
  </si>
  <si>
    <t>Camaná - Samuel Pastor_YO AREQUIPA_1</t>
  </si>
  <si>
    <t>LUIS REYNALDO VILCA BARRANTES</t>
  </si>
  <si>
    <t>42158776</t>
  </si>
  <si>
    <t>https://mpesije.jne.gob.pe/apidocs/de1d7273-7c65-41b9-9f4c-ec9b96e6dd2a.pdf</t>
  </si>
  <si>
    <t>Camaná - Samuel Pastor_YO AREQUIPA_2</t>
  </si>
  <si>
    <t>YESICA CRISTINA CONDORI MOLINA</t>
  </si>
  <si>
    <t>47902858</t>
  </si>
  <si>
    <t>https://mpesije.jne.gob.pe/apidocs/caeb3fde-3a2d-427e-ab13-be35c5874721.pdf</t>
  </si>
  <si>
    <t>Camaná - Samuel Pastor_YO AREQUIPA_3</t>
  </si>
  <si>
    <t>JUAN CARLOS ADRIAZOLA AYBAR</t>
  </si>
  <si>
    <t>71322406</t>
  </si>
  <si>
    <t>https://mpesije.jne.gob.pe/apidocs/4635bfdc-8972-44d3-920c-2fefae2fbb17.pdf</t>
  </si>
  <si>
    <t>Camaná - Samuel Pastor_YO AREQUIPA_4</t>
  </si>
  <si>
    <t>DOMITILA ROSALIA DAVID DAVID</t>
  </si>
  <si>
    <t>42477039</t>
  </si>
  <si>
    <t>https://mpesije.jne.gob.pe/apidocs/4b74be59-6661-4f69-bf40-c7f0dc5e76ed.pdf</t>
  </si>
  <si>
    <t>Camaná - Samuel Pastor_YO AREQUIPA_5</t>
  </si>
  <si>
    <t>BRAYAN ANTONI QUISPE CALACHUGA</t>
  </si>
  <si>
    <t>71697213</t>
  </si>
  <si>
    <t>https://mpesije.jne.gob.pe/apidocs/17d928da-73aa-468d-b107-17ae9de67da1.pdf</t>
  </si>
  <si>
    <t>Camaná - Samuel Pastor_YO AREQUIPA_6</t>
  </si>
  <si>
    <t>YESSICA AGUILAR CCASA</t>
  </si>
  <si>
    <t>74470620</t>
  </si>
  <si>
    <t>https://mpesije.jne.gob.pe/apidocs/2f2224a7-0bc8-4ede-a9ee-8c4d006fe2ca.pdf</t>
  </si>
  <si>
    <t>Caravelí - Acari_AHORA NACION AN_0</t>
  </si>
  <si>
    <t>MIGUEL ANGEL FLORES BERNAHOLA</t>
  </si>
  <si>
    <t>09436439</t>
  </si>
  <si>
    <t>https://mpesije.jne.gob.pe/apidocs/78515daf-14bc-442b-ad11-1ab1011c9bdf.pdf</t>
  </si>
  <si>
    <t>Caravelí - Acari_AHORA NACION AN_1</t>
  </si>
  <si>
    <t>TANY DEISY ARAUJO COLANA</t>
  </si>
  <si>
    <t>22509867</t>
  </si>
  <si>
    <t>https://mpesije.jne.gob.pe/apidocs/b8814cf4-e3b7-489b-85a4-6ac978d77bea.pdf</t>
  </si>
  <si>
    <t>Caravelí - Acari_AHORA NACION AN_2</t>
  </si>
  <si>
    <t>RENE HUAMANI BENAVIDES</t>
  </si>
  <si>
    <t>30484051</t>
  </si>
  <si>
    <t>https://mpesije.jne.gob.pe/apidocs/5a623d54-ccc9-4dad-8044-13b80971fefa.pdf</t>
  </si>
  <si>
    <t>Caravelí - Acari_AHORA NACION AN_3</t>
  </si>
  <si>
    <t>KATHERINE LISSETHE MAYO ESCALANTE</t>
  </si>
  <si>
    <t>71823769</t>
  </si>
  <si>
    <t>https://mpesije.jne.gob.pe/apidocs/83ebed80-1f3d-43ab-af7f-b711f1563055.pdf</t>
  </si>
  <si>
    <t>Caravelí - Acari_AHORA NACION AN_4</t>
  </si>
  <si>
    <t>ROBERTO CARLOS MARCELINO ARAUJO SALINAS</t>
  </si>
  <si>
    <t>42223444</t>
  </si>
  <si>
    <t>https://mpesije.jne.gob.pe/apidocs/04433a91-024a-4d90-acd3-ab40f689f100.pdf</t>
  </si>
  <si>
    <t>Caravelí - Acari_AHORA NACION AN_5</t>
  </si>
  <si>
    <t>ANGELY NICOLE FLORES GARCIA</t>
  </si>
  <si>
    <t>60264215</t>
  </si>
  <si>
    <t>https://mpesije.jne.gob.pe/apidocs/b4fc5d03-3e19-4f29-a77b-b667bd5ea57a.pdf</t>
  </si>
  <si>
    <t>Caravelí - Acari_AHORA NACION AN_6</t>
  </si>
  <si>
    <t>FRANK ANTHONY MAYO ESCALANTE</t>
  </si>
  <si>
    <t>71823767</t>
  </si>
  <si>
    <t>https://mpesije.jne.gob.pe/apidocs/0bc06898-136d-44b4-b3bc-4745a111cc3f.pdf</t>
  </si>
  <si>
    <t>Caravelí - Acari_FE EN EL PERU_0</t>
  </si>
  <si>
    <t>LUIS ALBERTO FERNANDEZ JIMENEZ</t>
  </si>
  <si>
    <t>42328126</t>
  </si>
  <si>
    <t>https://mpesije.jne.gob.pe/apidocs/c2253b8c-8b51-43ce-823c-229a855040bc.pdf</t>
  </si>
  <si>
    <t>Caravelí - Acari_FE EN EL PERU_1</t>
  </si>
  <si>
    <t>CAROLINA ROQUE CANALES</t>
  </si>
  <si>
    <t>43399767</t>
  </si>
  <si>
    <t>https://mpesije.jne.gob.pe/apidocs/35892b0d-994e-4708-9099-dfa3bc0f9324.pdf</t>
  </si>
  <si>
    <t>Caravelí - Acari_FE EN EL PERU_2</t>
  </si>
  <si>
    <t>PERCY LUTERIO LUDEÑA TINCO</t>
  </si>
  <si>
    <t>71060737</t>
  </si>
  <si>
    <t>https://mpesije.jne.gob.pe/apidocs/0d68f4ec-c161-4ee6-aa38-65eb1937419d.pdf</t>
  </si>
  <si>
    <t>Caravelí - Acari_FE EN EL PERU_3</t>
  </si>
  <si>
    <t>IRIS KATY SALAS HUARCAYA</t>
  </si>
  <si>
    <t>40599601</t>
  </si>
  <si>
    <t>https://mpesije.jne.gob.pe/apidocs/7be21d02-4305-4741-bf98-fb0ea43a09a7.pdf</t>
  </si>
  <si>
    <t>Caravelí - Acari_FE EN EL PERU_4</t>
  </si>
  <si>
    <t>JOSE ANTONIO MARTIN VILLEGAS CORAHUA</t>
  </si>
  <si>
    <t>71828305</t>
  </si>
  <si>
    <t>https://mpesije.jne.gob.pe/apidocs/b171d5ee-07ee-4fe5-806c-9ac503db2b0e.pdf</t>
  </si>
  <si>
    <t>Caravelí - Acari_FE EN EL PERU_5</t>
  </si>
  <si>
    <t>ROSA GLADYS LAVA QUISPE</t>
  </si>
  <si>
    <t>46188234</t>
  </si>
  <si>
    <t>https://mpesije.jne.gob.pe/apidocs/27b27fcd-7ba8-48a1-a138-552627020b37.pdf</t>
  </si>
  <si>
    <t>Caravelí - Acari_FE EN EL PERU_6</t>
  </si>
  <si>
    <t>ROGER VENTURA SEGURA HUAMAN</t>
  </si>
  <si>
    <t>80282142</t>
  </si>
  <si>
    <t>https://mpesije.jne.gob.pe/apidocs/22dfb17b-f7c1-4575-afc0-ad714ba7dedb.pdf</t>
  </si>
  <si>
    <t>Caravelí - Acari_PARTIDO POLITICO PERU PRIMERO_0</t>
  </si>
  <si>
    <t>JOSE ESTEBAN CASALINO ROMERO</t>
  </si>
  <si>
    <t>07238973</t>
  </si>
  <si>
    <t>https://mpesije.jne.gob.pe/apidocs/7e8ed08d-b26c-46ad-bf6c-281369bd2dcb.pdf</t>
  </si>
  <si>
    <t>Caravelí - Acari_PARTIDO POLITICO PERU PRIMERO_1</t>
  </si>
  <si>
    <t>CARLOS EDUARDO MONTOYA GUIA</t>
  </si>
  <si>
    <t>42735391</t>
  </si>
  <si>
    <t>https://mpesije.jne.gob.pe/apidocs/67f424f4-c142-49ab-851e-a83d9e382e62.pdf</t>
  </si>
  <si>
    <t>Caravelí - Acari_PARTIDO POLITICO PERU PRIMERO_2</t>
  </si>
  <si>
    <t>MAYRA ALEXANDRA ARANGOYTIA QUISPE</t>
  </si>
  <si>
    <t>75872796</t>
  </si>
  <si>
    <t>https://mpesije.jne.gob.pe/apidocs/00b289ad-5ba5-4f55-8b64-5af1a03ebf2b.pdf</t>
  </si>
  <si>
    <t>Caravelí - Acari_PARTIDO POLITICO PERU PRIMERO_3</t>
  </si>
  <si>
    <t>JAVIER JOEL SALINAS CASTRO</t>
  </si>
  <si>
    <t>48717477</t>
  </si>
  <si>
    <t>https://mpesije.jne.gob.pe/apidocs/47c4f68b-86f1-4811-a36a-98b3969a2f16.pdf</t>
  </si>
  <si>
    <t>Caravelí - Acari_PARTIDO POLITICO PERU PRIMERO_4</t>
  </si>
  <si>
    <t>MARIA MAGDALENA CARHUAS NAVARRO</t>
  </si>
  <si>
    <t>30489404</t>
  </si>
  <si>
    <t>https://mpesije.jne.gob.pe/apidocs/2f13d775-f585-4c9f-985e-e8b16afa034f.pdf</t>
  </si>
  <si>
    <t>Caravelí - Acari_PARTIDO POLITICO PERU PRIMERO_5</t>
  </si>
  <si>
    <t>RODRIGO EDUARDO HUAMANI RODRIGUEZ</t>
  </si>
  <si>
    <t>75988603</t>
  </si>
  <si>
    <t>https://mpesije.jne.gob.pe/apidocs/292085e4-0bee-4b0e-bfa7-90f62846ae7c.pdf</t>
  </si>
  <si>
    <t>Caravelí - Acari_PARTIDO POLITICO PERU PRIMERO_6</t>
  </si>
  <si>
    <t>MARIA MAXIMILIANA TRIVIÑOS ACHUYA</t>
  </si>
  <si>
    <t>30503636</t>
  </si>
  <si>
    <t>https://mpesije.jne.gob.pe/apidocs/4ec51d9e-0ebb-490b-825e-89f9e887a0f6.pdf</t>
  </si>
  <si>
    <t>Caravelí - Acari_PODEMOS PERU_0</t>
  </si>
  <si>
    <t>JOSE ANTONIO LUJAN MONGE</t>
  </si>
  <si>
    <t>06384790</t>
  </si>
  <si>
    <t>https://mpesije.jne.gob.pe/apidocs/de941d38-ac65-489a-a3fb-f1756f1d8170.pdf</t>
  </si>
  <si>
    <t>Caravelí - Acari_PODEMOS PERU_1</t>
  </si>
  <si>
    <t>DENISSE PATRICIA MENDIVEL LAURA</t>
  </si>
  <si>
    <t>71816764</t>
  </si>
  <si>
    <t>https://mpesije.jne.gob.pe/apidocs/0d83729a-5bbb-4121-bf02-7b4ecf2b5d89.pdf</t>
  </si>
  <si>
    <t>Caravelí - Acari_PODEMOS PERU_2</t>
  </si>
  <si>
    <t>CESAR AMADOR BERNAHOLA ALVA</t>
  </si>
  <si>
    <t>41705537</t>
  </si>
  <si>
    <t>https://mpesije.jne.gob.pe/apidocs/712382fd-fac9-463b-81e0-b9042b4ed976.pdf</t>
  </si>
  <si>
    <t>Caravelí - Acari_PODEMOS PERU_3</t>
  </si>
  <si>
    <t>KETTY QUINTANILLA BALDARRAGO</t>
  </si>
  <si>
    <t>30504132</t>
  </si>
  <si>
    <t>https://mpesije.jne.gob.pe/apidocs/4b53f13c-c958-4695-a818-167b4d12667e.pdf</t>
  </si>
  <si>
    <t>Caravelí - Acari_PODEMOS PERU_4</t>
  </si>
  <si>
    <t>LUIS DIEGO SILVERA CONDORI</t>
  </si>
  <si>
    <t>71812953</t>
  </si>
  <si>
    <t>https://mpesije.jne.gob.pe/apidocs/4f1af704-1e92-454b-9889-aea4f1650779.pdf</t>
  </si>
  <si>
    <t>Caravelí - Acari_PODEMOS PERU_5</t>
  </si>
  <si>
    <t>YOHOVANA CALLE POMA</t>
  </si>
  <si>
    <t>41059870</t>
  </si>
  <si>
    <t>https://mpesije.jne.gob.pe/apidocs/26bd757e-9ef9-4ba1-b665-9e63b4a23c5b.pdf</t>
  </si>
  <si>
    <t>Caravelí - Acari_PODEMOS PERU_6</t>
  </si>
  <si>
    <t>ANGEL RODRIGO YAÑEZ MORAN</t>
  </si>
  <si>
    <t>71844155</t>
  </si>
  <si>
    <t>https://mpesije.jne.gob.pe/apidocs/060dd117-d75f-4294-b021-6dc63d185bbf.pdf</t>
  </si>
  <si>
    <t>Caravelí - Acari_PROGRESEMOS_0</t>
  </si>
  <si>
    <t>DANTE ROGERS BERNAOLA SORIA</t>
  </si>
  <si>
    <t>10455322</t>
  </si>
  <si>
    <t>https://mpesije.jne.gob.pe/apidocs/671e9856-4e06-407c-9e28-beb82e1ff4f8.pdf</t>
  </si>
  <si>
    <t>Caravelí - Acari_PROGRESEMOS_1</t>
  </si>
  <si>
    <t>FELIX LUIS ALBAYE RAMIREZ</t>
  </si>
  <si>
    <t>10610098</t>
  </si>
  <si>
    <t>https://mpesije.jne.gob.pe/apidocs/a569e43e-087d-4c29-9d48-d9930c0bc02d.pdf</t>
  </si>
  <si>
    <t>Caravelí - Acari_PROGRESEMOS_2</t>
  </si>
  <si>
    <t>BRENDA KARINA CERON LOPEZ</t>
  </si>
  <si>
    <t>72717920</t>
  </si>
  <si>
    <t>https://mpesije.jne.gob.pe/apidocs/06084148-7094-46b4-a1d5-0dc995dcbd69.pdf</t>
  </si>
  <si>
    <t>Caravelí - Acari_PROGRESEMOS_3</t>
  </si>
  <si>
    <t>JESUS LEONIDAS COTAQUISPE QUIVIO</t>
  </si>
  <si>
    <t>44906923</t>
  </si>
  <si>
    <t>https://mpesije.jne.gob.pe/apidocs/77bd3915-44f7-4789-b22d-782c6ba27d60.pdf</t>
  </si>
  <si>
    <t>Caravelí - Acari_PROGRESEMOS_4</t>
  </si>
  <si>
    <t>YOSELIN KAROL ANAMPA MORALES</t>
  </si>
  <si>
    <t>71060747</t>
  </si>
  <si>
    <t>https://mpesije.jne.gob.pe/apidocs/46709aae-e4f2-4cad-a158-4caced76d330.pdf</t>
  </si>
  <si>
    <t>Caravelí - Acari_PROGRESEMOS_5</t>
  </si>
  <si>
    <t>JESUS ALFONSO TOLEDO TORIBIO</t>
  </si>
  <si>
    <t>30503996</t>
  </si>
  <si>
    <t>https://mpesije.jne.gob.pe/apidocs/51fe35a7-1550-4b01-bbfc-b649caab5be8.pdf</t>
  </si>
  <si>
    <t>Caravelí - Acari_PROGRESEMOS_6</t>
  </si>
  <si>
    <t>ISABELA ASTRID GARCIA POMA</t>
  </si>
  <si>
    <t>71823764</t>
  </si>
  <si>
    <t>https://mpesije.jne.gob.pe/apidocs/a9d8cb56-c5b7-41f3-a805-9ee5e3580cc1.pdf</t>
  </si>
  <si>
    <t>Caravelí - Acari_RENOVACION POPULAR PERU_0</t>
  </si>
  <si>
    <t>BLANCA ELIZABETH MELGAR CARDENAS</t>
  </si>
  <si>
    <t>42504409</t>
  </si>
  <si>
    <t>https://mpesije.jne.gob.pe/apidocs/3b0e2cbf-3651-40ea-ae43-cf66889fb8f1.pdf</t>
  </si>
  <si>
    <t>Caravelí - Acari_RENOVACION POPULAR PERU_1</t>
  </si>
  <si>
    <t>RAFAEL RAMIRO OBREGON FLORES</t>
  </si>
  <si>
    <t>30505934</t>
  </si>
  <si>
    <t>https://mpesije.jne.gob.pe/apidocs/815f0cf1-7417-4ec3-b5c8-b357144c4a6b.pdf</t>
  </si>
  <si>
    <t>Caravelí - Acari_RENOVACION POPULAR PERU_2</t>
  </si>
  <si>
    <t>JENNY LUZ BORJAS RAMIREZ</t>
  </si>
  <si>
    <t>40468773</t>
  </si>
  <si>
    <t>https://mpesije.jne.gob.pe/apidocs/9b2d3d25-c976-4dde-b200-250e7193441b.pdf</t>
  </si>
  <si>
    <t>Caravelí - Acari_RENOVACION POPULAR PERU_3</t>
  </si>
  <si>
    <t>AUGUSTO NICOLAS CARDENAS ESCOBAR</t>
  </si>
  <si>
    <t>22082513</t>
  </si>
  <si>
    <t>https://mpesije.jne.gob.pe/apidocs/20f9061f-225a-4018-9ac0-608c5effa8b0.pdf</t>
  </si>
  <si>
    <t>Caravelí - Acari_RENOVACION POPULAR PERU_4</t>
  </si>
  <si>
    <t>ISABEL ALEXANDRA CUEVAS IÑIGO</t>
  </si>
  <si>
    <t>71837178</t>
  </si>
  <si>
    <t>https://mpesije.jne.gob.pe/apidocs/685c2554-f00e-4fe4-b0df-294013a0b060.pdf</t>
  </si>
  <si>
    <t>Caravelí - Acari_RENOVACION POPULAR PERU_5</t>
  </si>
  <si>
    <t>MIGUEL ANGEL QUISPESAYHUA HUAHUASONCCO</t>
  </si>
  <si>
    <t>72301959</t>
  </si>
  <si>
    <t>https://mpesije.jne.gob.pe/apidocs/8cfc7ca6-d1db-402d-bbc8-0f98958621cd.pdf</t>
  </si>
  <si>
    <t>Caravelí - Acari_RENOVACION POPULAR PERU_6</t>
  </si>
  <si>
    <t>LUZ CLARITA CONDOR MEZA</t>
  </si>
  <si>
    <t>71346960</t>
  </si>
  <si>
    <t>https://mpesije.jne.gob.pe/apidocs/a7871f3b-5ca9-42c4-82f9-7391566ae185.pdf</t>
  </si>
  <si>
    <t>Caravelí - Atico_PARTIDO DEL BUEN GOBIERNO_0</t>
  </si>
  <si>
    <t>VICTOR ARTURO GONZALES CANDIA</t>
  </si>
  <si>
    <t>30487896</t>
  </si>
  <si>
    <t>https://mpesije.jne.gob.pe/apidocs/a2e6a908-513b-4dc6-b9b1-cc04b09bdd80.pdf</t>
  </si>
  <si>
    <t>Caravelí - Atico_PARTIDO DEL BUEN GOBIERNO_1</t>
  </si>
  <si>
    <t>CARLOS ABRAHAM MACEDO PACORI</t>
  </si>
  <si>
    <t>70321046</t>
  </si>
  <si>
    <t>https://mpesije.jne.gob.pe/apidocs/96972bf9-99c7-41f7-ab11-aab35a4ca91e.pdf</t>
  </si>
  <si>
    <t>Caravelí - Atico_PARTIDO DEL BUEN GOBIERNO_2</t>
  </si>
  <si>
    <t>LADY NATALY HUAYLLANI GUERREROS</t>
  </si>
  <si>
    <t>47763890</t>
  </si>
  <si>
    <t>https://mpesije.jne.gob.pe/apidocs/0535a553-712f-4848-996f-76db49ded979.pdf</t>
  </si>
  <si>
    <t>Caravelí - Atico_PARTIDO DEL BUEN GOBIERNO_3</t>
  </si>
  <si>
    <t>BRITO JULIO CRUCES MONTOYA</t>
  </si>
  <si>
    <t>30488306</t>
  </si>
  <si>
    <t>https://mpesije.jne.gob.pe/apidocs/702fae5f-0bab-44da-af62-18c93a11c9d1.pdf</t>
  </si>
  <si>
    <t>Caravelí - Atico_PARTIDO DEL BUEN GOBIERNO_4</t>
  </si>
  <si>
    <t>VANESSA LLAMOCA HUAMANI</t>
  </si>
  <si>
    <t>42691125</t>
  </si>
  <si>
    <t>https://mpesije.jne.gob.pe/apidocs/5c690c3f-66a7-459d-8f56-e4879fd0025e.pdf</t>
  </si>
  <si>
    <t>Caravelí - Atico_PARTIDO DEL BUEN GOBIERNO_5</t>
  </si>
  <si>
    <t>ERICK AARON GRUNDY PUERTAS</t>
  </si>
  <si>
    <t>77907635</t>
  </si>
  <si>
    <t>https://mpesije.jne.gob.pe/apidocs/1a56c9f9-9dc0-425e-a100-809d3f1e64f5.pdf</t>
  </si>
  <si>
    <t>Caravelí - Atico_PARTIDO DEL BUEN GOBIERNO_6</t>
  </si>
  <si>
    <t>ARANZA ALEJANDRA RODRIGUEZ ARABITO</t>
  </si>
  <si>
    <t>72244100</t>
  </si>
  <si>
    <t>https://mpesije.jne.gob.pe/apidocs/8bc747fa-7927-408a-99cb-b5aa33d3c85f.pdf</t>
  </si>
  <si>
    <t>Caravelí - Atico_PARTIDO DEMOCRATICO SOMOS PERU_0</t>
  </si>
  <si>
    <t>MAURO MILTON MEDINA URDAY</t>
  </si>
  <si>
    <t>30488007</t>
  </si>
  <si>
    <t>https://mpesije.jne.gob.pe/apidocs/0ceb7dd8-58c4-4719-8156-700e8f5a1c75.pdf</t>
  </si>
  <si>
    <t>Caravelí - Atico_PARTIDO DEMOCRATICO SOMOS PERU_1</t>
  </si>
  <si>
    <t>BRICEIDA KATHERINE SIERRA SANCHEZ</t>
  </si>
  <si>
    <t>72241538</t>
  </si>
  <si>
    <t>https://mpesije.jne.gob.pe/apidocs/43450ac6-8ce5-4dad-afac-95a04b1516c7.pdf</t>
  </si>
  <si>
    <t>Caravelí - Atico_PARTIDO DEMOCRATICO SOMOS PERU_2</t>
  </si>
  <si>
    <t>ERNESTO RICHARD URIBE CENTENO</t>
  </si>
  <si>
    <t>30407042</t>
  </si>
  <si>
    <t>https://mpesije.jne.gob.pe/apidocs/027a57cd-8303-48f9-9438-ce1ebe86ea78.pdf</t>
  </si>
  <si>
    <t>Caravelí - Atico_PARTIDO DEMOCRATICO SOMOS PERU_3</t>
  </si>
  <si>
    <t>LORENA INGRID SILVANA ENCALADA SANTOYO</t>
  </si>
  <si>
    <t>72246545</t>
  </si>
  <si>
    <t>https://mpesije.jne.gob.pe/apidocs/f7335934-1548-4047-b496-5ffcabffdb5f.pdf</t>
  </si>
  <si>
    <t>Caravelí - Atico_PARTIDO DEMOCRATICO SOMOS PERU_4</t>
  </si>
  <si>
    <t>JUAN FREDY ROSALES MARTINEZ</t>
  </si>
  <si>
    <t>29453761</t>
  </si>
  <si>
    <t>https://mpesije.jne.gob.pe/apidocs/ff9f9036-f3c1-4c17-afaa-f3a1c8561136.pdf</t>
  </si>
  <si>
    <t>Caravelí - Atico_PARTIDO DEMOCRATICO SOMOS PERU_5</t>
  </si>
  <si>
    <t>ADDI EVAYANA HUAMAN CASTILLON</t>
  </si>
  <si>
    <t>72261506</t>
  </si>
  <si>
    <t>https://mpesije.jne.gob.pe/apidocs/884990e0-b140-4e05-b9e6-058ed2557df6.pdf</t>
  </si>
  <si>
    <t>Caravelí - Atico_PARTIDO DEMOCRATICO SOMOS PERU_6</t>
  </si>
  <si>
    <t>ENRIQUE JOSE CHAVEZ HUAMANI</t>
  </si>
  <si>
    <t>41540730</t>
  </si>
  <si>
    <t>https://mpesije.jne.gob.pe/apidocs/4a0d4dec-fb00-4741-a088-d5ca7f0b8c57.pdf</t>
  </si>
  <si>
    <t>Caravelí - Atico_PARTIDO POPULAR CRISTIANO PPC_0</t>
  </si>
  <si>
    <t>MILAGRITOS MELISSA HURTADO CAMPOS</t>
  </si>
  <si>
    <t>41667224</t>
  </si>
  <si>
    <t>https://mpesije.jne.gob.pe/apidocs/83110e28-9418-4254-9a34-158e1b0f7788.pdf</t>
  </si>
  <si>
    <t>Caravelí - Atico_PARTIDO POPULAR CRISTIANO PPC_1</t>
  </si>
  <si>
    <t>CELIN DANIEL VALDIVIEZO MAMANI</t>
  </si>
  <si>
    <t>76665931</t>
  </si>
  <si>
    <t>https://mpesije.jne.gob.pe/apidocs/01185a8b-edd4-45fc-9af6-d4a91f7f1304.pdf</t>
  </si>
  <si>
    <t>Caravelí - Atico_PARTIDO POPULAR CRISTIANO PPC_2</t>
  </si>
  <si>
    <t>DALIA MAYTE QUISPE MONTURA</t>
  </si>
  <si>
    <t>76471601</t>
  </si>
  <si>
    <t>https://mpesije.jne.gob.pe/apidocs/c203c126-3070-4eba-b6d9-097420630d16.pdf</t>
  </si>
  <si>
    <t>Caravelí - Atico_PARTIDO POPULAR CRISTIANO PPC_3</t>
  </si>
  <si>
    <t>JHON STIVEN VALDIVIA LIMA</t>
  </si>
  <si>
    <t>72246522</t>
  </si>
  <si>
    <t>https://mpesije.jne.gob.pe/apidocs/a0fa3632-d2a1-4049-b520-f4a488caae95.pdf</t>
  </si>
  <si>
    <t>Caravelí - Atico_PARTIDO POPULAR CRISTIANO PPC_4</t>
  </si>
  <si>
    <t>ELVIRA GERMINIA TRIVEÑO PUQUIO</t>
  </si>
  <si>
    <t>40760194</t>
  </si>
  <si>
    <t>https://mpesije.jne.gob.pe/apidocs/8967e378-04a7-4134-befa-8e5bbdb054ba.pdf</t>
  </si>
  <si>
    <t>Caravelí - Atico_PARTIDO POPULAR CRISTIANO PPC_5</t>
  </si>
  <si>
    <t>FLAVIO FERNANDO SAAVEDRA ARANGUREN</t>
  </si>
  <si>
    <t>76666180</t>
  </si>
  <si>
    <t>https://mpesije.jne.gob.pe/apidocs/b86770b7-b1b1-4789-b204-b34be2a3da42.pdf</t>
  </si>
  <si>
    <t>Caravelí - Atico_PARTIDO POPULAR CRISTIANO PPC_6</t>
  </si>
  <si>
    <t>YESENIA CALSIN CHURATA</t>
  </si>
  <si>
    <t>45575882</t>
  </si>
  <si>
    <t>https://mpesije.jne.gob.pe/apidocs/247803fa-a9b2-4b35-a9a1-d7eb726a2bf4.pdf</t>
  </si>
  <si>
    <t>Caravelí - Atico_PROGRESEMOS_0</t>
  </si>
  <si>
    <t>RAUL EVILTON NEYRA QUISPE</t>
  </si>
  <si>
    <t>43065330</t>
  </si>
  <si>
    <t>https://mpesije.jne.gob.pe/apidocs/f87090e2-714e-46a2-a9d7-fc1c10838d58.pdf</t>
  </si>
  <si>
    <t>Caravelí - Atico_PROGRESEMOS_1</t>
  </si>
  <si>
    <t>CARMEN VANESSA RAMOS FLORES</t>
  </si>
  <si>
    <t>44701232</t>
  </si>
  <si>
    <t>https://mpesije.jne.gob.pe/apidocs/67821cce-f139-4908-baf9-1f5714939e78.pdf</t>
  </si>
  <si>
    <t>Caravelí - Atico_PROGRESEMOS_2</t>
  </si>
  <si>
    <t>JOSE ANTONIO TAPIA ROMERO</t>
  </si>
  <si>
    <t>80280777</t>
  </si>
  <si>
    <t>https://mpesije.jne.gob.pe/apidocs/6eadec74-66e3-4ac3-b39b-0da3ebcc9a2c.pdf</t>
  </si>
  <si>
    <t>Caravelí - Atico_PROGRESEMOS_3</t>
  </si>
  <si>
    <t>YENIFER ALLISON TACUSI RIMACHE</t>
  </si>
  <si>
    <t>73770634</t>
  </si>
  <si>
    <t>https://mpesije.jne.gob.pe/apidocs/90c850aa-8889-49fe-8935-3bc87bf8df38.pdf</t>
  </si>
  <si>
    <t>Caravelí - Atico_PROGRESEMOS_4</t>
  </si>
  <si>
    <t>ARNOLD DEYVI CHAVEZ FERNANDEZ</t>
  </si>
  <si>
    <t>46539565</t>
  </si>
  <si>
    <t>https://mpesije.jne.gob.pe/apidocs/2343e764-f58c-4518-af82-d2f30b197757.pdf</t>
  </si>
  <si>
    <t>Caravelí - Atico_PROGRESEMOS_5</t>
  </si>
  <si>
    <t>GLENDA ANALY CARACELA INCAHUANACO</t>
  </si>
  <si>
    <t>74892822</t>
  </si>
  <si>
    <t>https://mpesije.jne.gob.pe/apidocs/00ee6623-7402-4952-af49-5b41d6ec57e8.pdf</t>
  </si>
  <si>
    <t>Caravelí - Atico_PROGRESEMOS_6</t>
  </si>
  <si>
    <t>EDWARD MARCELO PRADO QUISPE</t>
  </si>
  <si>
    <t>46396593</t>
  </si>
  <si>
    <t>https://mpesije.jne.gob.pe/apidocs/c9dd2423-5741-4c73-b025-de17b4bfb4fa.pdf</t>
  </si>
  <si>
    <t>Caravelí - Atiquipa_FE EN EL PERU_0</t>
  </si>
  <si>
    <t>CARLOS MANUEL POMARINO CONDO</t>
  </si>
  <si>
    <t>47086993</t>
  </si>
  <si>
    <t>https://mpesije.jne.gob.pe/apidocs/eb6203aa-2579-4cba-9e5f-c042948e5d48.pdf</t>
  </si>
  <si>
    <t>Caravelí - Atiquipa_FE EN EL PERU_1</t>
  </si>
  <si>
    <t>LOURDES MARITZA ROBLES PUGA</t>
  </si>
  <si>
    <t>40725222</t>
  </si>
  <si>
    <t>https://mpesije.jne.gob.pe/apidocs/d5264d00-d00d-456f-94cd-7215b5cab68d.pdf</t>
  </si>
  <si>
    <t>Caravelí - Atiquipa_FE EN EL PERU_2</t>
  </si>
  <si>
    <t>GILBERTO LUIS CCERHUAYO FERIA</t>
  </si>
  <si>
    <t>42676288</t>
  </si>
  <si>
    <t>https://mpesije.jne.gob.pe/apidocs/9aa456f5-019c-407f-99f3-cd7ed3697114.pdf</t>
  </si>
  <si>
    <t>Caravelí - Atiquipa_FE EN EL PERU_3</t>
  </si>
  <si>
    <t>GRACIELA ANGELICA ORTIZ VASQUEZ</t>
  </si>
  <si>
    <t>40427949</t>
  </si>
  <si>
    <t>https://mpesije.jne.gob.pe/apidocs/e2074670-154e-4b0f-a154-ccc8e02ee6c3.pdf</t>
  </si>
  <si>
    <t>Caravelí - Atiquipa_FE EN EL PERU_4</t>
  </si>
  <si>
    <t>ITALO MIGUEL AGUIRRE HUARCAYA</t>
  </si>
  <si>
    <t>43654825</t>
  </si>
  <si>
    <t>https://mpesije.jne.gob.pe/apidocs/6c31b7b6-f049-4427-9e78-090a28c68b09.pdf</t>
  </si>
  <si>
    <t>Caravelí - Atiquipa_FE EN EL PERU_5</t>
  </si>
  <si>
    <t>MIRIAN ANGELA HUASHUA ACUÑA</t>
  </si>
  <si>
    <t>72112501</t>
  </si>
  <si>
    <t>https://mpesije.jne.gob.pe/apidocs/89611fbe-09f8-4eed-bdee-334e222a14ac.pdf</t>
  </si>
  <si>
    <t>Caravelí - Atiquipa_FE EN EL PERU_6</t>
  </si>
  <si>
    <t>ROSMEL AMERICO PUGA CONDO</t>
  </si>
  <si>
    <t>46229397</t>
  </si>
  <si>
    <t>https://mpesije.jne.gob.pe/apidocs/e3789ed2-a992-4611-a596-260c93478036.pdf</t>
  </si>
  <si>
    <t>Caravelí - Atiquipa_RENOVACION POPULAR PERU_0</t>
  </si>
  <si>
    <t>ANDRES MARTINEZ MONTOYA</t>
  </si>
  <si>
    <t>30486305</t>
  </si>
  <si>
    <t>https://mpesije.jne.gob.pe/apidocs/4876c372-baad-4cc0-a40b-28355dd2246d.pdf</t>
  </si>
  <si>
    <t>Caravelí - Atiquipa_RENOVACION POPULAR PERU_1</t>
  </si>
  <si>
    <t>GLADYS OTILIA ALVA MENDOZA</t>
  </si>
  <si>
    <t>40343315</t>
  </si>
  <si>
    <t>https://mpesije.jne.gob.pe/apidocs/4ccf05c7-4ec5-461e-aeeb-6f49d3a8db5d.pdf</t>
  </si>
  <si>
    <t>Caravelí - Atiquipa_RENOVACION POPULAR PERU_2</t>
  </si>
  <si>
    <t>JUAN ALFREDO SANTI ALLCA</t>
  </si>
  <si>
    <t>40499976</t>
  </si>
  <si>
    <t>https://mpesije.jne.gob.pe/apidocs/c0163f72-1055-4dbb-a1b5-a74e46b39909.pdf</t>
  </si>
  <si>
    <t>Caravelí - Atiquipa_RENOVACION POPULAR PERU_3</t>
  </si>
  <si>
    <t>EULALIA TARCILA BARRIENTOS CONDO</t>
  </si>
  <si>
    <t>10631513</t>
  </si>
  <si>
    <t>https://mpesije.jne.gob.pe/apidocs/e347cf77-cab5-40fc-ba97-733f3ac767f1.pdf</t>
  </si>
  <si>
    <t>Caravelí - Atiquipa_RENOVACION POPULAR PERU_4</t>
  </si>
  <si>
    <t>CARLOS GINO GELDRES CONISLLA</t>
  </si>
  <si>
    <t>71287676</t>
  </si>
  <si>
    <t>https://mpesije.jne.gob.pe/apidocs/a26d85b9-57db-44e9-b284-662ace75d29b.pdf</t>
  </si>
  <si>
    <t>Caravelí - Atiquipa_RENOVACION POPULAR PERU_5</t>
  </si>
  <si>
    <t>MARY LUZ AGUIRRE HUARCAYA</t>
  </si>
  <si>
    <t>42661029</t>
  </si>
  <si>
    <t>https://mpesije.jne.gob.pe/apidocs/d9dbb24f-2059-4479-b0aa-e6fed72e6602.pdf</t>
  </si>
  <si>
    <t>Caravelí - Atiquipa_RENOVACION POPULAR PERU_6</t>
  </si>
  <si>
    <t>ANTONY RUSBELL QUISPE CONDORI</t>
  </si>
  <si>
    <t>71275426</t>
  </si>
  <si>
    <t>https://mpesije.jne.gob.pe/apidocs/3dc94b73-4940-4e22-b46e-47f67b54ff23.pdf</t>
  </si>
  <si>
    <t>Caravelí - Bella Union_AHORA NACION AN_0</t>
  </si>
  <si>
    <t>RONALD BARTOLOME VEGA TAIPE</t>
  </si>
  <si>
    <t>40277784</t>
  </si>
  <si>
    <t>https://mpesije.jne.gob.pe/apidocs/7d55b65d-7587-4e45-9267-08e35cbf6757.pdf</t>
  </si>
  <si>
    <t>Caravelí - Bella Union_AHORA NACION AN_1</t>
  </si>
  <si>
    <t>RICHARD IVAN VEGA TAIPE</t>
  </si>
  <si>
    <t>41552820</t>
  </si>
  <si>
    <t>https://mpesije.jne.gob.pe/apidocs/aea8f6b8-1407-4232-8dcc-7fe2b3ecb1f0.pdf</t>
  </si>
  <si>
    <t>Caravelí - Bella Union_AHORA NACION AN_2</t>
  </si>
  <si>
    <t>PASCUALA MARTINA ERBAY AYQUIPA</t>
  </si>
  <si>
    <t>30489596</t>
  </si>
  <si>
    <t>https://mpesije.jne.gob.pe/apidocs/ff31213e-e4e5-491f-bc79-08cf1dbd7aae.pdf</t>
  </si>
  <si>
    <t>Caravelí - Bella Union_AHORA NACION AN_3</t>
  </si>
  <si>
    <t>FREDY PAUCAR LARICO</t>
  </si>
  <si>
    <t>44761789</t>
  </si>
  <si>
    <t>https://mpesije.jne.gob.pe/apidocs/a0ca853f-7f85-4dfe-945a-828619922ae8.pdf</t>
  </si>
  <si>
    <t>Caravelí - Bella Union_AHORA NACION AN_4</t>
  </si>
  <si>
    <t>ROSMERY COSI HUILLCA</t>
  </si>
  <si>
    <t>75980935</t>
  </si>
  <si>
    <t>https://mpesije.jne.gob.pe/apidocs/8aeaa239-59bd-4c1f-b24e-9fe7a1facb4d.pdf</t>
  </si>
  <si>
    <t>Caravelí - Bella Union_AHORA NACION AN_5</t>
  </si>
  <si>
    <t>JOSE SEBASTIAN SAN MIGUEL MAMANI</t>
  </si>
  <si>
    <t>41256481</t>
  </si>
  <si>
    <t>https://mpesije.jne.gob.pe/apidocs/2ac6aa7c-d9be-4001-91bc-a727b9a5072a.pdf</t>
  </si>
  <si>
    <t>Caravelí - Bella Union_AHORA NACION AN_6</t>
  </si>
  <si>
    <t>FABIOLA DEL ROSARIO MENDOZA APAZA</t>
  </si>
  <si>
    <t>72297800</t>
  </si>
  <si>
    <t>https://mpesije.jne.gob.pe/apidocs/80dde4ba-0f14-4f98-bb90-5679e619f4d6.pdf</t>
  </si>
  <si>
    <t>Caravelí - Bella Union_ALIANZA PARA EL PROGRESO_0</t>
  </si>
  <si>
    <t>DANIEL EDWIN SAIME TORRES</t>
  </si>
  <si>
    <t>10646736</t>
  </si>
  <si>
    <t>https://mpesije.jne.gob.pe/apidocs/f881433b-0c69-4fdb-b76e-570bd1d9579c.pdf</t>
  </si>
  <si>
    <t>Caravelí - Bella Union_ALIANZA PARA EL PROGRESO_1</t>
  </si>
  <si>
    <t>STEFANY DAYANA MONTOYA OBREGON</t>
  </si>
  <si>
    <t>71812960</t>
  </si>
  <si>
    <t>https://mpesije.jne.gob.pe/apidocs/3328a683-bb94-4f73-83c7-1c5b89a5735d.pdf</t>
  </si>
  <si>
    <t>Caravelí - Bella Union_ALIANZA PARA EL PROGRESO_2</t>
  </si>
  <si>
    <t>JHONY WILMAR NEYRA QUISPE</t>
  </si>
  <si>
    <t>71389770</t>
  </si>
  <si>
    <t>https://mpesije.jne.gob.pe/apidocs/7661bc89-e89b-439c-b50c-0be8ee7850f7.pdf</t>
  </si>
  <si>
    <t>Caravelí - Bella Union_ALIANZA PARA EL PROGRESO_3</t>
  </si>
  <si>
    <t>YENY CALLE GALINDO</t>
  </si>
  <si>
    <t>71626648</t>
  </si>
  <si>
    <t>https://mpesije.jne.gob.pe/apidocs/badac354-e538-4fbf-bf34-396eb0ae1122.pdf</t>
  </si>
  <si>
    <t>Caravelí - Bella Union_ALIANZA PARA EL PROGRESO_4</t>
  </si>
  <si>
    <t>JOSE EDUARDO MORON BAUTISTA</t>
  </si>
  <si>
    <t>40054400</t>
  </si>
  <si>
    <t>https://mpesije.jne.gob.pe/apidocs/3d214a0c-5841-428b-8cb0-ad9593e54090.pdf</t>
  </si>
  <si>
    <t>Caravelí - Bella Union_ALIANZA PARA EL PROGRESO_5</t>
  </si>
  <si>
    <t>NAYELI ALEXANDRA VEGA BERNAL</t>
  </si>
  <si>
    <t>71389742</t>
  </si>
  <si>
    <t>https://mpesije.jne.gob.pe/apidocs/52a058dc-e8f4-44fa-afc7-1b42b72599b9.pdf</t>
  </si>
  <si>
    <t>Caravelí - Bella Union_ALIANZA PARA EL PROGRESO_6</t>
  </si>
  <si>
    <t>YAMET PUMACCARI CCOYURI</t>
  </si>
  <si>
    <t>44221353</t>
  </si>
  <si>
    <t>https://mpesije.jne.gob.pe/apidocs/9b547af8-3b91-4534-a097-39a162cbf0a2.pdf</t>
  </si>
  <si>
    <t>Caravelí - Bella Union_PARTIDO DEMOCRATICO SOMOS PERU_0</t>
  </si>
  <si>
    <t>CRISTIAN YORDAN CASALINO HUAMANI</t>
  </si>
  <si>
    <t>45362988</t>
  </si>
  <si>
    <t>https://mpesije.jne.gob.pe/apidocs/79472867-3c62-4af6-80c1-4f33435fcb65.pdf</t>
  </si>
  <si>
    <t>Caravelí - Bella Union_PARTIDO DEMOCRATICO SOMOS PERU_1</t>
  </si>
  <si>
    <t>MANUEL ISMAEL SANCHEZ VALLEJOS</t>
  </si>
  <si>
    <t>44545456</t>
  </si>
  <si>
    <t>https://mpesije.jne.gob.pe/apidocs/fc5561e6-6ab5-4da8-8972-c8835aa383cc.pdf</t>
  </si>
  <si>
    <t>Caravelí - Bella Union_PARTIDO DEMOCRATICO SOMOS PERU_2</t>
  </si>
  <si>
    <t>SALOME FLORES FLORES</t>
  </si>
  <si>
    <t>80282003</t>
  </si>
  <si>
    <t>https://mpesije.jne.gob.pe/apidocs/fbdc4be8-b4ae-4d1e-b2de-fc7434e20e8d.pdf</t>
  </si>
  <si>
    <t>Caravelí - Bella Union_PARTIDO DEMOCRATICO SOMOS PERU_3</t>
  </si>
  <si>
    <t>JHUNIOR LUIS VASQUEZ NINA</t>
  </si>
  <si>
    <t>60507027</t>
  </si>
  <si>
    <t>https://mpesije.jne.gob.pe/apidocs/6e049e07-beaf-47fa-b614-7548f8a0abb1.pdf</t>
  </si>
  <si>
    <t>Caravelí - Bella Union_PARTIDO DEMOCRATICO SOMOS PERU_4</t>
  </si>
  <si>
    <t>KAREM MARGARET CASALINO HUAMANI</t>
  </si>
  <si>
    <t>46491365</t>
  </si>
  <si>
    <t>https://mpesije.jne.gob.pe/apidocs/14176599-bfee-4db9-92d7-0425a05eb8d9.pdf</t>
  </si>
  <si>
    <t>Caravelí - Bella Union_PARTIDO DEMOCRATICO SOMOS PERU_5</t>
  </si>
  <si>
    <t>SERGIO RAUL BRAVO SANTI</t>
  </si>
  <si>
    <t>30505824</t>
  </si>
  <si>
    <t>https://mpesije.jne.gob.pe/apidocs/4cbfdcd7-3701-4650-af62-8f901efc370d.pdf</t>
  </si>
  <si>
    <t>Caravelí - Bella Union_PARTIDO DEMOCRATICO SOMOS PERU_6</t>
  </si>
  <si>
    <t>LUCIANA WALESKA MORENO CASALINO</t>
  </si>
  <si>
    <t>76710872</t>
  </si>
  <si>
    <t>https://mpesije.jne.gob.pe/apidocs/a153e2f0-2467-41d4-ab86-5f712f92a95d.pdf</t>
  </si>
  <si>
    <t>Caravelí - Bella Union_PROGRESEMOS_0</t>
  </si>
  <si>
    <t>ALAN CARLOS GONZALO VIZCARRA VALDIVIA</t>
  </si>
  <si>
    <t>41151448</t>
  </si>
  <si>
    <t>https://mpesije.jne.gob.pe/apidocs/478831dd-9f84-4468-97ae-b5caa32ee7c0.pdf</t>
  </si>
  <si>
    <t>Caravelí - Bella Union_PROGRESEMOS_1</t>
  </si>
  <si>
    <t>LAURA ESTHER ESPINOZA SOBREVILLA</t>
  </si>
  <si>
    <t>30484811</t>
  </si>
  <si>
    <t>https://mpesije.jne.gob.pe/apidocs/67d79406-4a48-4f38-a238-42a63fc5c200.pdf</t>
  </si>
  <si>
    <t>Caravelí - Bella Union_PROGRESEMOS_2</t>
  </si>
  <si>
    <t>JUAN RUBEN VENTURA SANCHEZ</t>
  </si>
  <si>
    <t>25187955</t>
  </si>
  <si>
    <t>https://mpesije.jne.gob.pe/apidocs/6dabed56-590b-49f4-afa1-7366f900f015.pdf</t>
  </si>
  <si>
    <t>Caravelí - Bella Union_PROGRESEMOS_3</t>
  </si>
  <si>
    <t>ZULMA ELENA ENCISO DAVALOS</t>
  </si>
  <si>
    <t>30503652</t>
  </si>
  <si>
    <t>https://mpesije.jne.gob.pe/apidocs/63b25486-5eb1-44d9-95e6-18a9a8aa98ec.pdf</t>
  </si>
  <si>
    <t>Caravelí - Bella Union_PROGRESEMOS_4</t>
  </si>
  <si>
    <t>JOSE LUIS ROMAN CARHUAS</t>
  </si>
  <si>
    <t>71394371</t>
  </si>
  <si>
    <t>https://mpesije.jne.gob.pe/apidocs/4e177ed2-f9a5-43f2-b2f8-eab97802d932.pdf</t>
  </si>
  <si>
    <t>Caravelí - Bella Union_PROGRESEMOS_5</t>
  </si>
  <si>
    <t>CARMEN GUADALUPE MEDINA AIQUIPA</t>
  </si>
  <si>
    <t>75955833</t>
  </si>
  <si>
    <t>https://mpesije.jne.gob.pe/apidocs/6385e5f3-5263-4fc9-842c-8be8f1150868.pdf</t>
  </si>
  <si>
    <t>Caravelí - Bella Union_PROGRESEMOS_6</t>
  </si>
  <si>
    <t>RICHARD MARCEL LAVA DE LA CRUZ</t>
  </si>
  <si>
    <t>45576964</t>
  </si>
  <si>
    <t>https://mpesije.jne.gob.pe/apidocs/97bee6be-2d0e-474c-86ee-b4d1fce8101b.pdf</t>
  </si>
  <si>
    <t>Caravelí - Bella Union_YO AREQUIPA_0</t>
  </si>
  <si>
    <t>ARON ABEL MALDONADO MONTOYA</t>
  </si>
  <si>
    <t>30500566</t>
  </si>
  <si>
    <t>https://mpesije.jne.gob.pe/apidocs/62f09a7f-73f5-4c5b-bec8-ae48176d37da.pdf</t>
  </si>
  <si>
    <t>Caravelí - Bella Union_YO AREQUIPA_1</t>
  </si>
  <si>
    <t>JOSE LUZGARDO MORALES MOLINA</t>
  </si>
  <si>
    <t>08690130</t>
  </si>
  <si>
    <t>https://mpesije.jne.gob.pe/apidocs/8ef0bfc4-f33b-4e81-921b-5ce11291fe4c.pdf</t>
  </si>
  <si>
    <t>Caravelí - Bella Union_YO AREQUIPA_2</t>
  </si>
  <si>
    <t>VIKY HUANACCHIRI TORRES</t>
  </si>
  <si>
    <t>62128799</t>
  </si>
  <si>
    <t>https://mpesije.jne.gob.pe/apidocs/657d0232-beba-4879-8d70-351b5c3a9696.pdf</t>
  </si>
  <si>
    <t>Caravelí - Bella Union_YO AREQUIPA_3</t>
  </si>
  <si>
    <t>JORGE LUIS VELARDE CHALCO</t>
  </si>
  <si>
    <t>30489642</t>
  </si>
  <si>
    <t>https://mpesije.jne.gob.pe/apidocs/46d116c0-3a7c-4e64-92be-d6cf487ee711.pdf</t>
  </si>
  <si>
    <t>Caravelí - Bella Union_YO AREQUIPA_4</t>
  </si>
  <si>
    <t>LIZETH SOFIA CHALCO AMPUERO</t>
  </si>
  <si>
    <t>75980948</t>
  </si>
  <si>
    <t>https://mpesije.jne.gob.pe/apidocs/cdf56645-9b69-46f1-9bfd-a23d3ad38f20.pdf</t>
  </si>
  <si>
    <t>Caravelí - Bella Union_YO AREQUIPA_5</t>
  </si>
  <si>
    <t>LUIS ALBERTO QUISPE GODOY</t>
  </si>
  <si>
    <t>22180795</t>
  </si>
  <si>
    <t>https://mpesije.jne.gob.pe/apidocs/b8668225-1236-45c6-8b15-632552a647fc.pdf</t>
  </si>
  <si>
    <t>Caravelí - Bella Union_YO AREQUIPA_6</t>
  </si>
  <si>
    <t>YUDITH DEYSI GONZALO ANCCO</t>
  </si>
  <si>
    <t>71398274</t>
  </si>
  <si>
    <t>https://mpesije.jne.gob.pe/apidocs/c526595f-2e41-4223-82c1-1a81d09e881d.pdf</t>
  </si>
  <si>
    <t>Caravelí - Cahuacho_FE EN EL PERU_0</t>
  </si>
  <si>
    <t>ALEXANDER HERALDO VALDIVIEZO PERALTA</t>
  </si>
  <si>
    <t>10347978</t>
  </si>
  <si>
    <t>https://mpesije.jne.gob.pe/apidocs/43ec656b-b344-405e-b085-5d7db7c45c6f.pdf</t>
  </si>
  <si>
    <t>Caravelí - Cahuacho_FE EN EL PERU_1</t>
  </si>
  <si>
    <t>NILDA SOFIA GUERREROS ESPINOZA</t>
  </si>
  <si>
    <t>73346583</t>
  </si>
  <si>
    <t>https://mpesije.jne.gob.pe/apidocs/05817595-e677-4985-9166-7187936c32a0.pdf</t>
  </si>
  <si>
    <t>Caravelí - Cahuacho_FE EN EL PERU_2</t>
  </si>
  <si>
    <t>LUIS MIGUEL CHIPANA HILARION</t>
  </si>
  <si>
    <t>46269134</t>
  </si>
  <si>
    <t>https://mpesije.jne.gob.pe/apidocs/0bb01127-02ef-4b27-afea-3abf5bc32479.pdf</t>
  </si>
  <si>
    <t>Caravelí - Cahuacho_FE EN EL PERU_3</t>
  </si>
  <si>
    <t>INGRIT DE LA CRUZ MUÑUA</t>
  </si>
  <si>
    <t>43497396</t>
  </si>
  <si>
    <t>https://mpesije.jne.gob.pe/apidocs/38e4a497-1d9c-4fd8-9dba-d3d500785676.pdf</t>
  </si>
  <si>
    <t>Caravelí - Cahuacho_FE EN EL PERU_4</t>
  </si>
  <si>
    <t>EDUARDO JOSE AGUAYO PERALTA</t>
  </si>
  <si>
    <t>40121049</t>
  </si>
  <si>
    <t>https://mpesije.jne.gob.pe/apidocs/ffdcd8d0-ca24-4856-a447-f0c258174256.pdf</t>
  </si>
  <si>
    <t>Caravelí - Cahuacho_FE EN EL PERU_5</t>
  </si>
  <si>
    <t>ELIZABETH THALIA CATAÑO QUISPE</t>
  </si>
  <si>
    <t>73348146</t>
  </si>
  <si>
    <t>https://mpesije.jne.gob.pe/apidocs/cbf1dc9c-61ab-4a2d-bce0-715e4612735c.pdf</t>
  </si>
  <si>
    <t>Caravelí - Cahuacho_FE EN EL PERU_6</t>
  </si>
  <si>
    <t>VLADIMIR DAVID GUTIERREZ ESPINOZA</t>
  </si>
  <si>
    <t>73345468</t>
  </si>
  <si>
    <t>https://mpesije.jne.gob.pe/apidocs/f009b1c1-1dae-4493-a9a4-ff01190a7011.pdf</t>
  </si>
  <si>
    <t>Caravelí - Cahuacho_PODEMOS PERU_0</t>
  </si>
  <si>
    <t>MARITTSA FRANCO HUAMAN</t>
  </si>
  <si>
    <t>41471810</t>
  </si>
  <si>
    <t>https://mpesije.jne.gob.pe/apidocs/6e131ac3-36b5-47ce-9cc9-e62cce654fd0.pdf</t>
  </si>
  <si>
    <t>Caravelí - Cahuacho_PODEMOS PERU_1</t>
  </si>
  <si>
    <t>MARIO KASILDO MONTOYA MEDINA</t>
  </si>
  <si>
    <t>30482095</t>
  </si>
  <si>
    <t>https://mpesije.jne.gob.pe/apidocs/c200284b-1fa6-4be1-8368-5292e4ab48a2.pdf</t>
  </si>
  <si>
    <t>Caravelí - Cahuacho_PODEMOS PERU_2</t>
  </si>
  <si>
    <t>DORIS MARGOT GUERREROS QUISPE</t>
  </si>
  <si>
    <t>45738964</t>
  </si>
  <si>
    <t>https://mpesije.jne.gob.pe/apidocs/8c07b111-d6e0-4efb-b8e0-df240a06b2a1.pdf</t>
  </si>
  <si>
    <t>Caravelí - Cahuacho_PODEMOS PERU_3</t>
  </si>
  <si>
    <t>SAMIR ANTHONY ESPINOZA DE LA CRUZ</t>
  </si>
  <si>
    <t>73348128</t>
  </si>
  <si>
    <t>https://mpesije.jne.gob.pe/apidocs/b3da0fce-5828-41e6-bb4a-6080f5dcc5e7.pdf</t>
  </si>
  <si>
    <t>Caravelí - Cahuacho_PODEMOS PERU_4</t>
  </si>
  <si>
    <t>LIDIA MARIA GUERREROS ESPINOZA</t>
  </si>
  <si>
    <t>09518044</t>
  </si>
  <si>
    <t>https://mpesije.jne.gob.pe/apidocs/2878d69c-700e-48e1-a067-8f828765728b.pdf</t>
  </si>
  <si>
    <t>Caravelí - Cahuacho_PODEMOS PERU_5</t>
  </si>
  <si>
    <t>CELEDONIO BACILIO RUBIO PRADO</t>
  </si>
  <si>
    <t>44375931</t>
  </si>
  <si>
    <t>https://mpesije.jne.gob.pe/apidocs/5c4f55e4-83e4-4769-89e9-6b89a39f3c4b.pdf</t>
  </si>
  <si>
    <t>Caravelí - Cahuacho_PODEMOS PERU_6</t>
  </si>
  <si>
    <t>MERLY JULISA NEYRA FLORES</t>
  </si>
  <si>
    <t>73346576</t>
  </si>
  <si>
    <t>https://mpesije.jne.gob.pe/apidocs/5c92eefd-011f-438a-93b7-ddbf6823f9d9.pdf</t>
  </si>
  <si>
    <t>Caravelí - Cahuacho_PROGRESEMOS_0</t>
  </si>
  <si>
    <t>JULIO CESAR SAYAVERDE ROSPIGLIOSI</t>
  </si>
  <si>
    <t>73345506</t>
  </si>
  <si>
    <t>https://mpesije.jne.gob.pe/apidocs/f247887e-0f4b-4140-8ab3-62c7d7b00463.pdf</t>
  </si>
  <si>
    <t>Caravelí - Cahuacho_PROGRESEMOS_1</t>
  </si>
  <si>
    <t>ROLANDO ERDULFO MERINO BUSTAMANTE</t>
  </si>
  <si>
    <t>30491801</t>
  </si>
  <si>
    <t>https://mpesije.jne.gob.pe/apidocs/777cbe3a-b66b-477c-84ce-9f1c41cbb83f.pdf</t>
  </si>
  <si>
    <t>Caravelí - Cahuacho_PROGRESEMOS_2</t>
  </si>
  <si>
    <t>NAVELY MARELY BAES GUERREROS</t>
  </si>
  <si>
    <t>45771849</t>
  </si>
  <si>
    <t>https://mpesije.jne.gob.pe/apidocs/92767ce6-276f-450e-8207-4f94c7fb7cce.pdf</t>
  </si>
  <si>
    <t>Caravelí - Cahuacho_PROGRESEMOS_3</t>
  </si>
  <si>
    <t>MARIO ALEXANDER GUERREROS PANIBRA</t>
  </si>
  <si>
    <t>41069249</t>
  </si>
  <si>
    <t>https://mpesije.jne.gob.pe/apidocs/1c04c010-138b-47ea-b1aa-9374b2e2c0ba.pdf</t>
  </si>
  <si>
    <t>Caravelí - Cahuacho_PROGRESEMOS_4</t>
  </si>
  <si>
    <t>MILAGROS HUAMAN HUAMAN</t>
  </si>
  <si>
    <t>73344677</t>
  </si>
  <si>
    <t>https://mpesije.jne.gob.pe/apidocs/792cffb1-3ad2-44e4-82a9-0b60cbb37c84.pdf</t>
  </si>
  <si>
    <t>Caravelí - Cahuacho_PROGRESEMOS_5</t>
  </si>
  <si>
    <t>EDDIE ANDY CANALES BUSTAMANTE</t>
  </si>
  <si>
    <t>73344659</t>
  </si>
  <si>
    <t>https://mpesije.jne.gob.pe/apidocs/10fa9835-122c-400b-8883-86e6589e1ea8.pdf</t>
  </si>
  <si>
    <t>Caravelí - Cahuacho_PROGRESEMOS_6</t>
  </si>
  <si>
    <t>MARIA HELEN BAES GUERREROS</t>
  </si>
  <si>
    <t>73348132</t>
  </si>
  <si>
    <t>https://mpesije.jne.gob.pe/apidocs/b6661f54-2a55-4739-9467-ce5a8bf9b273.pdf</t>
  </si>
  <si>
    <t>Caravelí - Chala_ACCION POPULAR_0</t>
  </si>
  <si>
    <t>VICTOR TOMAS PACHECO PUQUIO</t>
  </si>
  <si>
    <t>30493608</t>
  </si>
  <si>
    <t>https://mpesije.jne.gob.pe/apidocs/577b54ba-847e-4748-beb8-19efaa5c4744.pdf</t>
  </si>
  <si>
    <t>Caravelí - Chala_ACCION POPULAR_1</t>
  </si>
  <si>
    <t>ELSA MARLENE AMADO SANABRIA</t>
  </si>
  <si>
    <t>10063183</t>
  </si>
  <si>
    <t>https://mpesije.jne.gob.pe/apidocs/638151c4-185f-4257-a059-f9016e10845f.pdf</t>
  </si>
  <si>
    <t>Caravelí - Chala_ACCION POPULAR_2</t>
  </si>
  <si>
    <t>EIFFEL JEFFERSON UGARTE VALDIVIA</t>
  </si>
  <si>
    <t>41884068</t>
  </si>
  <si>
    <t>https://mpesije.jne.gob.pe/apidocs/aa2ddfa2-04f7-4145-9b2c-9f7062c8f5bf.pdf</t>
  </si>
  <si>
    <t>Caravelí - Chala_ACCION POPULAR_3</t>
  </si>
  <si>
    <t>SANDRA MABEL SILVA RUIZ</t>
  </si>
  <si>
    <t>41770992</t>
  </si>
  <si>
    <t>https://mpesije.jne.gob.pe/apidocs/fa058fe9-6762-4ba9-b1ba-ad0755dc010e.pdf</t>
  </si>
  <si>
    <t>Caravelí - Chala_ACCION POPULAR_4</t>
  </si>
  <si>
    <t>XAVIER ORLANDO MORON PACHECO</t>
  </si>
  <si>
    <t>41346779</t>
  </si>
  <si>
    <t>https://mpesije.jne.gob.pe/apidocs/140581a4-b672-4569-adea-839b25c38d38.pdf</t>
  </si>
  <si>
    <t>Caravelí - Chala_ACCION POPULAR_5</t>
  </si>
  <si>
    <t>RITA MARIA LUZ MCKINLAY MOLINA</t>
  </si>
  <si>
    <t>76157605</t>
  </si>
  <si>
    <t>https://mpesije.jne.gob.pe/apidocs/54ee8abb-08c0-44d8-98ae-709f04949d8e.pdf</t>
  </si>
  <si>
    <t>Caravelí - Chala_ACCION POPULAR_6</t>
  </si>
  <si>
    <t>ANTHONY MICHAEL JAVIER FLORES</t>
  </si>
  <si>
    <t>76744910</t>
  </si>
  <si>
    <t>https://mpesije.jne.gob.pe/apidocs/f1b9c07e-712e-478f-83cb-527e20ac467b.pdf</t>
  </si>
  <si>
    <t>Caravelí - Chala_FE EN EL PERU_0</t>
  </si>
  <si>
    <t>ELIAS JOSUE HUAMANI RAMIREZ</t>
  </si>
  <si>
    <t>29683868</t>
  </si>
  <si>
    <t>https://mpesije.jne.gob.pe/apidocs/ca9bcdbe-0284-44c4-b13c-3dde6ce7e750.pdf</t>
  </si>
  <si>
    <t>Caravelí - Chala_FE EN EL PERU_1</t>
  </si>
  <si>
    <t>KARLA SUGEY ARENAS YAÑEZ</t>
  </si>
  <si>
    <t>44430994</t>
  </si>
  <si>
    <t>https://mpesije.jne.gob.pe/apidocs/954fc146-3fe0-4f65-aebf-6fda724806e1.pdf</t>
  </si>
  <si>
    <t>Caravelí - Chala_FE EN EL PERU_2</t>
  </si>
  <si>
    <t>NOE SALOMON RIOS PURCA</t>
  </si>
  <si>
    <t>45026195</t>
  </si>
  <si>
    <t>https://mpesije.jne.gob.pe/apidocs/b7bd9406-ff62-4b0f-80b2-80d1cfb032bc.pdf</t>
  </si>
  <si>
    <t>Caravelí - Chala_FE EN EL PERU_3</t>
  </si>
  <si>
    <t>CARMEN ROSA GUTIERREZ LAYME</t>
  </si>
  <si>
    <t>46972427</t>
  </si>
  <si>
    <t>https://mpesije.jne.gob.pe/apidocs/9c865d4d-3469-4765-838e-38300ddd3225.pdf</t>
  </si>
  <si>
    <t>Caravelí - Chala_FE EN EL PERU_4</t>
  </si>
  <si>
    <t>GUALBERTO JULIAN CHOCHOCA DE LA CRUZ</t>
  </si>
  <si>
    <t>43367951</t>
  </si>
  <si>
    <t>https://mpesije.jne.gob.pe/apidocs/a932c9a7-f14a-4cdd-af9b-518dfd4c67b0.pdf</t>
  </si>
  <si>
    <t>Caravelí - Chala_FE EN EL PERU_5</t>
  </si>
  <si>
    <t>LOURDES ESMERALDA CONDORI MANSILLA</t>
  </si>
  <si>
    <t>75617965</t>
  </si>
  <si>
    <t>https://mpesije.jne.gob.pe/apidocs/a1d60f6b-8d81-40db-b32b-74ac56b747ce.pdf</t>
  </si>
  <si>
    <t>Caravelí - Chala_FE EN EL PERU_6</t>
  </si>
  <si>
    <t>RUSSE TANTACUELLO HUAYCHO</t>
  </si>
  <si>
    <t>42476297</t>
  </si>
  <si>
    <t>https://mpesije.jne.gob.pe/apidocs/2e9cc6e3-5933-46e7-acdc-d49665dc353a.pdf</t>
  </si>
  <si>
    <t>Caravelí - Chala_PODEMOS PERU_0</t>
  </si>
  <si>
    <t>WILLI YAMES ARANGUREN DE LA TORRE</t>
  </si>
  <si>
    <t>22098647</t>
  </si>
  <si>
    <t>https://mpesije.jne.gob.pe/apidocs/a66f6341-a606-4728-a208-cfd73a1c5487.pdf</t>
  </si>
  <si>
    <t>Caravelí - Chala_PODEMOS PERU_1</t>
  </si>
  <si>
    <t>HUBERT SIGIFREDO CRUCES VALDIVIA</t>
  </si>
  <si>
    <t>30481801</t>
  </si>
  <si>
    <t>https://mpesije.jne.gob.pe/apidocs/ba8b1fc9-152a-49d8-9522-3b9146891ff5.pdf</t>
  </si>
  <si>
    <t>Caravelí - Chala_PODEMOS PERU_2</t>
  </si>
  <si>
    <t>KARINA CARLA TORRES VILLAVICENCIO</t>
  </si>
  <si>
    <t>48526074</t>
  </si>
  <si>
    <t>https://mpesije.jne.gob.pe/apidocs/e97d9a3c-29d6-4150-815a-c97af571dfcb.pdf</t>
  </si>
  <si>
    <t>Caravelí - Chala_PODEMOS PERU_3</t>
  </si>
  <si>
    <t>COSME DAMIAN ROMAN CHAVEZ</t>
  </si>
  <si>
    <t>30494096</t>
  </si>
  <si>
    <t>https://mpesije.jne.gob.pe/apidocs/67721a88-5346-4059-99fe-3be367487dde.pdf</t>
  </si>
  <si>
    <t>Caravelí - Chala_PODEMOS PERU_4</t>
  </si>
  <si>
    <t>JULIA MAURA PANCHILLO QUISPE</t>
  </si>
  <si>
    <t>48897309</t>
  </si>
  <si>
    <t>https://mpesije.jne.gob.pe/apidocs/f7b83f4e-db1d-4acb-a88e-242cda951a4f.pdf</t>
  </si>
  <si>
    <t>Caravelí - Chala_PODEMOS PERU_5</t>
  </si>
  <si>
    <t>ROLAN YOSMELL BARRETO TORRES</t>
  </si>
  <si>
    <t>71269944</t>
  </si>
  <si>
    <t>https://mpesije.jne.gob.pe/apidocs/06353d70-ea97-46fd-9001-dd15c238eb27.pdf</t>
  </si>
  <si>
    <t>Caravelí - Chala_PODEMOS PERU_6</t>
  </si>
  <si>
    <t>ISABEL ALEXANDRA HUAMANI TORRES</t>
  </si>
  <si>
    <t>60061707</t>
  </si>
  <si>
    <t>https://mpesije.jne.gob.pe/apidocs/ba3aaa95-b170-4b2d-bb48-36a42ae0fdcd.pdf</t>
  </si>
  <si>
    <t>Caravelí - Chala_PROGRESEMOS_0</t>
  </si>
  <si>
    <t>MARIA TERESA LOUANA RODRIGUEZ MITMA</t>
  </si>
  <si>
    <t>76272469</t>
  </si>
  <si>
    <t>https://mpesije.jne.gob.pe/apidocs/7aa1e2fa-57af-44f4-bd3d-da5428bdb2e5.pdf</t>
  </si>
  <si>
    <t>Caravelí - Chala_PROGRESEMOS_1</t>
  </si>
  <si>
    <t>MARIA ELIZABETH SUAREZ GERONIMO</t>
  </si>
  <si>
    <t>41521252</t>
  </si>
  <si>
    <t>https://mpesije.jne.gob.pe/apidocs/7ac951a2-6917-46bf-b556-8711f29a305c.pdf</t>
  </si>
  <si>
    <t>Caravelí - Chala_PROGRESEMOS_2</t>
  </si>
  <si>
    <t>JUAN MANUEL NEYRA LUQUE</t>
  </si>
  <si>
    <t>72790159</t>
  </si>
  <si>
    <t>https://mpesije.jne.gob.pe/apidocs/0e92da21-60b1-45a4-b3fd-9beba4c421c6.pdf</t>
  </si>
  <si>
    <t>Caravelí - Chala_PROGRESEMOS_3</t>
  </si>
  <si>
    <t>GRIMELDA CURASI FLORES</t>
  </si>
  <si>
    <t>43598439</t>
  </si>
  <si>
    <t>https://mpesije.jne.gob.pe/apidocs/3ca6e93f-0de3-4dd3-b65c-9d3202219a8c.pdf</t>
  </si>
  <si>
    <t>Caravelí - Chala_PROGRESEMOS_4</t>
  </si>
  <si>
    <t>ALAIN EUGENIO GUTIERREZ MONTOYA</t>
  </si>
  <si>
    <t>30506993</t>
  </si>
  <si>
    <t>https://mpesije.jne.gob.pe/apidocs/94c28f8d-6ead-4c51-995f-7ab86f85a6dc.pdf</t>
  </si>
  <si>
    <t>Caravelí - Chala_PROGRESEMOS_5</t>
  </si>
  <si>
    <t>GLEDIS EMILIA ARCE VIÑA</t>
  </si>
  <si>
    <t>45793321</t>
  </si>
  <si>
    <t>https://mpesije.jne.gob.pe/apidocs/e5cfd0da-5f8f-49a3-a2fd-044fd30ed6df.pdf</t>
  </si>
  <si>
    <t>Caravelí - Chala_PROGRESEMOS_6</t>
  </si>
  <si>
    <t>JUAN DE DIOS FLORES YUCRA</t>
  </si>
  <si>
    <t>71841544</t>
  </si>
  <si>
    <t>https://mpesije.jne.gob.pe/apidocs/84b72486-a903-4bcc-a0c7-3c7ac8450a47.pdf</t>
  </si>
  <si>
    <t>Caravelí - Chala_RENOVACION POPULAR PERU_0</t>
  </si>
  <si>
    <t>JOSE LUIS LOPEZ LINARES</t>
  </si>
  <si>
    <t>30494167</t>
  </si>
  <si>
    <t>https://mpesije.jne.gob.pe/apidocs/10ac1516-ec12-441e-822e-422abad7f2c0.pdf</t>
  </si>
  <si>
    <t>Caravelí - Chala_RENOVACION POPULAR PERU_1</t>
  </si>
  <si>
    <t>NEPTALI WALTER OROSCO ESCOBAR</t>
  </si>
  <si>
    <t>30507034</t>
  </si>
  <si>
    <t>https://mpesije.jne.gob.pe/apidocs/767fc1ea-d907-429c-a813-cbc25ada3fa3.pdf</t>
  </si>
  <si>
    <t>Caravelí - Chala_RENOVACION POPULAR PERU_2</t>
  </si>
  <si>
    <t>TATIANA STEPHANIE NEYRA ZARATE</t>
  </si>
  <si>
    <t>71268135</t>
  </si>
  <si>
    <t>https://mpesije.jne.gob.pe/apidocs/6b2b2eb9-93b8-41a7-b0b7-1eb11517e1da.pdf</t>
  </si>
  <si>
    <t>Caravelí - Chala_RENOVACION POPULAR PERU_3</t>
  </si>
  <si>
    <t>NEMESIO FERNANDO NARREA CAYHUA</t>
  </si>
  <si>
    <t>30494383</t>
  </si>
  <si>
    <t>https://mpesije.jne.gob.pe/apidocs/d536db56-049d-4a58-8eeb-6a5a87bccc43.pdf</t>
  </si>
  <si>
    <t>Caravelí - Chala_RENOVACION POPULAR PERU_4</t>
  </si>
  <si>
    <t>CAROLINA MENDOZA HALLCCASAICA</t>
  </si>
  <si>
    <t>48941130</t>
  </si>
  <si>
    <t>https://mpesije.jne.gob.pe/apidocs/0257f187-1457-45dc-8f6e-8ffd1efddd81.pdf</t>
  </si>
  <si>
    <t>Caravelí - Chala_RENOVACION POPULAR PERU_5</t>
  </si>
  <si>
    <t>JESERMAN ANTONY RAMIREZ BALVIN</t>
  </si>
  <si>
    <t>71268036</t>
  </si>
  <si>
    <t>https://mpesije.jne.gob.pe/apidocs/5d90b513-e85e-4c95-af57-11d0fbace7f7.pdf</t>
  </si>
  <si>
    <t>Caravelí - Chala_RENOVACION POPULAR PERU_6</t>
  </si>
  <si>
    <t>DAYANA SUJEY HUARIZA AYCAYA</t>
  </si>
  <si>
    <t>77428396</t>
  </si>
  <si>
    <t>https://mpesije.jne.gob.pe/apidocs/020f9d2b-550c-4df7-868f-6dddedd2735c.pdf</t>
  </si>
  <si>
    <t>Caravelí - Chaparra_AHORA NACION AN_0</t>
  </si>
  <si>
    <t>GERMAN CALLE CHIRINOS</t>
  </si>
  <si>
    <t>70614318</t>
  </si>
  <si>
    <t>https://mpesije.jne.gob.pe/apidocs/8ba17663-3b88-4ccf-854e-98a593b688f9.pdf</t>
  </si>
  <si>
    <t>Caravelí - Chaparra_AHORA NACION AN_1</t>
  </si>
  <si>
    <t>JHONNY MILTON NEYRA HOYOS</t>
  </si>
  <si>
    <t>43276624</t>
  </si>
  <si>
    <t>https://mpesije.jne.gob.pe/apidocs/6ad0fbc6-0cda-40bc-80ee-3066a2cff02f.pdf</t>
  </si>
  <si>
    <t>Caravelí - Chaparra_AHORA NACION AN_2</t>
  </si>
  <si>
    <t>YOLANDA APAZA DIAZ DE VILCA</t>
  </si>
  <si>
    <t>43569830</t>
  </si>
  <si>
    <t>https://mpesije.jne.gob.pe/apidocs/b8d28da5-bc87-4eac-a744-3cc1c4a6f887.pdf</t>
  </si>
  <si>
    <t>Caravelí - Chaparra_AHORA NACION AN_3</t>
  </si>
  <si>
    <t>ROGER CAHUINA ROQUE</t>
  </si>
  <si>
    <t>45116449</t>
  </si>
  <si>
    <t>https://mpesije.jne.gob.pe/apidocs/d9b47db0-cc85-4dcc-8eb6-49a907bf21ec.pdf</t>
  </si>
  <si>
    <t>Caravelí - Chaparra_AHORA NACION AN_4</t>
  </si>
  <si>
    <t>LADY DIANAIRENE VILAVILA NEYRA</t>
  </si>
  <si>
    <t>76694057</t>
  </si>
  <si>
    <t>https://mpesije.jne.gob.pe/apidocs/41236dbc-3136-4ba0-8b90-03d7eb1dec4f.pdf</t>
  </si>
  <si>
    <t>Caravelí - Chaparra_AHORA NACION AN_5</t>
  </si>
  <si>
    <t>LENIN PEREZ ZUNIGA</t>
  </si>
  <si>
    <t>46341818</t>
  </si>
  <si>
    <t>https://mpesije.jne.gob.pe/apidocs/b50babd2-1c16-4552-a572-a638e1a77896.pdf</t>
  </si>
  <si>
    <t>Caravelí - Chaparra_AHORA NACION AN_6</t>
  </si>
  <si>
    <t>ROCIO DEL PILAR ALANYA ZEA</t>
  </si>
  <si>
    <t>76686381</t>
  </si>
  <si>
    <t>https://mpesije.jne.gob.pe/apidocs/f44da973-bc5c-469f-891e-00389d29dee5.pdf</t>
  </si>
  <si>
    <t>Caravelí - Chaparra_FE EN EL PERU_0</t>
  </si>
  <si>
    <t>CARMEN ISABEL MARTINA GARCIA CAUTTER</t>
  </si>
  <si>
    <t>06735769</t>
  </si>
  <si>
    <t>https://mpesije.jne.gob.pe/apidocs/4c59bd9b-d03b-47f3-858b-faf1c2471c12.pdf</t>
  </si>
  <si>
    <t>Caravelí - Chaparra_FE EN EL PERU_1</t>
  </si>
  <si>
    <t>EDGAR HUMPIRI FLORES</t>
  </si>
  <si>
    <t>42254145</t>
  </si>
  <si>
    <t>https://mpesije.jne.gob.pe/apidocs/c16d7c42-5de4-40bc-94f2-6376ccb63205.pdf</t>
  </si>
  <si>
    <t>Caravelí - Chaparra_FE EN EL PERU_2</t>
  </si>
  <si>
    <t>YONELLY ANTHUANE CHIRINOS DURAND</t>
  </si>
  <si>
    <t>60061752</t>
  </si>
  <si>
    <t>https://mpesije.jne.gob.pe/apidocs/95355983-35e9-4136-b668-cc13ab4e0e31.pdf</t>
  </si>
  <si>
    <t>Caravelí - Chaparra_FE EN EL PERU_3</t>
  </si>
  <si>
    <t>PINO JUAN ANGULO PEREZ</t>
  </si>
  <si>
    <t>80267564</t>
  </si>
  <si>
    <t>https://mpesije.jne.gob.pe/apidocs/29d639b9-0575-43a9-9910-8f7df1cffbd7.pdf</t>
  </si>
  <si>
    <t>Caravelí - Chaparra_FE EN EL PERU_4</t>
  </si>
  <si>
    <t>NOELIA INES HUAYTA NEYRA</t>
  </si>
  <si>
    <t>48091344</t>
  </si>
  <si>
    <t>https://mpesije.jne.gob.pe/apidocs/4980e434-a5ab-40fc-abb0-ef958f05288f.pdf</t>
  </si>
  <si>
    <t>Caravelí - Chaparra_FE EN EL PERU_5</t>
  </si>
  <si>
    <t>JUMARB KEVIN ARIAS CHIRINOS</t>
  </si>
  <si>
    <t>74150442</t>
  </si>
  <si>
    <t>https://mpesije.jne.gob.pe/apidocs/e713f9e8-eff1-4a83-9edd-cfdce35c947c.pdf</t>
  </si>
  <si>
    <t>Caravelí - Chaparra_FE EN EL PERU_6</t>
  </si>
  <si>
    <t>JAKELYN GARAY BALDEON</t>
  </si>
  <si>
    <t>48184271</t>
  </si>
  <si>
    <t>https://mpesije.jne.gob.pe/apidocs/516b5db8-2ce3-4cb8-be85-781c5908fc88.pdf</t>
  </si>
  <si>
    <t>Caravelí - Chaparra_FUERZA AREQUIPENA_0</t>
  </si>
  <si>
    <t>GREGORIO TACO PAUCARA</t>
  </si>
  <si>
    <t>02164575</t>
  </si>
  <si>
    <t>https://mpesije.jne.gob.pe/apidocs/00605c45-920a-4acc-85cf-32717c3d1845.pdf</t>
  </si>
  <si>
    <t>Caravelí - Chaparra_FUERZA AREQUIPENA_1</t>
  </si>
  <si>
    <t>THOMASA LEONOR HUAMAN HUAYTA</t>
  </si>
  <si>
    <t>76137951</t>
  </si>
  <si>
    <t>https://mpesije.jne.gob.pe/apidocs/a6840563-fbbc-4e2e-b566-6c84a01390e4.pdf</t>
  </si>
  <si>
    <t>Caravelí - Chaparra_FUERZA AREQUIPENA_2</t>
  </si>
  <si>
    <t>APOLINARIO CASIMIRO DAZA</t>
  </si>
  <si>
    <t>07473180</t>
  </si>
  <si>
    <t>https://mpesije.jne.gob.pe/apidocs/a5681944-ecaf-4d6a-b93d-a2e3b164d3d9.pdf</t>
  </si>
  <si>
    <t>Caravelí - Chaparra_FUERZA AREQUIPENA_3</t>
  </si>
  <si>
    <t>ANGIE NOELIA QUISPE ALEJO</t>
  </si>
  <si>
    <t>60968326</t>
  </si>
  <si>
    <t>https://mpesije.jne.gob.pe/apidocs/fc2c5dd4-0c45-452b-b112-2d7cee6e4b72.pdf</t>
  </si>
  <si>
    <t>Caravelí - Chaparra_FUERZA AREQUIPENA_4</t>
  </si>
  <si>
    <t>VICTOR MANOLO ORTIZ TAYPE</t>
  </si>
  <si>
    <t>77666633</t>
  </si>
  <si>
    <t>https://mpesije.jne.gob.pe/apidocs/a43dedb1-299f-43a0-9c82-bcb716dfe9a2.pdf</t>
  </si>
  <si>
    <t>Caravelí - Chaparra_FUERZA AREQUIPENA_5</t>
  </si>
  <si>
    <t>KAREN ROCIO MACHACA VILLAVICENCIO</t>
  </si>
  <si>
    <t>76864273</t>
  </si>
  <si>
    <t>https://mpesije.jne.gob.pe/apidocs/34e0fd47-c269-47e6-9505-4b6985fd1598.pdf</t>
  </si>
  <si>
    <t>Caravelí - Chaparra_FUERZA AREQUIPENA_6</t>
  </si>
  <si>
    <t>KENY LUCAS MENDOZA CARHUAS</t>
  </si>
  <si>
    <t>44581400</t>
  </si>
  <si>
    <t>https://mpesije.jne.gob.pe/apidocs/236e7e45-5552-4b4a-a3e5-bd9365124bdd.pdf</t>
  </si>
  <si>
    <t>Caravelí - Chaparra_PARTIDO MORADO_0</t>
  </si>
  <si>
    <t>OSCAR JUSTINIANO DURAN MITMA</t>
  </si>
  <si>
    <t>47203496</t>
  </si>
  <si>
    <t>https://mpesije.jne.gob.pe/apidocs/73407bc0-4cde-4208-a45b-5e253a25e11b.pdf</t>
  </si>
  <si>
    <t>Caravelí - Chaparra_PARTIDO MORADO_1</t>
  </si>
  <si>
    <t>ISMAEL REYNERIO RAMOS MEDINA</t>
  </si>
  <si>
    <t>40340877</t>
  </si>
  <si>
    <t>https://mpesije.jne.gob.pe/apidocs/7f67359d-2773-4654-a2cb-356992f30e63.pdf</t>
  </si>
  <si>
    <t>Caravelí - Chaparra_PARTIDO MORADO_2</t>
  </si>
  <si>
    <t>GLENDY ANDREA TIPO DE LA CRUZ</t>
  </si>
  <si>
    <t>70459933</t>
  </si>
  <si>
    <t>https://mpesije.jne.gob.pe/apidocs/50a17ef1-68bb-43c5-a7f3-2d485f56f85e.pdf</t>
  </si>
  <si>
    <t>Caravelí - Chaparra_PARTIDO MORADO_3</t>
  </si>
  <si>
    <t>MARCO ANTONIO RUPAYLLA VEGA</t>
  </si>
  <si>
    <t>48263948</t>
  </si>
  <si>
    <t>https://mpesije.jne.gob.pe/apidocs/613bcb6f-261c-42e9-ba39-df8c7785850f.pdf</t>
  </si>
  <si>
    <t>Caravelí - Chaparra_PARTIDO MORADO_4</t>
  </si>
  <si>
    <t>LUCERO MAYERLY DONAYRE QUISPE</t>
  </si>
  <si>
    <t>76388808</t>
  </si>
  <si>
    <t>https://mpesije.jne.gob.pe/apidocs/4ece93df-dc82-4617-8fbd-9d3426f6bf03.pdf</t>
  </si>
  <si>
    <t>Caravelí - Chaparra_PARTIDO MORADO_5</t>
  </si>
  <si>
    <t>JUNIOR JESUS ESPINAL BAEZ</t>
  </si>
  <si>
    <t>72956504</t>
  </si>
  <si>
    <t>https://mpesije.jne.gob.pe/apidocs/697781e0-9eb8-47ec-af0c-55c858330fac.pdf</t>
  </si>
  <si>
    <t>Caravelí - Chaparra_PARTIDO MORADO_6</t>
  </si>
  <si>
    <t>ROSALINDA AVELINA CANALES SANTI</t>
  </si>
  <si>
    <t>78633967</t>
  </si>
  <si>
    <t>https://mpesije.jne.gob.pe/apidocs/20ef1d6e-e540-4854-b5ae-12cb6670c766.pdf</t>
  </si>
  <si>
    <t>Caravelí - Chaparra_PODEMOS PERU_0</t>
  </si>
  <si>
    <t>RUDI ABAD ARAUJO TRELLES</t>
  </si>
  <si>
    <t>42669025</t>
  </si>
  <si>
    <t>https://mpesije.jne.gob.pe/apidocs/7fb98587-3916-4843-b5c8-2c5842098370.pdf</t>
  </si>
  <si>
    <t>Caravelí - Chaparra_PODEMOS PERU_1</t>
  </si>
  <si>
    <t>ROBERTO FLORES PACOMPIA</t>
  </si>
  <si>
    <t>01324998</t>
  </si>
  <si>
    <t>https://mpesije.jne.gob.pe/apidocs/5c146178-c5ec-49de-88d1-c37abe8d823a.pdf</t>
  </si>
  <si>
    <t>Caravelí - Chaparra_PODEMOS PERU_2</t>
  </si>
  <si>
    <t>THALIA RUTH CANALES RODRIGUEZ</t>
  </si>
  <si>
    <t>76210766</t>
  </si>
  <si>
    <t>https://mpesije.jne.gob.pe/apidocs/94d91f77-08fd-4764-8724-307077fdf1b5.pdf</t>
  </si>
  <si>
    <t>Caravelí - Chaparra_PODEMOS PERU_3</t>
  </si>
  <si>
    <t>NICOLAS SIMION CHAVEZ ZOLA</t>
  </si>
  <si>
    <t>30495617</t>
  </si>
  <si>
    <t>https://mpesije.jne.gob.pe/apidocs/0632d527-8db5-4852-9303-2f771a71441c.pdf</t>
  </si>
  <si>
    <t>Caravelí - Chaparra_PODEMOS PERU_4</t>
  </si>
  <si>
    <t>LOURDES SAIDA MENDOZA VALENCIA</t>
  </si>
  <si>
    <t>76864277</t>
  </si>
  <si>
    <t>https://mpesije.jne.gob.pe/apidocs/064d33f7-5cb9-4f71-b97a-96de25e39bc9.pdf</t>
  </si>
  <si>
    <t>Caravelí - Chaparra_PODEMOS PERU_5</t>
  </si>
  <si>
    <t>JUAN JACOBO MIRANDA CALCINA</t>
  </si>
  <si>
    <t>70463873</t>
  </si>
  <si>
    <t>https://mpesije.jne.gob.pe/apidocs/1c995830-5014-47d5-b030-0971c8649b3a.pdf</t>
  </si>
  <si>
    <t>Caravelí - Chaparra_PODEMOS PERU_6</t>
  </si>
  <si>
    <t>FLORA ELIZABETH PONCE GARCIA</t>
  </si>
  <si>
    <t>60050417</t>
  </si>
  <si>
    <t>https://mpesije.jne.gob.pe/apidocs/dfafb5f9-1269-4231-9d73-2893e98a1c56.pdf</t>
  </si>
  <si>
    <t>Caravelí - Chaparra_PROGRESEMOS_0</t>
  </si>
  <si>
    <t>JOSE DANIEL SEBASTIAN LEON GAONA</t>
  </si>
  <si>
    <t>70554170</t>
  </si>
  <si>
    <t>https://mpesije.jne.gob.pe/apidocs/d232c79d-3601-4460-8e13-c9d85b0b14c3.pdf</t>
  </si>
  <si>
    <t>Caravelí - Chaparra_PROGRESEMOS_1</t>
  </si>
  <si>
    <t>PILAR ASUNCION MEZA SUAZO</t>
  </si>
  <si>
    <t>09706991</t>
  </si>
  <si>
    <t>https://mpesije.jne.gob.pe/apidocs/34a02054-4955-49ea-b295-f43e55b9a5a1.pdf</t>
  </si>
  <si>
    <t>Caravelí - Chaparra_PROGRESEMOS_2</t>
  </si>
  <si>
    <t>JUAN MANUEL MOLINA QUISPE</t>
  </si>
  <si>
    <t>76631287</t>
  </si>
  <si>
    <t>https://mpesije.jne.gob.pe/apidocs/6faf624a-27a1-4e22-926b-e34f2d872891.pdf</t>
  </si>
  <si>
    <t>Caravelí - Chaparra_PROGRESEMOS_3</t>
  </si>
  <si>
    <t>NELLY MARIELA PAUCAR MAMANI</t>
  </si>
  <si>
    <t>47864800</t>
  </si>
  <si>
    <t>https://mpesije.jne.gob.pe/apidocs/318c01fb-5a09-410d-b346-64d35322f5cf.pdf</t>
  </si>
  <si>
    <t>Caravelí - Chaparra_PROGRESEMOS_4</t>
  </si>
  <si>
    <t>EMERSON JOSE CORTEZ NUÑEZ</t>
  </si>
  <si>
    <t>74942558</t>
  </si>
  <si>
    <t>https://mpesije.jne.gob.pe/apidocs/aeb53c64-6a9e-4b83-883b-bd5f2c3b23d9.pdf</t>
  </si>
  <si>
    <t>Caravelí - Chaparra_PROGRESEMOS_5</t>
  </si>
  <si>
    <t>JENNIFFER FIORELLA SANTOS QUISPE</t>
  </si>
  <si>
    <t>48374421</t>
  </si>
  <si>
    <t>https://mpesije.jne.gob.pe/apidocs/8b49fafe-60f5-4585-bf91-bbd60ffb1182.pdf</t>
  </si>
  <si>
    <t>Caravelí - Chaparra_PROGRESEMOS_6</t>
  </si>
  <si>
    <t>LUIS MIGUEL ACUÑA HUARCAYA</t>
  </si>
  <si>
    <t>76869009</t>
  </si>
  <si>
    <t>https://mpesije.jne.gob.pe/apidocs/b6385e33-e030-4448-89a1-4b2d1855979c.pdf</t>
  </si>
  <si>
    <t>Caravelí - Huanuhuanu_FE EN EL PERU_0</t>
  </si>
  <si>
    <t>IVAN CIRILO ARENAS CCANAHUIRI</t>
  </si>
  <si>
    <t>45934139</t>
  </si>
  <si>
    <t>https://mpesije.jne.gob.pe/apidocs/a7d7bdbc-d2e8-402e-bb68-2b2402b3fbc0.pdf</t>
  </si>
  <si>
    <t>Caravelí - Huanuhuanu_FE EN EL PERU_1</t>
  </si>
  <si>
    <t>LISETH EUDOSIA GALLEGOS ALVA</t>
  </si>
  <si>
    <t>46972415</t>
  </si>
  <si>
    <t>https://mpesije.jne.gob.pe/apidocs/6e746179-c51c-413b-9dc8-b4ce0d0f068f.pdf</t>
  </si>
  <si>
    <t>Caravelí - Huanuhuanu_FE EN EL PERU_2</t>
  </si>
  <si>
    <t>JOSE SANTOS CORONADO CONDORI</t>
  </si>
  <si>
    <t>30415550</t>
  </si>
  <si>
    <t>https://mpesije.jne.gob.pe/apidocs/f9700eb0-5d46-43dd-b80e-f24275d68f63.pdf</t>
  </si>
  <si>
    <t>Caravelí - Huanuhuanu_FE EN EL PERU_3</t>
  </si>
  <si>
    <t>NERI LUZ NEYRA RAMIREZ</t>
  </si>
  <si>
    <t>25553738</t>
  </si>
  <si>
    <t>https://mpesije.jne.gob.pe/apidocs/ce363ad9-d793-4602-bb3b-5a99c228bf0d.pdf</t>
  </si>
  <si>
    <t>Caravelí - Huanuhuanu_FE EN EL PERU_4</t>
  </si>
  <si>
    <t>ROLANDO PARRILLO SEJE</t>
  </si>
  <si>
    <t>42272521</t>
  </si>
  <si>
    <t>https://mpesije.jne.gob.pe/apidocs/586af635-9ddd-4809-9b45-3b4ce0ed673a.pdf</t>
  </si>
  <si>
    <t>Caravelí - Huanuhuanu_FE EN EL PERU_5</t>
  </si>
  <si>
    <t>MAYRA BEATRIZ FELIPE CHAMPI</t>
  </si>
  <si>
    <t>74590926</t>
  </si>
  <si>
    <t>https://mpesije.jne.gob.pe/apidocs/0fab0737-3b11-4ac8-83b1-ab71cecd47c6.pdf</t>
  </si>
  <si>
    <t>Caravelí - Huanuhuanu_FE EN EL PERU_6</t>
  </si>
  <si>
    <t>ALEXANDER MOLLEAPAZA POMARI</t>
  </si>
  <si>
    <t>60735855</t>
  </si>
  <si>
    <t>https://mpesije.jne.gob.pe/apidocs/9d1f06be-7dd9-4c07-bdd4-022c1d29113e.pdf</t>
  </si>
  <si>
    <t>Caravelí - Huanuhuanu_PARTIDO DEMOCRATICO SOMOS PERU_0</t>
  </si>
  <si>
    <t>FREDY CLEMENTE BENAVENTE ARANGURE</t>
  </si>
  <si>
    <t>30487935</t>
  </si>
  <si>
    <t>https://mpesije.jne.gob.pe/apidocs/fad1f5eb-5cc0-4adc-bbaf-81ab0774fa30.pdf</t>
  </si>
  <si>
    <t>Caravelí - Huanuhuanu_PARTIDO DEMOCRATICO SOMOS PERU_1</t>
  </si>
  <si>
    <t>RAQUEL MARILU CABALLERO NAVARRO</t>
  </si>
  <si>
    <t>40215112</t>
  </si>
  <si>
    <t>https://mpesije.jne.gob.pe/apidocs/8f01f509-02dc-4aab-b3e8-920409193524.pdf</t>
  </si>
  <si>
    <t>Caravelí - Huanuhuanu_PARTIDO DEMOCRATICO SOMOS PERU_2</t>
  </si>
  <si>
    <t>ELVIS JORGE PRADO HUARCAYA</t>
  </si>
  <si>
    <t>61672723</t>
  </si>
  <si>
    <t>https://mpesije.jne.gob.pe/apidocs/113f202c-c6fa-47de-b1a3-7719f5ce81ad.pdf</t>
  </si>
  <si>
    <t>Caravelí - Huanuhuanu_PARTIDO DEMOCRATICO SOMOS PERU_3</t>
  </si>
  <si>
    <t>ELIZABETH YOSELIN VELASQUEZ RAMIREZ</t>
  </si>
  <si>
    <t>76398247</t>
  </si>
  <si>
    <t>https://mpesije.jne.gob.pe/apidocs/b218beb4-174a-4286-b711-ecafa8261849.pdf</t>
  </si>
  <si>
    <t>Caravelí - Huanuhuanu_PARTIDO DEMOCRATICO SOMOS PERU_4</t>
  </si>
  <si>
    <t>WILMAN LUCIANO HUAMAN VICENTE</t>
  </si>
  <si>
    <t>42476135</t>
  </si>
  <si>
    <t>https://mpesije.jne.gob.pe/apidocs/66222f6a-584b-4079-aac2-aa1d70a708fe.pdf</t>
  </si>
  <si>
    <t>Caravelí - Huanuhuanu_PARTIDO DEMOCRATICO SOMOS PERU_5</t>
  </si>
  <si>
    <t>UMBELINA FLORES RAMIREZ</t>
  </si>
  <si>
    <t>44988501</t>
  </si>
  <si>
    <t>https://mpesije.jne.gob.pe/apidocs/35989be1-e16f-4077-85e2-accddeb2c7d5.pdf</t>
  </si>
  <si>
    <t>Caravelí - Huanuhuanu_PARTIDO DEMOCRATICO SOMOS PERU_6</t>
  </si>
  <si>
    <t>IVAN JOEL MAMANI FLORES</t>
  </si>
  <si>
    <t>76944506</t>
  </si>
  <si>
    <t>https://mpesije.jne.gob.pe/apidocs/fbdea908-8afc-462c-be96-ddf6f2b0211b.pdf</t>
  </si>
  <si>
    <t>Caravelí - Huanuhuanu_PODEMOS PERU_0</t>
  </si>
  <si>
    <t>DAVID GERARDO CUTTI APAZA</t>
  </si>
  <si>
    <t>40374931</t>
  </si>
  <si>
    <t>https://mpesije.jne.gob.pe/apidocs/b6231769-702c-4f00-aaf0-01db0c12681e.pdf</t>
  </si>
  <si>
    <t>Caravelí - Huanuhuanu_PODEMOS PERU_1</t>
  </si>
  <si>
    <t>EUSEBIO GUMERCINDO FLORES ACCO</t>
  </si>
  <si>
    <t>09170238</t>
  </si>
  <si>
    <t>https://mpesije.jne.gob.pe/apidocs/29dd8755-5faf-4827-adb2-c03225173142.pdf</t>
  </si>
  <si>
    <t>Caravelí - Huanuhuanu_PODEMOS PERU_2</t>
  </si>
  <si>
    <t>YENI ERICA RAQUI POMA</t>
  </si>
  <si>
    <t>42658037</t>
  </si>
  <si>
    <t>https://mpesije.jne.gob.pe/apidocs/7fb20112-bd29-4c0d-9ca5-7d869b83ac0f.pdf</t>
  </si>
  <si>
    <t>Caravelí - Huanuhuanu_PODEMOS PERU_3</t>
  </si>
  <si>
    <t>JOSE ANTONIO ACCO NAVARRO</t>
  </si>
  <si>
    <t>72878084</t>
  </si>
  <si>
    <t>https://mpesije.jne.gob.pe/apidocs/6929991c-e4d8-4c6f-a6bf-88a11994b254.pdf</t>
  </si>
  <si>
    <t>Caravelí - Huanuhuanu_PODEMOS PERU_4</t>
  </si>
  <si>
    <t>CONSUELO JUDITH RAMIREZ TINEO</t>
  </si>
  <si>
    <t>43983755</t>
  </si>
  <si>
    <t>https://mpesije.jne.gob.pe/apidocs/8a7ba2ca-22e0-442f-a72c-6be9f6cb3e29.pdf</t>
  </si>
  <si>
    <t>Caravelí - Huanuhuanu_PODEMOS PERU_5</t>
  </si>
  <si>
    <t>ALFONSO JAVIER QUISPE MORALES</t>
  </si>
  <si>
    <t>41273781</t>
  </si>
  <si>
    <t>https://mpesije.jne.gob.pe/apidocs/dc62ec88-3108-42a9-95bc-b840db10b00b.pdf</t>
  </si>
  <si>
    <t>Caravelí - Huanuhuanu_PODEMOS PERU_6</t>
  </si>
  <si>
    <t>ERIKA ALEJANDRA CUTTI FLORES</t>
  </si>
  <si>
    <t>61217866</t>
  </si>
  <si>
    <t>https://mpesije.jne.gob.pe/apidocs/5f0587ec-cb4a-4952-9731-c061505e15dd.pdf</t>
  </si>
  <si>
    <t>Caravelí - Huanuhuanu_PROGRESEMOS_0</t>
  </si>
  <si>
    <t>WALTER NICANOR HUAMANI BAUTISTA</t>
  </si>
  <si>
    <t>24804309</t>
  </si>
  <si>
    <t>https://mpesije.jne.gob.pe/apidocs/57f9306d-30af-4e96-b009-1872e19a7f6c.pdf</t>
  </si>
  <si>
    <t>Caravelí - Huanuhuanu_PROGRESEMOS_1</t>
  </si>
  <si>
    <t>EDWIN NINA RUELAS</t>
  </si>
  <si>
    <t>70547405</t>
  </si>
  <si>
    <t>https://mpesije.jne.gob.pe/apidocs/88fe9e00-20d9-4ccf-a20f-d1ec222b7b48.pdf</t>
  </si>
  <si>
    <t>Caravelí - Huanuhuanu_PROGRESEMOS_2</t>
  </si>
  <si>
    <t>ZORAIDA PUMA MAMANI</t>
  </si>
  <si>
    <t>24990678</t>
  </si>
  <si>
    <t>https://mpesije.jne.gob.pe/apidocs/027e8fa1-5d23-49c1-8e71-ccb31e0e66f8.pdf</t>
  </si>
  <si>
    <t>Caravelí - Huanuhuanu_PROGRESEMOS_3</t>
  </si>
  <si>
    <t>FIDEL SEBASTIAN BERNAL CAMARGO</t>
  </si>
  <si>
    <t>60206847</t>
  </si>
  <si>
    <t>https://mpesije.jne.gob.pe/apidocs/953d1b2d-3630-47ee-bc96-f76c8ec74f45.pdf</t>
  </si>
  <si>
    <t>Caravelí - Huanuhuanu_PROGRESEMOS_4</t>
  </si>
  <si>
    <t>DENISE DEBORA DURAND VALENCIA</t>
  </si>
  <si>
    <t>40547924</t>
  </si>
  <si>
    <t>https://mpesije.jne.gob.pe/apidocs/84be3fd6-d566-44cc-b345-6ff4b335de09.pdf</t>
  </si>
  <si>
    <t>Caravelí - Huanuhuanu_PROGRESEMOS_5</t>
  </si>
  <si>
    <t>ADOLFO SABINO PANUERA VIÑA</t>
  </si>
  <si>
    <t>30494065</t>
  </si>
  <si>
    <t>https://mpesije.jne.gob.pe/apidocs/54a7bf85-a54f-4fa4-92fb-d0691a83ef12.pdf</t>
  </si>
  <si>
    <t>Caravelí - Huanuhuanu_PROGRESEMOS_6</t>
  </si>
  <si>
    <t>CELIA MARISOL CRUZ TINTAYA</t>
  </si>
  <si>
    <t>78197764</t>
  </si>
  <si>
    <t>https://mpesije.jne.gob.pe/apidocs/0c7520e6-1f99-49bf-99fd-7a71bc89055b.pdf</t>
  </si>
  <si>
    <t>Caravelí - Huanuhuanu_RENOVACION POPULAR PERU_0</t>
  </si>
  <si>
    <t>SONIA ERIKA MAMANI COAQUIRA</t>
  </si>
  <si>
    <t>41489081</t>
  </si>
  <si>
    <t>https://mpesije.jne.gob.pe/apidocs/ff8c9569-4caa-428d-8aaa-a7a43e4086f2.pdf</t>
  </si>
  <si>
    <t>Caravelí - Huanuhuanu_RENOVACION POPULAR PERU_1</t>
  </si>
  <si>
    <t>TOMAS CHANCOLLA CHATA</t>
  </si>
  <si>
    <t>41514066</t>
  </si>
  <si>
    <t>https://mpesije.jne.gob.pe/apidocs/410d806d-394c-424c-957c-1cc1f3074647.pdf</t>
  </si>
  <si>
    <t>Caravelí - Huanuhuanu_RENOVACION POPULAR PERU_2</t>
  </si>
  <si>
    <t>MARIANELA VILLALOBOS SANCHEZ</t>
  </si>
  <si>
    <t>42075242</t>
  </si>
  <si>
    <t>https://mpesije.jne.gob.pe/apidocs/f2bd41e2-6bda-4488-b5c8-5640db5b6331.pdf</t>
  </si>
  <si>
    <t>Caravelí - Huanuhuanu_RENOVACION POPULAR PERU_3</t>
  </si>
  <si>
    <t>HECTOR GERMAN GALLEGOS AGUIRRE</t>
  </si>
  <si>
    <t>29419188</t>
  </si>
  <si>
    <t>https://mpesije.jne.gob.pe/apidocs/e8c35fd0-f002-4d60-a1cd-f72ae209123b.pdf</t>
  </si>
  <si>
    <t>Caravelí - Huanuhuanu_RENOVACION POPULAR PERU_4</t>
  </si>
  <si>
    <t>MAVILA PIZANGO INUMA</t>
  </si>
  <si>
    <t>74608484</t>
  </si>
  <si>
    <t>https://mpesije.jne.gob.pe/apidocs/d5ce0952-5d41-41e1-b81e-254fa997d4c5.pdf</t>
  </si>
  <si>
    <t>Caravelí - Huanuhuanu_RENOVACION POPULAR PERU_5</t>
  </si>
  <si>
    <t>AMERICO SANTOS SANTI TINTAYA</t>
  </si>
  <si>
    <t>47394829</t>
  </si>
  <si>
    <t>https://mpesije.jne.gob.pe/apidocs/fd94905d-5917-43ac-b937-332839a85aa5.pdf</t>
  </si>
  <si>
    <t>Caravelí - Huanuhuanu_RENOVACION POPULAR PERU_6</t>
  </si>
  <si>
    <t>DIONICIA CHOQUE MAQQUE</t>
  </si>
  <si>
    <t>71725886</t>
  </si>
  <si>
    <t>https://mpesije.jne.gob.pe/apidocs/ae75d9c2-8f15-4b8f-82ff-01c26ca32f23.pdf</t>
  </si>
  <si>
    <t>Caravelí - Jaqui_ALIANZA PARA EL PROGRESO_0</t>
  </si>
  <si>
    <t>KAREN LIZBETH MODESTA MORON SIFUENTES</t>
  </si>
  <si>
    <t>10589069</t>
  </si>
  <si>
    <t>https://mpesije.jne.gob.pe/apidocs/dd7d3bf1-efd4-4be5-9a3e-38dafa4a5500.pdf</t>
  </si>
  <si>
    <t>Caravelí - Jaqui_ALIANZA PARA EL PROGRESO_1</t>
  </si>
  <si>
    <t>ROGERS ANGEL RIVAS SUPANTA</t>
  </si>
  <si>
    <t>22099902</t>
  </si>
  <si>
    <t>https://mpesije.jne.gob.pe/apidocs/3a6b9b5b-a0a4-4307-bbc6-9a5da62f3aed.pdf</t>
  </si>
  <si>
    <t>Caravelí - Jaqui_ALIANZA PARA EL PROGRESO_2</t>
  </si>
  <si>
    <t>HAYDEE JESUS FLORES RAMIREZ</t>
  </si>
  <si>
    <t>09978309</t>
  </si>
  <si>
    <t>https://mpesije.jne.gob.pe/apidocs/85106b38-c7cd-447f-961c-ee74650749f8.pdf</t>
  </si>
  <si>
    <t>Caravelí - Jaqui_ALIANZA PARA EL PROGRESO_3</t>
  </si>
  <si>
    <t>CARLOS LUIS MARCA CHUQUIRAY</t>
  </si>
  <si>
    <t>22082686</t>
  </si>
  <si>
    <t>https://mpesije.jne.gob.pe/apidocs/35054427-79a0-4ad4-a603-4c4efd7867ad.pdf</t>
  </si>
  <si>
    <t>Caravelí - Jaqui_ALIANZA PARA EL PROGRESO_4</t>
  </si>
  <si>
    <t>CAMILA MILAGROS CRUZ GUTIERREZ</t>
  </si>
  <si>
    <t>60061899</t>
  </si>
  <si>
    <t>https://mpesije.jne.gob.pe/apidocs/05b57dab-5f4c-48d1-9d27-b0d791d9bec5.pdf</t>
  </si>
  <si>
    <t>Caravelí - Jaqui_ALIANZA PARA EL PROGRESO_5</t>
  </si>
  <si>
    <t>VICTOR ELOY HUAMANI YUCRA</t>
  </si>
  <si>
    <t>80290902</t>
  </si>
  <si>
    <t>https://mpesije.jne.gob.pe/apidocs/3c1015cc-42bc-4a49-aa6c-cb173a207f7e.pdf</t>
  </si>
  <si>
    <t>Caravelí - Jaqui_ALIANZA PARA EL PROGRESO_6</t>
  </si>
  <si>
    <t>MILAGROS JESUS CHOCHOCA RODRIGUEZ</t>
  </si>
  <si>
    <t>71626673</t>
  </si>
  <si>
    <t>https://mpesije.jne.gob.pe/apidocs/14550824-7237-4b48-8cee-e9f38adde8cc.pdf</t>
  </si>
  <si>
    <t>Caravelí - Jaqui_FE EN EL PERU_0</t>
  </si>
  <si>
    <t>ANI MANUEL FALCONI MUÑOA</t>
  </si>
  <si>
    <t>22079298</t>
  </si>
  <si>
    <t>https://mpesije.jne.gob.pe/apidocs/167ca39b-88de-4bf1-b21e-9c5dcb54562c.pdf</t>
  </si>
  <si>
    <t>Caravelí - Jaqui_FE EN EL PERU_1</t>
  </si>
  <si>
    <t>SEGUNDO JUAN BALDEON CHUQUIRAY</t>
  </si>
  <si>
    <t>30496842</t>
  </si>
  <si>
    <t>https://mpesije.jne.gob.pe/apidocs/4c969f0f-3daa-4f39-a2a9-bb4db8cc7108.pdf</t>
  </si>
  <si>
    <t>Caravelí - Jaqui_FE EN EL PERU_2</t>
  </si>
  <si>
    <t>PATRICIA VERONICA RAMOS ROSARIO</t>
  </si>
  <si>
    <t>30497807</t>
  </si>
  <si>
    <t>https://mpesije.jne.gob.pe/apidocs/d91e7a46-4879-42e8-9cb5-91418cc9f24e.pdf</t>
  </si>
  <si>
    <t>Caravelí - Jaqui_FE EN EL PERU_3</t>
  </si>
  <si>
    <t>MIGUEL ANGEL ÑOÑONCA CHANCAHUAÑA</t>
  </si>
  <si>
    <t>46440437</t>
  </si>
  <si>
    <t>https://mpesije.jne.gob.pe/apidocs/e57f870c-c386-42ef-b3ae-9918c898d900.pdf</t>
  </si>
  <si>
    <t>Caravelí - Jaqui_FE EN EL PERU_4</t>
  </si>
  <si>
    <t>JACKELIN JULIET NAVARRETE VENTURA</t>
  </si>
  <si>
    <t>77340278</t>
  </si>
  <si>
    <t>https://mpesije.jne.gob.pe/apidocs/602d2ab5-2a91-4774-8ea2-4a2db4a0fd5c.pdf</t>
  </si>
  <si>
    <t>Caravelí - Jaqui_FE EN EL PERU_5</t>
  </si>
  <si>
    <t>HENRY FRANCISCO FLORES PALLE</t>
  </si>
  <si>
    <t>44841918</t>
  </si>
  <si>
    <t>https://mpesije.jne.gob.pe/apidocs/62a8cf76-e315-4f61-a48f-4119097a63a5.pdf</t>
  </si>
  <si>
    <t>Caravelí - Jaqui_FE EN EL PERU_6</t>
  </si>
  <si>
    <t>YUDITH LILIANA TRUEBAS MERINO</t>
  </si>
  <si>
    <t>47092873</t>
  </si>
  <si>
    <t>https://mpesije.jne.gob.pe/apidocs/ce877c66-95fd-4b53-b436-f4f64504032d.pdf</t>
  </si>
  <si>
    <t>Caravelí - Jaqui_PARTIDO DEMOCRATICO SOMOS PERU_0</t>
  </si>
  <si>
    <t>ROGER YOEL CATAÑO CHACON</t>
  </si>
  <si>
    <t>42421794</t>
  </si>
  <si>
    <t>https://mpesije.jne.gob.pe/apidocs/7c30ff20-003f-41ef-9ea2-467796051936.pdf</t>
  </si>
  <si>
    <t>Caravelí - Jaqui_PARTIDO DEMOCRATICO SOMOS PERU_1</t>
  </si>
  <si>
    <t>ISMAEL LUIS SEGURA DONGO</t>
  </si>
  <si>
    <t>41237993</t>
  </si>
  <si>
    <t>https://mpesije.jne.gob.pe/apidocs/d732a145-d388-49e6-b887-9f496d799fc7.pdf</t>
  </si>
  <si>
    <t>Caravelí - Jaqui_PARTIDO DEMOCRATICO SOMOS PERU_2</t>
  </si>
  <si>
    <t>MARITZA MAGDALENA GUILLEN CHUQUITAYPE</t>
  </si>
  <si>
    <t>70331197</t>
  </si>
  <si>
    <t>https://mpesije.jne.gob.pe/apidocs/58534b2e-a3e2-4346-89cf-e7a63b6bb901.pdf</t>
  </si>
  <si>
    <t>Caravelí - Jaqui_PARTIDO DEMOCRATICO SOMOS PERU_3</t>
  </si>
  <si>
    <t>ROLANDO JIMMY ROMERO HUAMAN</t>
  </si>
  <si>
    <t>45492551</t>
  </si>
  <si>
    <t>https://mpesije.jne.gob.pe/apidocs/6a4cccb1-288e-4d5c-8cf2-e99d70800229.pdf</t>
  </si>
  <si>
    <t>Caravelí - Jaqui_PARTIDO DEMOCRATICO SOMOS PERU_4</t>
  </si>
  <si>
    <t>ROSA ELVIRA BALTAZAR TEVES</t>
  </si>
  <si>
    <t>74973836</t>
  </si>
  <si>
    <t>https://mpesije.jne.gob.pe/apidocs/45dc4fc9-ac4d-439b-a1e3-8d6a5cf320b5.pdf</t>
  </si>
  <si>
    <t>Caravelí - Jaqui_PARTIDO DEMOCRATICO SOMOS PERU_5</t>
  </si>
  <si>
    <t>MIGUEL RICARDO TAPIA FLORES</t>
  </si>
  <si>
    <t>77268692</t>
  </si>
  <si>
    <t>https://mpesije.jne.gob.pe/apidocs/0aec5c58-7457-4f4a-8f22-16e0bb24baa6.pdf</t>
  </si>
  <si>
    <t>Caravelí - Jaqui_PARTIDO DEMOCRATICO SOMOS PERU_6</t>
  </si>
  <si>
    <t>MARIA ANITA ARANGO FERNANDEZ</t>
  </si>
  <si>
    <t>40491936</t>
  </si>
  <si>
    <t>https://mpesije.jne.gob.pe/apidocs/b729ac64-093a-4097-b4ee-09515148bdbe.pdf</t>
  </si>
  <si>
    <t>Caravelí - Jaqui_PARTIDO POLITICO PERU PRIMERO_0</t>
  </si>
  <si>
    <t>MARCOS RUBEN CORONADO NAVARRO</t>
  </si>
  <si>
    <t>30497728</t>
  </si>
  <si>
    <t>https://mpesije.jne.gob.pe/apidocs/e988f344-ab99-4e44-be01-3de28b3cd7be.pdf</t>
  </si>
  <si>
    <t>Caravelí - Jaqui_PARTIDO POLITICO PERU PRIMERO_1</t>
  </si>
  <si>
    <t>LUIS RODOLFO BOLIVAR COLAN</t>
  </si>
  <si>
    <t>08178293</t>
  </si>
  <si>
    <t>https://mpesije.jne.gob.pe/apidocs/c113fdb7-ae0e-4cf8-907c-3c24751debb1.pdf</t>
  </si>
  <si>
    <t>Caravelí - Jaqui_PARTIDO POLITICO PERU PRIMERO_2</t>
  </si>
  <si>
    <t>VILMA ALARCON CHANCAHUAÑA</t>
  </si>
  <si>
    <t>42888146</t>
  </si>
  <si>
    <t>https://mpesije.jne.gob.pe/apidocs/a76ae004-6410-4b12-99b8-d9fa1391850b.pdf</t>
  </si>
  <si>
    <t>Caravelí - Jaqui_PARTIDO POLITICO PERU PRIMERO_3</t>
  </si>
  <si>
    <t>RAYTH JESUS RODRIGUEZ GUARDIA</t>
  </si>
  <si>
    <t>71817064</t>
  </si>
  <si>
    <t>https://mpesije.jne.gob.pe/apidocs/063aaa24-02c4-4757-9871-a72379f98fa5.pdf</t>
  </si>
  <si>
    <t>Caravelí - Jaqui_PARTIDO POLITICO PERU PRIMERO_4</t>
  </si>
  <si>
    <t>DALIA MIRELLY HUAMANI MARCA</t>
  </si>
  <si>
    <t>77028754</t>
  </si>
  <si>
    <t>https://mpesije.jne.gob.pe/apidocs/a26482cc-b620-4ec2-806c-b5902f4c0899.pdf</t>
  </si>
  <si>
    <t>Caravelí - Jaqui_PARTIDO POLITICO PERU PRIMERO_5</t>
  </si>
  <si>
    <t>DAYRO FABRICIO CORONADO PARIAPUMA</t>
  </si>
  <si>
    <t>72672038</t>
  </si>
  <si>
    <t>https://mpesije.jne.gob.pe/apidocs/62728323-fc3e-4054-85ab-7a67fcce13ef.pdf</t>
  </si>
  <si>
    <t>Caravelí - Jaqui_PARTIDO POLITICO PERU PRIMERO_6</t>
  </si>
  <si>
    <t>YOLANDA FLORES CENTENO</t>
  </si>
  <si>
    <t>42895856</t>
  </si>
  <si>
    <t>https://mpesije.jne.gob.pe/apidocs/b113689f-8a32-4f91-9fd0-cf2488b18eaf.pdf</t>
  </si>
  <si>
    <t>Caravelí - Jaqui_PROGRESEMOS_0</t>
  </si>
  <si>
    <t>GUISELA MEDALID PADILLA ROJAS</t>
  </si>
  <si>
    <t>41042389</t>
  </si>
  <si>
    <t>https://mpesije.jne.gob.pe/apidocs/68eda115-f02e-42bc-94d8-3699ef29599b.pdf</t>
  </si>
  <si>
    <t>Caravelí - Jaqui_PROGRESEMOS_1</t>
  </si>
  <si>
    <t>BEATRIZ ALICIA QUINTANILLA SALDAÑA</t>
  </si>
  <si>
    <t>10143710</t>
  </si>
  <si>
    <t>https://mpesije.jne.gob.pe/apidocs/4eee40f5-ce73-4a5d-83f5-a6ee8915abd2.pdf</t>
  </si>
  <si>
    <t>Caravelí - Jaqui_PROGRESEMOS_2</t>
  </si>
  <si>
    <t>JULIAN LEONARDO MERINO ARIAS</t>
  </si>
  <si>
    <t>30483097</t>
  </si>
  <si>
    <t>https://mpesije.jne.gob.pe/apidocs/46848bce-1f25-4a8e-9011-c9693fcdf2a0.pdf</t>
  </si>
  <si>
    <t>Caravelí - Jaqui_PROGRESEMOS_3</t>
  </si>
  <si>
    <t>THALIA CAROLAN RIVERA YUCRA</t>
  </si>
  <si>
    <t>73959685</t>
  </si>
  <si>
    <t>https://mpesije.jne.gob.pe/apidocs/6308dd0d-4493-4563-9452-24d466f9258a.pdf</t>
  </si>
  <si>
    <t>Caravelí - Jaqui_PROGRESEMOS_4</t>
  </si>
  <si>
    <t>JOSE ALONZO ANTAYHUA TRUEBAS</t>
  </si>
  <si>
    <t>45073437</t>
  </si>
  <si>
    <t>https://mpesije.jne.gob.pe/apidocs/17f9363f-c100-4cdc-a8f2-6724493deadd.pdf</t>
  </si>
  <si>
    <t>Caravelí - Jaqui_PROGRESEMOS_5</t>
  </si>
  <si>
    <t>SHARIT MIA LUZ PERALES CHANCAHUAÑA</t>
  </si>
  <si>
    <t>60061437</t>
  </si>
  <si>
    <t>https://mpesije.jne.gob.pe/apidocs/6b792036-3e29-42d1-af55-2efa83adb348.pdf</t>
  </si>
  <si>
    <t>Caravelí - Jaqui_PROGRESEMOS_6</t>
  </si>
  <si>
    <t>KENYI LUCIANO FLORES OCHOA</t>
  </si>
  <si>
    <t>77434270</t>
  </si>
  <si>
    <t>https://mpesije.jne.gob.pe/apidocs/606ba301-2d15-45b4-ada3-1f037eb85ef5.pdf</t>
  </si>
  <si>
    <t>Caravelí - Lomas_ALIANZA PARA EL PROGRESO_0</t>
  </si>
  <si>
    <t>ALDO WINSTON ALVAREZ LIMA</t>
  </si>
  <si>
    <t>41928103</t>
  </si>
  <si>
    <t>https://mpesije.jne.gob.pe/apidocs/ab0f5e91-a26b-4540-80ba-7cbdda3e69eb.pdf</t>
  </si>
  <si>
    <t>Caravelí - Lomas_ALIANZA PARA EL PROGRESO_1</t>
  </si>
  <si>
    <t>JOSE LUIS HUAYTA MARCATINCO</t>
  </si>
  <si>
    <t>43803242</t>
  </si>
  <si>
    <t>https://mpesije.jne.gob.pe/apidocs/5741cdf9-065a-4fde-b7e9-53bc38885d61.pdf</t>
  </si>
  <si>
    <t>Caravelí - Lomas_ALIANZA PARA EL PROGRESO_2</t>
  </si>
  <si>
    <t>ANGELICA MARIA PASTOR PRADO</t>
  </si>
  <si>
    <t>74309586</t>
  </si>
  <si>
    <t>https://mpesije.jne.gob.pe/apidocs/b511c239-9859-460a-9d23-2e718737aff9.pdf</t>
  </si>
  <si>
    <t>Caravelí - Lomas_ALIANZA PARA EL PROGRESO_3</t>
  </si>
  <si>
    <t>LUIS DIEGO CASTILLO LEDESMA</t>
  </si>
  <si>
    <t>77157907</t>
  </si>
  <si>
    <t>https://mpesije.jne.gob.pe/apidocs/a672a2ac-dc02-45b2-be89-1cfb112b273b.pdf</t>
  </si>
  <si>
    <t>Caravelí - Lomas_ALIANZA PARA EL PROGRESO_4</t>
  </si>
  <si>
    <t>YANINA YULISSA MAYHUA ROMERO</t>
  </si>
  <si>
    <t>41068682</t>
  </si>
  <si>
    <t>https://mpesije.jne.gob.pe/apidocs/e914e556-d7de-4a3f-9979-2df48aabb7de.pdf</t>
  </si>
  <si>
    <t>Caravelí - Lomas_ALIANZA PARA EL PROGRESO_5</t>
  </si>
  <si>
    <t>GERONIMO JUAN MAMANI VELETO</t>
  </si>
  <si>
    <t>44719088</t>
  </si>
  <si>
    <t>https://mpesije.jne.gob.pe/apidocs/571673ae-8c07-4031-971c-3bd49190ddb6.pdf</t>
  </si>
  <si>
    <t>Caravelí - Lomas_ALIANZA PARA EL PROGRESO_6</t>
  </si>
  <si>
    <t>KARINA ISABEL MAINZA GUTIERREZ</t>
  </si>
  <si>
    <t>72321927</t>
  </si>
  <si>
    <t>https://mpesije.jne.gob.pe/apidocs/1328e5f4-d13c-437c-8059-2d52ad4edcd9.pdf</t>
  </si>
  <si>
    <t>Caravelí - Lomas_PROGRESEMOS_0</t>
  </si>
  <si>
    <t>SEGUNDO TTITO CHOQUEVILCA</t>
  </si>
  <si>
    <t>22086456</t>
  </si>
  <si>
    <t>https://mpesije.jne.gob.pe/apidocs/939bb135-8eb6-4a06-9dc1-d90c4fdee3b2.pdf</t>
  </si>
  <si>
    <t>Caravelí - Lomas_PROGRESEMOS_1</t>
  </si>
  <si>
    <t>YESENIA ISABEL JIMENEZ SERVELEON</t>
  </si>
  <si>
    <t>43624402</t>
  </si>
  <si>
    <t>https://mpesije.jne.gob.pe/apidocs/bdd06569-eebc-40a5-8724-4793b21962c2.pdf</t>
  </si>
  <si>
    <t>Caravelí - Lomas_PROGRESEMOS_2</t>
  </si>
  <si>
    <t>WALTER CCALLO TICONA</t>
  </si>
  <si>
    <t>00517446</t>
  </si>
  <si>
    <t>https://mpesije.jne.gob.pe/apidocs/3ffb78ae-f5cd-4b5a-afc8-d972ff4e8a7a.pdf</t>
  </si>
  <si>
    <t>Caravelí - Lomas_PROGRESEMOS_3</t>
  </si>
  <si>
    <t>HIDA FLORA LLAMOCA MEDINA</t>
  </si>
  <si>
    <t>30498914</t>
  </si>
  <si>
    <t>https://mpesije.jne.gob.pe/apidocs/d8d70a41-b0c7-4d0a-9dd2-cf3f64563ed3.pdf</t>
  </si>
  <si>
    <t>Caravelí - Lomas_PROGRESEMOS_4</t>
  </si>
  <si>
    <t>ELMER JAIME RAMOS HUANCA</t>
  </si>
  <si>
    <t>47185755</t>
  </si>
  <si>
    <t>https://mpesije.jne.gob.pe/apidocs/81ce3d5d-0d74-4d7c-aeef-6699924c17fc.pdf</t>
  </si>
  <si>
    <t>Caravelí - Lomas_PROGRESEMOS_5</t>
  </si>
  <si>
    <t>HEYDI LISET RUBIO ANDRADE</t>
  </si>
  <si>
    <t>72321930</t>
  </si>
  <si>
    <t>https://mpesije.jne.gob.pe/apidocs/7f93da4c-e278-4b24-b3a4-44fc18e34f88.pdf</t>
  </si>
  <si>
    <t>Caravelí - Lomas_PROGRESEMOS_6</t>
  </si>
  <si>
    <t>FRANK ENRIQUE RUIZ PASTOR</t>
  </si>
  <si>
    <t>72302114</t>
  </si>
  <si>
    <t>https://mpesije.jne.gob.pe/apidocs/836dbb22-e591-4111-9704-401c3c93cacd.pdf</t>
  </si>
  <si>
    <t>Caravelí - Lomas_RENOVACION POPULAR PERU_0</t>
  </si>
  <si>
    <t>VICTOR RAUL MEDINA QUISPE</t>
  </si>
  <si>
    <t>30498849</t>
  </si>
  <si>
    <t>https://mpesije.jne.gob.pe/apidocs/b0238905-a97d-49c8-930a-fe781ac79025.pdf</t>
  </si>
  <si>
    <t>Caravelí - Lomas_RENOVACION POPULAR PERU_1</t>
  </si>
  <si>
    <t>JACQUELINE CALACHAHUIN HUAYTA</t>
  </si>
  <si>
    <t>43154802</t>
  </si>
  <si>
    <t>https://mpesije.jne.gob.pe/apidocs/5dbfb592-c8b9-44c8-89b2-2f96923826dd.pdf</t>
  </si>
  <si>
    <t>Caravelí - Lomas_RENOVACION POPULAR PERU_2</t>
  </si>
  <si>
    <t>LUIS ISIDRO CASTILLO LEDESMA</t>
  </si>
  <si>
    <t>77157908</t>
  </si>
  <si>
    <t>https://mpesije.jne.gob.pe/apidocs/05f4db17-2d1c-4cb5-8c6f-76bb00951d22.pdf</t>
  </si>
  <si>
    <t>Caravelí - Lomas_RENOVACION POPULAR PERU_3</t>
  </si>
  <si>
    <t>GIANELLA XIOMARA DONAYRE CACERES</t>
  </si>
  <si>
    <t>77669267</t>
  </si>
  <si>
    <t>https://mpesije.jne.gob.pe/apidocs/8223b381-04f4-432a-85e6-66d32862dd8e.pdf</t>
  </si>
  <si>
    <t>Caravelí - Lomas_RENOVACION POPULAR PERU_4</t>
  </si>
  <si>
    <t>MANUEL FERNANDO PAREDES LUJAN</t>
  </si>
  <si>
    <t>72304486</t>
  </si>
  <si>
    <t>https://mpesije.jne.gob.pe/apidocs/587f1c01-ea6e-48df-85e8-8e9696183d56.pdf</t>
  </si>
  <si>
    <t>Caravelí - Lomas_RENOVACION POPULAR PERU_5</t>
  </si>
  <si>
    <t>ROXANA MARLENY SOTO MAINZA DE HERNANDEZ</t>
  </si>
  <si>
    <t>43602335</t>
  </si>
  <si>
    <t>https://mpesije.jne.gob.pe/apidocs/7e346523-95f8-44c5-8af2-e2b93aff95ea.pdf</t>
  </si>
  <si>
    <t>Caravelí - Lomas_RENOVACION POPULAR PERU_6</t>
  </si>
  <si>
    <t>CARLOS ROBERTO ANDRADE CRISOSTOMO</t>
  </si>
  <si>
    <t>30498806</t>
  </si>
  <si>
    <t>https://mpesije.jne.gob.pe/apidocs/2f39bdb8-d515-4628-b30e-e362b18b605b.pdf</t>
  </si>
  <si>
    <t>Caravelí - Quicacha_PODEMOS PERU_0</t>
  </si>
  <si>
    <t>JOSE ANTONIO BARRIENTOS CARPIO</t>
  </si>
  <si>
    <t>42006198</t>
  </si>
  <si>
    <t>https://mpesije.jne.gob.pe/apidocs/87e33642-a261-4bfb-b648-172cf913bb3c.pdf</t>
  </si>
  <si>
    <t>Caravelí - Quicacha_PODEMOS PERU_1</t>
  </si>
  <si>
    <t>ALDRIN IVAN RUBIO SANDOVAL</t>
  </si>
  <si>
    <t>40452072</t>
  </si>
  <si>
    <t>https://mpesije.jne.gob.pe/apidocs/c15a7a94-30b2-4f4d-87cf-8b250817e776.pdf</t>
  </si>
  <si>
    <t>Caravelí - Quicacha_PODEMOS PERU_2</t>
  </si>
  <si>
    <t>CLAUDIA GLORIA CANALES GOYZUETA</t>
  </si>
  <si>
    <t>47641694</t>
  </si>
  <si>
    <t>https://mpesije.jne.gob.pe/apidocs/1ec291c7-b581-4528-b0ef-ba01cb7f8f04.pdf</t>
  </si>
  <si>
    <t>Caravelí - Quicacha_PODEMOS PERU_3</t>
  </si>
  <si>
    <t>PETER ISMAEL HUAYTA GARAY</t>
  </si>
  <si>
    <t>44164713</t>
  </si>
  <si>
    <t>https://mpesije.jne.gob.pe/apidocs/9fded9cf-5df8-4b92-a178-4221de325916.pdf</t>
  </si>
  <si>
    <t>Caravelí - Quicacha_PODEMOS PERU_4</t>
  </si>
  <si>
    <t>ZORAYDA LISBET CHARA ZEA</t>
  </si>
  <si>
    <t>75901881</t>
  </si>
  <si>
    <t>https://mpesije.jne.gob.pe/apidocs/dd2146a7-6a64-423a-b3b3-61691a04504e.pdf</t>
  </si>
  <si>
    <t>Caravelí - Quicacha_PODEMOS PERU_5</t>
  </si>
  <si>
    <t>SMITH FRANK ALVAREZ MONTOYA</t>
  </si>
  <si>
    <t>77799159</t>
  </si>
  <si>
    <t>https://mpesije.jne.gob.pe/apidocs/4d5ee682-8e6a-4acb-a103-0312f9dc6cf4.pdf</t>
  </si>
  <si>
    <t>Caravelí - Quicacha_PODEMOS PERU_6</t>
  </si>
  <si>
    <t>IRMA TEODORA MEDINA HUAMAN</t>
  </si>
  <si>
    <t>44431007</t>
  </si>
  <si>
    <t>https://mpesije.jne.gob.pe/apidocs/a0864ffc-1e0f-401a-b3b9-2076b6a9a14f.pdf</t>
  </si>
  <si>
    <t>Caravelí - Yauca_PARTIDO MORADO_0</t>
  </si>
  <si>
    <t>NELSON RAMOS CONDORI</t>
  </si>
  <si>
    <t>42082378</t>
  </si>
  <si>
    <t>https://mpesije.jne.gob.pe/apidocs/eb45462f-54bd-4955-b024-4a3a02a9b383.pdf</t>
  </si>
  <si>
    <t>Caravelí - Yauca_PARTIDO MORADO_1</t>
  </si>
  <si>
    <t>BASILIO MARTIN SANDOVAL CANALES</t>
  </si>
  <si>
    <t>09032365</t>
  </si>
  <si>
    <t>https://mpesije.jne.gob.pe/apidocs/10eeedaa-2ffd-4ed0-b166-63096b773bb3.pdf</t>
  </si>
  <si>
    <t>Caravelí - Yauca_PARTIDO MORADO_2</t>
  </si>
  <si>
    <t>MARIANELLA ESCOBAR HUARCAYA</t>
  </si>
  <si>
    <t>72286682</t>
  </si>
  <si>
    <t>https://mpesije.jne.gob.pe/apidocs/f2c03132-d492-4e60-92a5-ef54fb2e46df.pdf</t>
  </si>
  <si>
    <t>Caravelí - Yauca_PARTIDO MORADO_3</t>
  </si>
  <si>
    <t>MARVIN FAUSTINO PRADO MOLINA</t>
  </si>
  <si>
    <t>47661180</t>
  </si>
  <si>
    <t>https://mpesije.jne.gob.pe/apidocs/54cddf82-8eef-4a3d-a367-6930582152ee.pdf</t>
  </si>
  <si>
    <t>Caravelí - Yauca_PARTIDO MORADO_4</t>
  </si>
  <si>
    <t>MARIA ALEJANDRA ARIAS HUARACA</t>
  </si>
  <si>
    <t>60062013</t>
  </si>
  <si>
    <t>https://mpesije.jne.gob.pe/apidocs/21a86ac0-8fc5-4785-ad3a-d8bfa91b5eff.pdf</t>
  </si>
  <si>
    <t>Caravelí - Yauca_PARTIDO MORADO_5</t>
  </si>
  <si>
    <t>JULIO DANTE ANCCANA CULE</t>
  </si>
  <si>
    <t>44711317</t>
  </si>
  <si>
    <t>https://mpesije.jne.gob.pe/apidocs/a48314f8-1a13-48af-ac13-af8892e261ee.pdf</t>
  </si>
  <si>
    <t>Caravelí - Yauca_PARTIDO MORADO_6</t>
  </si>
  <si>
    <t>SOFIA ORTENCIA HUARCAYA HUAMAN</t>
  </si>
  <si>
    <t>28997849</t>
  </si>
  <si>
    <t>https://mpesije.jne.gob.pe/apidocs/ee1e1c8a-1248-4014-b75b-6cc88843fc25.pdf</t>
  </si>
  <si>
    <t>Caravelí - Yauca_PARTIDO POLITICO PERU PRIMERO_0</t>
  </si>
  <si>
    <t>ITALO FELIPE MALDONADO LOPEZ</t>
  </si>
  <si>
    <t>43832573</t>
  </si>
  <si>
    <t>https://mpesije.jne.gob.pe/apidocs/d85b13c2-907b-44be-a105-aa4c56d38055.pdf</t>
  </si>
  <si>
    <t>Caravelí - Yauca_PARTIDO POLITICO PERU PRIMERO_1</t>
  </si>
  <si>
    <t>PEDRO ANTONIO DE LA TORRE PIMENTEL</t>
  </si>
  <si>
    <t>45880473</t>
  </si>
  <si>
    <t>https://mpesije.jne.gob.pe/apidocs/b26d240c-48c2-4ee7-9780-5f93ca9f6244.pdf</t>
  </si>
  <si>
    <t>Caravelí - Yauca_PARTIDO POLITICO PERU PRIMERO_2</t>
  </si>
  <si>
    <t>LIZ ROSSI FERNANDEZ NEYRA</t>
  </si>
  <si>
    <t>30501414</t>
  </si>
  <si>
    <t>https://mpesije.jne.gob.pe/apidocs/36c1e0fe-6ef9-4a33-b936-8516cd1da6ef.pdf</t>
  </si>
  <si>
    <t>Caravelí - Yauca_PARTIDO POLITICO PERU PRIMERO_3</t>
  </si>
  <si>
    <t>ITALO JEAN PIERRE MALDONADO ORE</t>
  </si>
  <si>
    <t>72291453</t>
  </si>
  <si>
    <t>https://mpesije.jne.gob.pe/apidocs/addf2e22-e7ac-4078-8983-45b5616abb0b.pdf</t>
  </si>
  <si>
    <t>Caravelí - Yauca_PARTIDO POLITICO PERU PRIMERO_4</t>
  </si>
  <si>
    <t>DYALA VANESSA CASTILLO SAN JORGE</t>
  </si>
  <si>
    <t>43404390</t>
  </si>
  <si>
    <t>https://mpesije.jne.gob.pe/apidocs/baf89c52-cf63-49f1-aa43-abc2c78919df.pdf</t>
  </si>
  <si>
    <t>Caravelí - Yauca_PARTIDO POLITICO PERU PRIMERO_5</t>
  </si>
  <si>
    <t>JON WILMER RODRIGUEZ LIMA</t>
  </si>
  <si>
    <t>09831150</t>
  </si>
  <si>
    <t>https://mpesije.jne.gob.pe/apidocs/742ff3bc-ff3b-4df5-9575-471b0d76cab6.pdf</t>
  </si>
  <si>
    <t>Caravelí - Yauca_PARTIDO POLITICO PERU PRIMERO_6</t>
  </si>
  <si>
    <t>PILAR DE LOS ANGELES VALENZUELA DONGO</t>
  </si>
  <si>
    <t>62144386</t>
  </si>
  <si>
    <t>https://mpesije.jne.gob.pe/apidocs/a7b02b67-5532-4df1-9c82-b441ebe634af.pdf</t>
  </si>
  <si>
    <t>Caravelí - Yauca_PODEMOS PERU_0</t>
  </si>
  <si>
    <t>MIGUEL ANGEL CARCAMO GALVAN</t>
  </si>
  <si>
    <t>30501465</t>
  </si>
  <si>
    <t>https://mpesije.jne.gob.pe/apidocs/569eeb94-b671-407a-996a-799fe8c44ad9.pdf</t>
  </si>
  <si>
    <t>Caravelí - Yauca_PODEMOS PERU_1</t>
  </si>
  <si>
    <t>MAYRA ROSA CASTILLA ASCAMA DE NEYRA</t>
  </si>
  <si>
    <t>46426389</t>
  </si>
  <si>
    <t>https://mpesije.jne.gob.pe/apidocs/66c2c42f-5adc-4712-b629-b02db703d7c1.pdf</t>
  </si>
  <si>
    <t>Caravelí - Yauca_PODEMOS PERU_2</t>
  </si>
  <si>
    <t>ATILIO JORGE MORANTE LEON</t>
  </si>
  <si>
    <t>29530720</t>
  </si>
  <si>
    <t>https://mpesije.jne.gob.pe/apidocs/6f2f0aa9-fa20-4432-b0ca-6f3d963125d9.pdf</t>
  </si>
  <si>
    <t>Caravelí - Yauca_PODEMOS PERU_3</t>
  </si>
  <si>
    <t>STEPHANY JOANNA GUTIERREZ DURANTE</t>
  </si>
  <si>
    <t>70035701</t>
  </si>
  <si>
    <t>https://mpesije.jne.gob.pe/apidocs/d455d515-9e3f-4007-973e-59e6478b887a.pdf</t>
  </si>
  <si>
    <t>Caravelí - Yauca_PODEMOS PERU_4</t>
  </si>
  <si>
    <t>CARLOS GUSTAVO CADENAS HUAMANI</t>
  </si>
  <si>
    <t>42511609</t>
  </si>
  <si>
    <t>https://mpesije.jne.gob.pe/apidocs/416294f2-c935-442a-9e75-b4597ceb7291.pdf</t>
  </si>
  <si>
    <t>Caravelí - Yauca_PODEMOS PERU_5</t>
  </si>
  <si>
    <t>FERNANDA RICARDINA SEGURA HUARACA</t>
  </si>
  <si>
    <t>60062004</t>
  </si>
  <si>
    <t>https://mpesije.jne.gob.pe/apidocs/88bd6ba5-00f4-47c4-9833-349c2999099f.pdf</t>
  </si>
  <si>
    <t>Caravelí - Yauca_PODEMOS PERU_6</t>
  </si>
  <si>
    <t>ROGER DANIEL GELDRES CANALES</t>
  </si>
  <si>
    <t>72284306</t>
  </si>
  <si>
    <t>https://mpesije.jne.gob.pe/apidocs/96153ecf-110f-44b0-b84a-135ee8528531.pdf</t>
  </si>
  <si>
    <t>Caravelí - Yauca_PROGRESEMOS_0</t>
  </si>
  <si>
    <t>MILMA YOLANDA ATOXSA NINA</t>
  </si>
  <si>
    <t>10000982</t>
  </si>
  <si>
    <t>https://mpesije.jne.gob.pe/apidocs/2e8189d9-c363-4cb7-8dee-092682c213bf.pdf</t>
  </si>
  <si>
    <t>Caravelí - Yauca_PROGRESEMOS_1</t>
  </si>
  <si>
    <t>ANA VICENTA CANALES LOPEZ</t>
  </si>
  <si>
    <t>09649366</t>
  </si>
  <si>
    <t>https://mpesije.jne.gob.pe/apidocs/083dda3c-daef-4ea6-a4e5-2e6f117b2f4b.pdf</t>
  </si>
  <si>
    <t>Caravelí - Yauca_PROGRESEMOS_2</t>
  </si>
  <si>
    <t>PABLO ANGEL HUAMANI SEGURA</t>
  </si>
  <si>
    <t>47576425</t>
  </si>
  <si>
    <t>https://mpesije.jne.gob.pe/apidocs/995c07c4-56a1-4fd9-9f3d-2fc9c4480bf8.pdf</t>
  </si>
  <si>
    <t>Caravelí - Yauca_PROGRESEMOS_3</t>
  </si>
  <si>
    <t>CAROL ANDREINA RAMIREZ AYBAR</t>
  </si>
  <si>
    <t>72280519</t>
  </si>
  <si>
    <t>https://mpesije.jne.gob.pe/apidocs/3e80f248-1c4e-4760-ba04-875e925e993e.pdf</t>
  </si>
  <si>
    <t>Caravelí - Yauca_PROGRESEMOS_4</t>
  </si>
  <si>
    <t>VICENTE HERNAN HUARCAYA FLORES</t>
  </si>
  <si>
    <t>30500509</t>
  </si>
  <si>
    <t>https://mpesije.jne.gob.pe/apidocs/6cbd145c-a5b0-406d-8351-1208fd4247ab.pdf</t>
  </si>
  <si>
    <t>Caravelí - Yauca_PROGRESEMOS_5</t>
  </si>
  <si>
    <t>MARIELLA MILAGROS FERNANDEZ BARRAZA</t>
  </si>
  <si>
    <t>72291404</t>
  </si>
  <si>
    <t>https://mpesije.jne.gob.pe/apidocs/c4f43388-a3af-4454-8e65-04588da610e4.pdf</t>
  </si>
  <si>
    <t>Caravelí - Yauca_PROGRESEMOS_6</t>
  </si>
  <si>
    <t>BORIS ROBERTO RAMIREZ PAREDES</t>
  </si>
  <si>
    <t>72286694</t>
  </si>
  <si>
    <t>https://mpesije.jne.gob.pe/apidocs/21a575ee-5db6-406b-af9a-3349ba86fc8c.pdf</t>
  </si>
  <si>
    <t>Castilla - Andagua_AHORA NACION AN_0</t>
  </si>
  <si>
    <t>HUGO EDGAR LAZARTE RAMOS</t>
  </si>
  <si>
    <t>42196421</t>
  </si>
  <si>
    <t>https://mpesije.jne.gob.pe/apidocs/5afcc22f-ed69-4511-b628-ecd62a602c63.pdf</t>
  </si>
  <si>
    <t>Castilla - Andagua_AHORA NACION AN_1</t>
  </si>
  <si>
    <t>JESUS ORLANDO APAZA YAURI</t>
  </si>
  <si>
    <t>30565319</t>
  </si>
  <si>
    <t>https://mpesije.jne.gob.pe/apidocs/f1633036-940a-449f-8f83-22b5afb7eda0.pdf</t>
  </si>
  <si>
    <t>Castilla - Andagua_AHORA NACION AN_2</t>
  </si>
  <si>
    <t>YULISSA MEDALY ALVAREZ MAMANI</t>
  </si>
  <si>
    <t>77032054</t>
  </si>
  <si>
    <t>https://mpesije.jne.gob.pe/apidocs/badf62a6-8cef-473a-bb0a-e3f335e6076e.pdf</t>
  </si>
  <si>
    <t>Castilla - Andagua_AHORA NACION AN_3</t>
  </si>
  <si>
    <t>ANGEL VICTOR CRUZ RAMOS</t>
  </si>
  <si>
    <t>29735064</t>
  </si>
  <si>
    <t>https://mpesije.jne.gob.pe/apidocs/24d41c94-9210-4582-9792-6dffb46b85ce.pdf</t>
  </si>
  <si>
    <t>Castilla - Andagua_AHORA NACION AN_4</t>
  </si>
  <si>
    <t>LOURDES ZENAIDA HUAMANI RANILLA</t>
  </si>
  <si>
    <t>48320428</t>
  </si>
  <si>
    <t>https://mpesije.jne.gob.pe/apidocs/c94ae6a0-a6bc-4c73-bf19-c9aa494332a1.pdf</t>
  </si>
  <si>
    <t>Castilla - Andagua_AHORA NACION AN_5</t>
  </si>
  <si>
    <t>RIDER EDUARDO FERNANDEZ CHACON</t>
  </si>
  <si>
    <t>74656911</t>
  </si>
  <si>
    <t>https://mpesije.jne.gob.pe/apidocs/b937a9e2-9416-4c3c-8e66-ce5f4a20b220.pdf</t>
  </si>
  <si>
    <t>Castilla - Andagua_AHORA NACION AN_6</t>
  </si>
  <si>
    <t>NORMA ZELMIRA RANILLA HUAMANI</t>
  </si>
  <si>
    <t>47740182</t>
  </si>
  <si>
    <t>https://mpesije.jne.gob.pe/apidocs/0d8aa366-5634-4a2d-8300-0c13622b19aa.pdf</t>
  </si>
  <si>
    <t>Castilla - Andagua_AREQUIPA TRADICION Y FUTURO_0</t>
  </si>
  <si>
    <t>KARIN ROSARIO TACO HUAMANI</t>
  </si>
  <si>
    <t>74071886</t>
  </si>
  <si>
    <t>https://mpesije.jne.gob.pe/apidocs/26b59cf2-9e1e-416a-a3d0-6d5968655c6b.pdf</t>
  </si>
  <si>
    <t>Castilla - Andagua_AREQUIPA TRADICION Y FUTURO_1</t>
  </si>
  <si>
    <t>PIO LUZGARDO YANCAPALLO CASTRO</t>
  </si>
  <si>
    <t>40394241</t>
  </si>
  <si>
    <t>https://mpesije.jne.gob.pe/apidocs/1874c81b-ed9f-43d2-9061-17ada3058089.pdf</t>
  </si>
  <si>
    <t>Castilla - Andagua_AREQUIPA TRADICION Y FUTURO_2</t>
  </si>
  <si>
    <t>ANTONINA ACRICIA HUAMANI DE VELASQUEZ</t>
  </si>
  <si>
    <t>30564766</t>
  </si>
  <si>
    <t>https://mpesije.jne.gob.pe/apidocs/02350161-edff-4a31-82fa-cb7961150823.pdf</t>
  </si>
  <si>
    <t>Castilla - Andagua_AREQUIPA TRADICION Y FUTURO_3</t>
  </si>
  <si>
    <t>GRABIEL QUERINO RAMOS HUAMANI</t>
  </si>
  <si>
    <t>76781980</t>
  </si>
  <si>
    <t>https://mpesije.jne.gob.pe/apidocs/6cc342e1-dc91-4670-8df7-36f55b399564.pdf</t>
  </si>
  <si>
    <t>Castilla - Andagua_AREQUIPA TRADICION Y FUTURO_4</t>
  </si>
  <si>
    <t>MARLENY URSULA ALVAREZ HUAMANI</t>
  </si>
  <si>
    <t>42363022</t>
  </si>
  <si>
    <t>https://mpesije.jne.gob.pe/apidocs/3116967e-322b-4363-ab15-aced5f92c956.pdf</t>
  </si>
  <si>
    <t>Castilla - Andagua_AREQUIPA TRADICION Y FUTURO_5</t>
  </si>
  <si>
    <t>JESUS EDUARDO HUAMANI HUAMANI</t>
  </si>
  <si>
    <t>43346430</t>
  </si>
  <si>
    <t>https://mpesije.jne.gob.pe/apidocs/83667226-5317-46ed-95ee-37fa6fb5c094.pdf</t>
  </si>
  <si>
    <t>Castilla - Andagua_AREQUIPA TRADICION Y FUTURO_6</t>
  </si>
  <si>
    <t>YUDHIT ROSMERY CONDORCAHUANA CHAUCCA</t>
  </si>
  <si>
    <t>76758452</t>
  </si>
  <si>
    <t>https://mpesije.jne.gob.pe/apidocs/957efd29-7157-4358-af3f-c1137aa42de9.pdf</t>
  </si>
  <si>
    <t>Castilla - Andagua_PARTIDO POLITICO PERU PRIMERO_0</t>
  </si>
  <si>
    <t>JESUS JUAN PURGUAYA SANCHEZ</t>
  </si>
  <si>
    <t>30564983</t>
  </si>
  <si>
    <t>https://mpesije.jne.gob.pe/apidocs/e6441f70-165e-42f6-be9c-c695a9ce0e56.pdf</t>
  </si>
  <si>
    <t>Castilla - Andagua_PARTIDO POLITICO PERU PRIMERO_1</t>
  </si>
  <si>
    <t>HECTOR DAVID QUISPE TACO</t>
  </si>
  <si>
    <t>29699947</t>
  </si>
  <si>
    <t>https://mpesije.jne.gob.pe/apidocs/7e239ec4-93c5-4f8a-a8b0-ba32f4badb45.pdf</t>
  </si>
  <si>
    <t>Castilla - Andagua_PARTIDO POLITICO PERU PRIMERO_2</t>
  </si>
  <si>
    <t>LILIANA EMPERATRIZ APAZA RANILLA</t>
  </si>
  <si>
    <t>43885407</t>
  </si>
  <si>
    <t>https://mpesije.jne.gob.pe/apidocs/1a50010f-42e8-4ed9-bfff-134e6dced22a.pdf</t>
  </si>
  <si>
    <t>Castilla - Andagua_PARTIDO POLITICO PERU PRIMERO_3</t>
  </si>
  <si>
    <t>VICTOR JUSBEN HUAMANI CUTIPA</t>
  </si>
  <si>
    <t>44201648</t>
  </si>
  <si>
    <t>https://mpesije.jne.gob.pe/apidocs/c531a05c-d663-4ca1-8996-6c9e74c60c4a.pdf</t>
  </si>
  <si>
    <t>Castilla - Andagua_PARTIDO POLITICO PERU PRIMERO_4</t>
  </si>
  <si>
    <t>SHELVY MASSHEL GUILLEN LOPEZ</t>
  </si>
  <si>
    <t>76781945</t>
  </si>
  <si>
    <t>https://mpesije.jne.gob.pe/apidocs/8b2883b7-9630-4d4b-9663-797540f49940.pdf</t>
  </si>
  <si>
    <t>Castilla - Andagua_PARTIDO POLITICO PERU PRIMERO_5</t>
  </si>
  <si>
    <t>MANUEL AURELIO RANILLA LAZARO</t>
  </si>
  <si>
    <t>76781987</t>
  </si>
  <si>
    <t>https://mpesije.jne.gob.pe/apidocs/5d076005-c83b-4f2d-8b78-b34491f4a119.pdf</t>
  </si>
  <si>
    <t>Castilla - Andagua_PARTIDO POLITICO PERU PRIMERO_6</t>
  </si>
  <si>
    <t>JHAMELY JUANA CACERES HUAMANI</t>
  </si>
  <si>
    <t>76621670</t>
  </si>
  <si>
    <t>https://mpesije.jne.gob.pe/apidocs/0d7d4c9a-a0fe-4d49-ac5f-447a86f46b93.pdf</t>
  </si>
  <si>
    <t>Castilla - Ayo_ALIANZA PARA EL PROGRESO_0</t>
  </si>
  <si>
    <t>HUBER JUAN BEGAZO GUTIERREZ</t>
  </si>
  <si>
    <t>30582755</t>
  </si>
  <si>
    <t>https://mpesije.jne.gob.pe/apidocs/f36af0c4-be82-460a-81ae-4ccf48dff18b.pdf</t>
  </si>
  <si>
    <t>Castilla - Ayo_ALIANZA PARA EL PROGRESO_1</t>
  </si>
  <si>
    <t>LUIS BELTRAN VERA VILLA</t>
  </si>
  <si>
    <t>29363128</t>
  </si>
  <si>
    <t>https://mpesije.jne.gob.pe/apidocs/3f49d1b8-3afb-43d7-9fb3-d57735e66b78.pdf</t>
  </si>
  <si>
    <t>Castilla - Ayo_ALIANZA PARA EL PROGRESO_2</t>
  </si>
  <si>
    <t>MARIA TERESA DE LA TORRE ARGUEDAS</t>
  </si>
  <si>
    <t>21847318</t>
  </si>
  <si>
    <t>https://mpesije.jne.gob.pe/apidocs/d69a5d0a-3d46-4996-be97-768742956484.pdf</t>
  </si>
  <si>
    <t>Castilla - Ayo_ALIANZA PARA EL PROGRESO_3</t>
  </si>
  <si>
    <t>JUAN CARLOS YAURI BEGAZO</t>
  </si>
  <si>
    <t>60059501</t>
  </si>
  <si>
    <t>https://mpesije.jne.gob.pe/apidocs/01ccb7cb-e1f5-4eac-840c-5cff65481629.pdf</t>
  </si>
  <si>
    <t>Castilla - Ayo_ALIANZA PARA EL PROGRESO_4</t>
  </si>
  <si>
    <t>ANABEL GEOVANA CHAMA DIAZ</t>
  </si>
  <si>
    <t>60059507</t>
  </si>
  <si>
    <t>https://mpesije.jne.gob.pe/apidocs/d340068d-a5e1-4040-ab60-bfa90de7409c.pdf</t>
  </si>
  <si>
    <t>Castilla - Ayo_ALIANZA PARA EL PROGRESO_5</t>
  </si>
  <si>
    <t>PITER LAURENCI CASQUINA HUAYNA</t>
  </si>
  <si>
    <t>48343046</t>
  </si>
  <si>
    <t>https://mpesije.jne.gob.pe/apidocs/85140756-b5b4-444d-a3e6-16683044b4cb.pdf</t>
  </si>
  <si>
    <t>Castilla - Ayo_ALIANZA PARA EL PROGRESO_6</t>
  </si>
  <si>
    <t>VERONICA YSABEL FLORES BALLON</t>
  </si>
  <si>
    <t>40582415</t>
  </si>
  <si>
    <t>https://mpesije.jne.gob.pe/apidocs/e8bd14ef-d2ec-4d94-b68f-081783f97cbb.pdf</t>
  </si>
  <si>
    <t>Castilla - Ayo_AREQUIPA TRADICION Y FUTURO_0</t>
  </si>
  <si>
    <t>JAINOR CONDO RIVEROS</t>
  </si>
  <si>
    <t>41223616</t>
  </si>
  <si>
    <t>https://mpesije.jne.gob.pe/apidocs/fd2b631f-ac3a-4d68-a216-103a80370d04.pdf</t>
  </si>
  <si>
    <t>Castilla - Ayo_AREQUIPA TRADICION Y FUTURO_1</t>
  </si>
  <si>
    <t>VICTOR RAUL HUAYNA FLORES</t>
  </si>
  <si>
    <t>30672872</t>
  </si>
  <si>
    <t>https://mpesije.jne.gob.pe/apidocs/30de9563-1cbf-4f7c-a769-6107d37169fb.pdf</t>
  </si>
  <si>
    <t>Castilla - Ayo_AREQUIPA TRADICION Y FUTURO_2</t>
  </si>
  <si>
    <t>MONICA VALVINA VEGA OVIEDO</t>
  </si>
  <si>
    <t>47755004</t>
  </si>
  <si>
    <t>https://mpesije.jne.gob.pe/apidocs/88d3842f-eb8e-4bf1-960d-65030fac0324.pdf</t>
  </si>
  <si>
    <t>Castilla - Ayo_AREQUIPA TRADICION Y FUTURO_3</t>
  </si>
  <si>
    <t>GIANFRANCO VILCA BEGAZO</t>
  </si>
  <si>
    <t>76402923</t>
  </si>
  <si>
    <t>https://mpesije.jne.gob.pe/apidocs/28690c0d-a819-4d47-8196-e3feb7d5a847.pdf</t>
  </si>
  <si>
    <t>Castilla - Ayo_AREQUIPA TRADICION Y FUTURO_4</t>
  </si>
  <si>
    <t>FRANCISCA GLADYS ANCO SISA</t>
  </si>
  <si>
    <t>09712025</t>
  </si>
  <si>
    <t>https://mpesije.jne.gob.pe/apidocs/61cec328-e47c-48f0-b07c-afd58c1d6a9a.pdf</t>
  </si>
  <si>
    <t>Castilla - Ayo_AREQUIPA TRADICION Y FUTURO_5</t>
  </si>
  <si>
    <t>MAXIMO FERNANDO CANO AGUIRRE</t>
  </si>
  <si>
    <t>29283040</t>
  </si>
  <si>
    <t>https://mpesije.jne.gob.pe/apidocs/acdf9ba9-1c94-43e1-9cdb-77ac83ff79ca.pdf</t>
  </si>
  <si>
    <t>Castilla - Ayo_AREQUIPA TRADICION Y FUTURO_6</t>
  </si>
  <si>
    <t>MARIA LOURDES VEGA OVIEDO</t>
  </si>
  <si>
    <t>77039118</t>
  </si>
  <si>
    <t>https://mpesije.jne.gob.pe/apidocs/aefa3cc3-083c-42fd-9405-81b1d2549723.pdf</t>
  </si>
  <si>
    <t>Castilla - Ayo_FUERZA AREQUIPENA_0</t>
  </si>
  <si>
    <t>ANGELA EUFEMIA OVIEDO CACERES</t>
  </si>
  <si>
    <t>45442513</t>
  </si>
  <si>
    <t>https://mpesije.jne.gob.pe/apidocs/432a95fc-ec18-4f60-a101-879e0b0c50c5.pdf</t>
  </si>
  <si>
    <t>Castilla - Ayo_FUERZA AREQUIPENA_1</t>
  </si>
  <si>
    <t>YVONNE BELINDA CACERES VEGA</t>
  </si>
  <si>
    <t>29481674</t>
  </si>
  <si>
    <t>https://mpesije.jne.gob.pe/apidocs/5030ab4f-7d7b-4b66-8fbf-0fec015a02da.pdf</t>
  </si>
  <si>
    <t>Castilla - Ayo_FUERZA AREQUIPENA_2</t>
  </si>
  <si>
    <t>JOSE LUIS FLORES CORRALES</t>
  </si>
  <si>
    <t>30566104</t>
  </si>
  <si>
    <t>https://mpesije.jne.gob.pe/apidocs/c1e17d59-9376-4d19-959b-dcda887376b8.pdf</t>
  </si>
  <si>
    <t>Castilla - Ayo_FUERZA AREQUIPENA_3</t>
  </si>
  <si>
    <t>BETZABETH ROXANA BEGAZO HUAYNA</t>
  </si>
  <si>
    <t>77711734</t>
  </si>
  <si>
    <t>https://mpesije.jne.gob.pe/apidocs/5d60cc27-786e-42b9-9cc4-6e4cf85b1432.pdf</t>
  </si>
  <si>
    <t>Castilla - Ayo_FUERZA AREQUIPENA_4</t>
  </si>
  <si>
    <t>CLISMAN ABEL AGUILAR PURHUAYA</t>
  </si>
  <si>
    <t>48017369</t>
  </si>
  <si>
    <t>https://mpesije.jne.gob.pe/apidocs/195d7467-3635-4eeb-9ed9-0e3a062300c5.pdf</t>
  </si>
  <si>
    <t>Castilla - Ayo_FUERZA AREQUIPENA_5</t>
  </si>
  <si>
    <t>MARIA DE LOS ANGELES VERA CACERES</t>
  </si>
  <si>
    <t>60440704</t>
  </si>
  <si>
    <t>https://mpesije.jne.gob.pe/apidocs/cf513ddd-fa7d-4946-b287-af804b8fc065.pdf</t>
  </si>
  <si>
    <t>Castilla - Ayo_FUERZA AREQUIPENA_6</t>
  </si>
  <si>
    <t>MANUEL ENRIQUE ROJAS PEÑA</t>
  </si>
  <si>
    <t>76537321</t>
  </si>
  <si>
    <t>https://mpesije.jne.gob.pe/apidocs/b0483a5c-ca48-4c94-99c6-d155d4e50fdb.pdf</t>
  </si>
  <si>
    <t>Castilla - Ayo_PARTIDO POLITICO PERU PRIMERO_0</t>
  </si>
  <si>
    <t>MICHAEL ERIC VERA VILCA</t>
  </si>
  <si>
    <t>42362837</t>
  </si>
  <si>
    <t>https://mpesije.jne.gob.pe/apidocs/596b5fd6-9e28-484b-92bd-5b3b26953661.pdf</t>
  </si>
  <si>
    <t>Castilla - Ayo_PARTIDO POLITICO PERU PRIMERO_1</t>
  </si>
  <si>
    <t>JERSHY ELIAS AGUIRRE HUAMANI</t>
  </si>
  <si>
    <t>44723771</t>
  </si>
  <si>
    <t>https://mpesije.jne.gob.pe/apidocs/559d6bbf-e09a-427d-8269-614d7048b1fb.pdf</t>
  </si>
  <si>
    <t>Castilla - Ayo_PARTIDO POLITICO PERU PRIMERO_2</t>
  </si>
  <si>
    <t>LESLIE ARACELY VEGA NIETO</t>
  </si>
  <si>
    <t>47534269</t>
  </si>
  <si>
    <t>https://mpesije.jne.gob.pe/apidocs/54e9c4b2-650d-42d5-b9a0-2f9fb5ab1561.pdf</t>
  </si>
  <si>
    <t>Castilla - Ayo_PARTIDO POLITICO PERU PRIMERO_3</t>
  </si>
  <si>
    <t>ORLANDO THOMAS ALMANZA BEGAZO</t>
  </si>
  <si>
    <t>77039121</t>
  </si>
  <si>
    <t>https://mpesije.jne.gob.pe/apidocs/cb16aaa8-02e4-4be5-859c-e845f8bba765.pdf</t>
  </si>
  <si>
    <t>Castilla - Ayo_PARTIDO POLITICO PERU PRIMERO_4</t>
  </si>
  <si>
    <t>SUSANA PIZARRO NEYRA</t>
  </si>
  <si>
    <t>29538234</t>
  </si>
  <si>
    <t>https://mpesije.jne.gob.pe/apidocs/4ca2c052-cbe2-42d1-9b10-27fa4d420d17.pdf</t>
  </si>
  <si>
    <t>Castilla - Ayo_PARTIDO POLITICO PERU PRIMERO_5</t>
  </si>
  <si>
    <t>RUFINO CASQUINA HUAYNA</t>
  </si>
  <si>
    <t>42578486</t>
  </si>
  <si>
    <t>https://mpesije.jne.gob.pe/apidocs/208ec01f-f4b6-4fe4-8240-a1a0c7227fe4.pdf</t>
  </si>
  <si>
    <t>Castilla - Ayo_PARTIDO POLITICO PERU PRIMERO_6</t>
  </si>
  <si>
    <t>FLOR MARIA CHAMA OVIEDO</t>
  </si>
  <si>
    <t>72311902</t>
  </si>
  <si>
    <t>https://mpesije.jne.gob.pe/apidocs/719d590f-81fc-48e2-bfca-a09490b419bf.pdf</t>
  </si>
  <si>
    <t>Castilla - Chachas_AREQUIPA TRADICION Y FUTURO_0</t>
  </si>
  <si>
    <t>EDWIN USBALDO HUAYHUA LOZADA</t>
  </si>
  <si>
    <t>80355700</t>
  </si>
  <si>
    <t>https://mpesije.jne.gob.pe/apidocs/e80aa31f-5abd-4cf8-ad6a-c1df2bd3a140.pdf</t>
  </si>
  <si>
    <t>Castilla - Chachas_AREQUIPA TRADICION Y FUTURO_1</t>
  </si>
  <si>
    <t>VALERIO HUAMANI MOROCHARA</t>
  </si>
  <si>
    <t>42591458</t>
  </si>
  <si>
    <t>https://mpesije.jne.gob.pe/apidocs/71257f2f-5130-4967-a2bc-8f7850d3998b.pdf</t>
  </si>
  <si>
    <t>Castilla - Chachas_AREQUIPA TRADICION Y FUTURO_2</t>
  </si>
  <si>
    <t>AMPARO VERONICA SISA AYALA</t>
  </si>
  <si>
    <t>74157884</t>
  </si>
  <si>
    <t>https://mpesije.jne.gob.pe/apidocs/3bc6433d-9f2d-4f42-88ee-c997085de61a.pdf</t>
  </si>
  <si>
    <t>Castilla - Chachas_AREQUIPA TRADICION Y FUTURO_3</t>
  </si>
  <si>
    <t>JOSE JULIAN CASTRO HUAYHUA</t>
  </si>
  <si>
    <t>29603237</t>
  </si>
  <si>
    <t>https://mpesije.jne.gob.pe/apidocs/7ca6606e-75e7-4589-9195-5fac35743677.pdf</t>
  </si>
  <si>
    <t>Castilla - Chachas_AREQUIPA TRADICION Y FUTURO_4</t>
  </si>
  <si>
    <t>SHIRLY JENIFER MOROCHARA CONDORCAHUANA</t>
  </si>
  <si>
    <t>75175472</t>
  </si>
  <si>
    <t>https://mpesije.jne.gob.pe/apidocs/377e93b5-2530-4992-b273-90e4cc252f68.pdf</t>
  </si>
  <si>
    <t>Castilla - Chachas_AREQUIPA TRADICION Y FUTURO_5</t>
  </si>
  <si>
    <t>MARCIAL GUIDO ZEVALLOS FLORES</t>
  </si>
  <si>
    <t>48893936</t>
  </si>
  <si>
    <t>https://mpesije.jne.gob.pe/apidocs/27f19656-3d1b-46aa-8e63-733f8313bb94.pdf</t>
  </si>
  <si>
    <t>Castilla - Chachas_AREQUIPA TRADICION Y FUTURO_6</t>
  </si>
  <si>
    <t>LUZ MARINA MARTINEZ AMBUR</t>
  </si>
  <si>
    <t>41761134</t>
  </si>
  <si>
    <t>https://mpesije.jne.gob.pe/apidocs/7fc8460d-6239-4fdc-845e-4bc0abdae962.pdf</t>
  </si>
  <si>
    <t>Castilla - Chachas_FUERZA AREQUIPENA_0</t>
  </si>
  <si>
    <t>ALFONSO ESTEBAN LLAMOCA NINA</t>
  </si>
  <si>
    <t>09690779</t>
  </si>
  <si>
    <t>https://mpesije.jne.gob.pe/apidocs/6e2f03b4-223c-4f77-8162-8abc2d6eee53.pdf</t>
  </si>
  <si>
    <t>Castilla - Chachas_FUERZA AREQUIPENA_1</t>
  </si>
  <si>
    <t>EVER CALACHUA CHAUCA</t>
  </si>
  <si>
    <t>77200343</t>
  </si>
  <si>
    <t>https://mpesije.jne.gob.pe/apidocs/8e4738ca-f3d3-4eb2-93a7-b1f46140f736.pdf</t>
  </si>
  <si>
    <t>Castilla - Chachas_FUERZA AREQUIPENA_2</t>
  </si>
  <si>
    <t>IDALUZ LLAMOCA CHUQUITAYPE</t>
  </si>
  <si>
    <t>40462872</t>
  </si>
  <si>
    <t>https://mpesije.jne.gob.pe/apidocs/e8c11771-20c4-4de1-a0d6-fac8785095a0.pdf</t>
  </si>
  <si>
    <t>Castilla - Chachas_FUERZA AREQUIPENA_3</t>
  </si>
  <si>
    <t>SATURNINO LUCIO CONDORCAHUANA CHICAÑA</t>
  </si>
  <si>
    <t>42890986</t>
  </si>
  <si>
    <t>https://mpesije.jne.gob.pe/apidocs/1df1c3b8-dfc5-4745-896f-44b560328672.pdf</t>
  </si>
  <si>
    <t>Castilla - Chachas_FUERZA AREQUIPENA_4</t>
  </si>
  <si>
    <t>SONIA GUADALUPE MOLLO CASTRO</t>
  </si>
  <si>
    <t>74859923</t>
  </si>
  <si>
    <t>https://mpesije.jne.gob.pe/apidocs/450b8d07-0e43-4768-a6c0-dfe1122cff98.pdf</t>
  </si>
  <si>
    <t>Castilla - Chachas_FUERZA AREQUIPENA_5</t>
  </si>
  <si>
    <t>GERARDO CAÑAHUA CONDORCAHUANA</t>
  </si>
  <si>
    <t>43836568</t>
  </si>
  <si>
    <t>https://mpesije.jne.gob.pe/apidocs/e3b03bf5-d106-4d1d-a5fe-759956648f05.pdf</t>
  </si>
  <si>
    <t>Castilla - Chachas_FUERZA AREQUIPENA_6</t>
  </si>
  <si>
    <t>GERALDINE GRACIELA VELAZCO FEBRES DE CACERES</t>
  </si>
  <si>
    <t>30571748</t>
  </si>
  <si>
    <t>https://mpesije.jne.gob.pe/apidocs/cebdf5e7-13f1-44d2-b85d-e331688ad7cb.pdf</t>
  </si>
  <si>
    <t>Castilla - Chachas_PARTIDO POLITICO PERU PRIMERO_0</t>
  </si>
  <si>
    <t>MARIO MAGDALENO ALCASIHUINCHA LAYME</t>
  </si>
  <si>
    <t>30567375</t>
  </si>
  <si>
    <t>https://mpesije.jne.gob.pe/apidocs/3bcf8f2b-e526-45cd-8a8b-fd6b51143b34.pdf</t>
  </si>
  <si>
    <t>Castilla - Chachas_PARTIDO POLITICO PERU PRIMERO_1</t>
  </si>
  <si>
    <t>VENSENLAO CONDORCAHUANA CALACHUA</t>
  </si>
  <si>
    <t>42366472</t>
  </si>
  <si>
    <t>https://mpesije.jne.gob.pe/apidocs/10a535ac-38bd-4113-b38a-b624c8413d44.pdf</t>
  </si>
  <si>
    <t>Castilla - Chachas_PARTIDO POLITICO PERU PRIMERO_2</t>
  </si>
  <si>
    <t>EUSEBIA VIRGINIA CALACHUA ALCASIHUINCHA</t>
  </si>
  <si>
    <t>41412313</t>
  </si>
  <si>
    <t>https://mpesije.jne.gob.pe/apidocs/c87bf0be-4e2b-4443-a2b2-69fa6207cd45.pdf</t>
  </si>
  <si>
    <t>Castilla - Chachas_PARTIDO POLITICO PERU PRIMERO_3</t>
  </si>
  <si>
    <t>ELIAS LUCIANO MEJIA HUAMANI</t>
  </si>
  <si>
    <t>80193306</t>
  </si>
  <si>
    <t>https://mpesije.jne.gob.pe/apidocs/dfc5cbc4-f19e-4865-9e1b-b258c53ced1b.pdf</t>
  </si>
  <si>
    <t>Castilla - Chachas_PARTIDO POLITICO PERU PRIMERO_4</t>
  </si>
  <si>
    <t>JULIA CAÑAHUA CONDORCAHUANA</t>
  </si>
  <si>
    <t>76648430</t>
  </si>
  <si>
    <t>https://mpesije.jne.gob.pe/apidocs/e4856f04-3e34-4a2f-b450-fd4d3fe64074.pdf</t>
  </si>
  <si>
    <t>Castilla - Chachas_PARTIDO POLITICO PERU PRIMERO_5</t>
  </si>
  <si>
    <t>JOSE LUDMER CONDORI AYALA</t>
  </si>
  <si>
    <t>73506519</t>
  </si>
  <si>
    <t>https://mpesije.jne.gob.pe/apidocs/04edd31c-86e7-4c87-946c-fa93afc16c46.pdf</t>
  </si>
  <si>
    <t>Castilla - Chachas_PARTIDO POLITICO PERU PRIMERO_6</t>
  </si>
  <si>
    <t>URSULA VICTORIA CONTRERAS CAPERA</t>
  </si>
  <si>
    <t>46003834</t>
  </si>
  <si>
    <t>https://mpesije.jne.gob.pe/apidocs/d0652e4b-d679-434e-b660-dd6ef424c27c.pdf</t>
  </si>
  <si>
    <t>Castilla - Chilcaymarca_AREQUIPA TRADICION Y FUTURO_0</t>
  </si>
  <si>
    <t>JUAN CARLOS YANCAPALLO CCAMA</t>
  </si>
  <si>
    <t>46393007</t>
  </si>
  <si>
    <t>https://mpesije.jne.gob.pe/apidocs/4e865dba-fb30-4f6e-a1ec-a4adf7cee612.pdf</t>
  </si>
  <si>
    <t>Castilla - Chilcaymarca_AREQUIPA TRADICION Y FUTURO_1</t>
  </si>
  <si>
    <t>PASCUALA CCAPA LLAZA</t>
  </si>
  <si>
    <t>30585516</t>
  </si>
  <si>
    <t>https://mpesije.jne.gob.pe/apidocs/7f433b4b-ebe5-4aa5-b874-9fd316264766.pdf</t>
  </si>
  <si>
    <t>Castilla - Chilcaymarca_AREQUIPA TRADICION Y FUTURO_2</t>
  </si>
  <si>
    <t>JUAN RUBEN CRUZ QUILLUYA</t>
  </si>
  <si>
    <t>43858062</t>
  </si>
  <si>
    <t>https://mpesije.jne.gob.pe/apidocs/8bffd1c4-fdf0-4f62-bd86-4bf496dfd0a0.pdf</t>
  </si>
  <si>
    <t>Castilla - Chilcaymarca_AREQUIPA TRADICION Y FUTURO_3</t>
  </si>
  <si>
    <t>VILMA DORA QUISPE VILCAPE</t>
  </si>
  <si>
    <t>40118601</t>
  </si>
  <si>
    <t>https://mpesije.jne.gob.pe/apidocs/f19477ab-d9b2-46f2-bf8e-b08536ff065d.pdf</t>
  </si>
  <si>
    <t>Castilla - Chilcaymarca_AREQUIPA TRADICION Y FUTURO_4</t>
  </si>
  <si>
    <t>WALTER ALDIMER CCAMA TACO</t>
  </si>
  <si>
    <t>76787176</t>
  </si>
  <si>
    <t>https://mpesije.jne.gob.pe/apidocs/4a6bef89-0e29-4ab7-912e-9b73a30c5e48.pdf</t>
  </si>
  <si>
    <t>Castilla - Chilcaymarca_AREQUIPA TRADICION Y FUTURO_5</t>
  </si>
  <si>
    <t>LEA ESTHER CCAPA FLORES</t>
  </si>
  <si>
    <t>60059822</t>
  </si>
  <si>
    <t>https://mpesije.jne.gob.pe/apidocs/effd8bf2-5d07-40e2-bd66-19520ecfcfe6.pdf</t>
  </si>
  <si>
    <t>Castilla - Chilcaymarca_AREQUIPA TRADICION Y FUTURO_6</t>
  </si>
  <si>
    <t>RUFINO EDUARDO TACO CRUZ</t>
  </si>
  <si>
    <t>30568746</t>
  </si>
  <si>
    <t>https://mpesije.jne.gob.pe/apidocs/e7901e49-06c3-4fbb-a954-43871901c605.pdf</t>
  </si>
  <si>
    <t>Castilla - Chilcaymarca_PARTIDO POLITICO PERU PRIMERO_0</t>
  </si>
  <si>
    <t>RICHARD DENIS QUISPE QUILLUYA</t>
  </si>
  <si>
    <t>40217144</t>
  </si>
  <si>
    <t>https://mpesije.jne.gob.pe/apidocs/e1ecb282-b4b4-4ea8-b001-14f0d81fbf82.pdf</t>
  </si>
  <si>
    <t>Castilla - Chilcaymarca_PARTIDO POLITICO PERU PRIMERO_1</t>
  </si>
  <si>
    <t>VENTURA ROSARIO FLORES SANA</t>
  </si>
  <si>
    <t>43423542</t>
  </si>
  <si>
    <t>https://mpesije.jne.gob.pe/apidocs/9b13139c-ff4b-4cec-8079-601d23444ff2.pdf</t>
  </si>
  <si>
    <t>Castilla - Chilcaymarca_PARTIDO POLITICO PERU PRIMERO_2</t>
  </si>
  <si>
    <t>EUSEBIO TEOFILO QUISPE SALAS</t>
  </si>
  <si>
    <t>30676799</t>
  </si>
  <si>
    <t>https://mpesije.jne.gob.pe/apidocs/21903d4a-bb72-4929-999d-4df536a7fcb6.pdf</t>
  </si>
  <si>
    <t>Castilla - Chilcaymarca_PARTIDO POLITICO PERU PRIMERO_3</t>
  </si>
  <si>
    <t>CAROLAY GLADYS QUILLUYA PUMATANCA</t>
  </si>
  <si>
    <t>77500018</t>
  </si>
  <si>
    <t>https://mpesije.jne.gob.pe/apidocs/ad6b8e76-9ff2-465a-a003-77b96fb3357b.pdf</t>
  </si>
  <si>
    <t>Castilla - Chilcaymarca_PARTIDO POLITICO PERU PRIMERO_4</t>
  </si>
  <si>
    <t>PEDRO PASCUAL CACERES TAYA</t>
  </si>
  <si>
    <t>42867246</t>
  </si>
  <si>
    <t>https://mpesije.jne.gob.pe/apidocs/97d08401-8f37-4cb0-b853-8544912a9e16.pdf</t>
  </si>
  <si>
    <t>Castilla - Chilcaymarca_PARTIDO POLITICO PERU PRIMERO_5</t>
  </si>
  <si>
    <t>ANGELA GREGORIA CRUZ CACERES</t>
  </si>
  <si>
    <t>30417925</t>
  </si>
  <si>
    <t>https://mpesije.jne.gob.pe/apidocs/04a7a52a-c1f9-4c83-a308-cbe8bcaf1dec.pdf</t>
  </si>
  <si>
    <t>Castilla - Chilcaymarca_PARTIDO POLITICO PERU PRIMERO_6</t>
  </si>
  <si>
    <t>CRISTIAN YOEL LLAZA TACO</t>
  </si>
  <si>
    <t>72658036</t>
  </si>
  <si>
    <t>https://mpesije.jne.gob.pe/apidocs/704ddfa9-deb9-471a-b173-2326452fdc55.pdf</t>
  </si>
  <si>
    <t>Castilla - Choco_AREQUIPA TRADICION Y FUTURO_0</t>
  </si>
  <si>
    <t>ROOSEVELT TRIFONIO ARAGON CHURA</t>
  </si>
  <si>
    <t>43629085</t>
  </si>
  <si>
    <t>https://mpesije.jne.gob.pe/apidocs/e630415e-79a6-4ae2-88c7-d2ef4a790851.pdf</t>
  </si>
  <si>
    <t>Castilla - Choco_AREQUIPA TRADICION Y FUTURO_1</t>
  </si>
  <si>
    <t>BENITO NICO HUAHUALA PAZ</t>
  </si>
  <si>
    <t>40475900</t>
  </si>
  <si>
    <t>https://mpesije.jne.gob.pe/apidocs/efe4cf94-9646-40c2-8a26-ced112819a1c.pdf</t>
  </si>
  <si>
    <t>Castilla - Choco_AREQUIPA TRADICION Y FUTURO_2</t>
  </si>
  <si>
    <t>LIDIA GREGORIA CCAZA CCAPIRA</t>
  </si>
  <si>
    <t>47439647</t>
  </si>
  <si>
    <t>https://mpesije.jne.gob.pe/apidocs/808fd6ff-4b57-4184-ae4f-ebc2afd20cc7.pdf</t>
  </si>
  <si>
    <t>Castilla - Choco_AREQUIPA TRADICION Y FUTURO_3</t>
  </si>
  <si>
    <t>CONCEPCION EDUARDO HUILCAPE QUICAÑA</t>
  </si>
  <si>
    <t>44073968</t>
  </si>
  <si>
    <t>https://mpesije.jne.gob.pe/apidocs/70db10e9-1fd9-4837-a92f-8a838d953f3d.pdf</t>
  </si>
  <si>
    <t>Castilla - Choco_AREQUIPA TRADICION Y FUTURO_4</t>
  </si>
  <si>
    <t>ANA FIORELA VILCAPE VILCAPE</t>
  </si>
  <si>
    <t>76021114</t>
  </si>
  <si>
    <t>https://mpesije.jne.gob.pe/apidocs/9dde5a93-f57d-4d27-ba84-6cd2318addad.pdf</t>
  </si>
  <si>
    <t>Castilla - Choco_AREQUIPA TRADICION Y FUTURO_5</t>
  </si>
  <si>
    <t>JOHN ELBER QUICAÑA MAQUERHUA</t>
  </si>
  <si>
    <t>74730071</t>
  </si>
  <si>
    <t>https://mpesije.jne.gob.pe/apidocs/2023bae4-80bb-4f85-bb07-6cb75ea4296d.pdf</t>
  </si>
  <si>
    <t>Castilla - Choco_AREQUIPA TRADICION Y FUTURO_6</t>
  </si>
  <si>
    <t>FLORA CARMEN QUICAÑA CONDORI</t>
  </si>
  <si>
    <t>46213630</t>
  </si>
  <si>
    <t>https://mpesije.jne.gob.pe/apidocs/8fe39797-ba47-42d8-b3b5-7ac76a7cbe2a.pdf</t>
  </si>
  <si>
    <t>Castilla - Choco_PARTIDO DEMOCRATICO SOMOS PERU_0</t>
  </si>
  <si>
    <t>YURY ANDRE DE LA CRUZ QUIQUEA</t>
  </si>
  <si>
    <t>29646632</t>
  </si>
  <si>
    <t>https://mpesije.jne.gob.pe/apidocs/08b32243-3873-4812-b3ea-a5ffb8a0d4cb.pdf</t>
  </si>
  <si>
    <t>Castilla - Choco_PARTIDO DEMOCRATICO SOMOS PERU_1</t>
  </si>
  <si>
    <t>SONIA FELICITAS QUICAÑA HUAMANI</t>
  </si>
  <si>
    <t>47768896</t>
  </si>
  <si>
    <t>https://mpesije.jne.gob.pe/apidocs/a248d0ff-62f2-4b85-a157-32f84c30d650.pdf</t>
  </si>
  <si>
    <t>Castilla - Choco_PARTIDO DEMOCRATICO SOMOS PERU_2</t>
  </si>
  <si>
    <t>JAIME CONCEPCION CHUQUICONDO VILCAPE</t>
  </si>
  <si>
    <t>29636958</t>
  </si>
  <si>
    <t>https://mpesije.jne.gob.pe/apidocs/c31a242a-7614-420f-8524-a05f8e9b99e8.pdf</t>
  </si>
  <si>
    <t>Castilla - Choco_PARTIDO DEMOCRATICO SOMOS PERU_3</t>
  </si>
  <si>
    <t>KATERINE DEYSSI CCASA ALCASIHUINCHA</t>
  </si>
  <si>
    <t>73465483</t>
  </si>
  <si>
    <t>https://mpesije.jne.gob.pe/apidocs/5d9b563c-1aa7-40a3-9653-d16dbe09ea77.pdf</t>
  </si>
  <si>
    <t>Castilla - Choco_PARTIDO DEMOCRATICO SOMOS PERU_4</t>
  </si>
  <si>
    <t>JAMES ANDERSON QUICAÑA NINA</t>
  </si>
  <si>
    <t>76021108</t>
  </si>
  <si>
    <t>https://mpesije.jne.gob.pe/apidocs/17177e40-7cfa-4ba2-80ba-eaee72529206.pdf</t>
  </si>
  <si>
    <t>Castilla - Choco_PARTIDO DEMOCRATICO SOMOS PERU_5</t>
  </si>
  <si>
    <t>YANET FLORA CCALLOCZA PUMA</t>
  </si>
  <si>
    <t>76947757</t>
  </si>
  <si>
    <t>https://mpesije.jne.gob.pe/apidocs/7eaeaa31-7f6f-4522-a207-8b699ba2bad3.pdf</t>
  </si>
  <si>
    <t>Castilla - Choco_PARTIDO DEMOCRATICO SOMOS PERU_6</t>
  </si>
  <si>
    <t>EDGAR ROGELIO CHUQUICONDO ELACONDO</t>
  </si>
  <si>
    <t>30586484</t>
  </si>
  <si>
    <t>https://mpesije.jne.gob.pe/apidocs/6fc94c61-8813-4fde-8d6d-ffd1e1a0bb95.pdf</t>
  </si>
  <si>
    <t>Castilla - Choco_PARTIDO POLITICO PERU PRIMERO_0</t>
  </si>
  <si>
    <t>JESUS EUGENIO ARAGON PIZARRO</t>
  </si>
  <si>
    <t>29540597</t>
  </si>
  <si>
    <t>https://mpesije.jne.gob.pe/apidocs/6dcf6705-19a3-43b7-a72a-90825dd5e8ab.pdf</t>
  </si>
  <si>
    <t>Castilla - Choco_PARTIDO POLITICO PERU PRIMERO_1</t>
  </si>
  <si>
    <t>VICTORIANO NEYRA CARPIO</t>
  </si>
  <si>
    <t>30569642</t>
  </si>
  <si>
    <t>https://mpesije.jne.gob.pe/apidocs/0aaabc0a-98e8-4c61-b245-3ef44b1009f4.pdf</t>
  </si>
  <si>
    <t>Castilla - Choco_PARTIDO POLITICO PERU PRIMERO_2</t>
  </si>
  <si>
    <t>AQUILINA FRANCIA GOMOCIO DE LUPACA</t>
  </si>
  <si>
    <t>30569605</t>
  </si>
  <si>
    <t>https://mpesije.jne.gob.pe/apidocs/905d319d-602e-4936-bf8c-2f94379bb0c1.pdf</t>
  </si>
  <si>
    <t>Castilla - Choco_PARTIDO POLITICO PERU PRIMERO_3</t>
  </si>
  <si>
    <t>AURELIO GERMAN CCASA MENDOZA</t>
  </si>
  <si>
    <t>40405833</t>
  </si>
  <si>
    <t>https://mpesije.jne.gob.pe/apidocs/dc4a28fe-c2ff-4338-bc24-df96b523cb01.pdf</t>
  </si>
  <si>
    <t>Castilla - Choco_PARTIDO POLITICO PERU PRIMERO_4</t>
  </si>
  <si>
    <t>VILMA RAMIREZ ALCASIHUINCHA</t>
  </si>
  <si>
    <t>74392260</t>
  </si>
  <si>
    <t>https://mpesije.jne.gob.pe/apidocs/ab5f0f9c-666f-4dce-90d4-b7d801b2ed6d.pdf</t>
  </si>
  <si>
    <t>Castilla - Choco_PARTIDO POLITICO PERU PRIMERO_5</t>
  </si>
  <si>
    <t>DANIEL ARCADIO MOROCHARA ALCASIHUINCHA</t>
  </si>
  <si>
    <t>77179904</t>
  </si>
  <si>
    <t>https://mpesije.jne.gob.pe/apidocs/1b371305-e518-4264-bc6f-85e29043e3fa.pdf</t>
  </si>
  <si>
    <t>Castilla - Choco_PARTIDO POLITICO PERU PRIMERO_6</t>
  </si>
  <si>
    <t>SHIOMARA JULIA CHOQUE CHURA</t>
  </si>
  <si>
    <t>71490471</t>
  </si>
  <si>
    <t>https://mpesije.jne.gob.pe/apidocs/72159ef2-12ac-43e0-b5a3-d572a49029fb.pdf</t>
  </si>
  <si>
    <t>Castilla - Huancarqui_AHORA NACION AN_0</t>
  </si>
  <si>
    <t>ANA MILAGROS FERNANDEZ SALAS</t>
  </si>
  <si>
    <t>29539419</t>
  </si>
  <si>
    <t>https://mpesije.jne.gob.pe/apidocs/120340c6-968a-44ef-9fb6-4a3e9994f5ac.pdf</t>
  </si>
  <si>
    <t>Castilla - Huancarqui_AHORA NACION AN_1</t>
  </si>
  <si>
    <t>LUIS MANUEL GUTIERREZ MORON</t>
  </si>
  <si>
    <t>30563186</t>
  </si>
  <si>
    <t>https://mpesije.jne.gob.pe/apidocs/0f5a78cb-1c69-43f8-8bd8-c1e9de0cc7e9.pdf</t>
  </si>
  <si>
    <t>Castilla - Huancarqui_AHORA NACION AN_2</t>
  </si>
  <si>
    <t>LADY FRANCHESKA TENORIO DIAZ</t>
  </si>
  <si>
    <t>43979392</t>
  </si>
  <si>
    <t>https://mpesije.jne.gob.pe/apidocs/ef08e10c-3781-468d-b0e5-5aba1df0a35c.pdf</t>
  </si>
  <si>
    <t>Castilla - Huancarqui_AHORA NACION AN_3</t>
  </si>
  <si>
    <t>GUSTAVO DENY ARAGON LUPACA</t>
  </si>
  <si>
    <t>30571861</t>
  </si>
  <si>
    <t>https://mpesije.jne.gob.pe/apidocs/86c233d6-9f84-4960-aa30-4108b2d7cd51.pdf</t>
  </si>
  <si>
    <t>Castilla - Huancarqui_AHORA NACION AN_4</t>
  </si>
  <si>
    <t>MARIA FERNANDA DE LA CUBA ZUÑIGA</t>
  </si>
  <si>
    <t>77347330</t>
  </si>
  <si>
    <t>https://mpesije.jne.gob.pe/apidocs/a84c8c9b-31f7-49a3-bae1-4b9f043f4697.pdf</t>
  </si>
  <si>
    <t>Castilla - Huancarqui_AHORA NACION AN_5</t>
  </si>
  <si>
    <t>GIAN PIERO ZUNIGA PALMA</t>
  </si>
  <si>
    <t>73112071</t>
  </si>
  <si>
    <t>https://mpesije.jne.gob.pe/apidocs/da2e17d9-e825-444f-bae0-da212ed48f1c.pdf</t>
  </si>
  <si>
    <t>Castilla - Huancarqui_AHORA NACION AN_6</t>
  </si>
  <si>
    <t>MARTA ANGELICA SALINAS CARDENAS</t>
  </si>
  <si>
    <t>29536122</t>
  </si>
  <si>
    <t>https://mpesije.jne.gob.pe/apidocs/ebb7cc6b-9d71-4aa7-9d30-5ff2570db6c9.pdf</t>
  </si>
  <si>
    <t>Castilla - Huancarqui_AREQUIPA TRADICION Y FUTURO_0</t>
  </si>
  <si>
    <t>BENITO EDMUNDO AMBRONCIO DE LA CRUZ</t>
  </si>
  <si>
    <t>30571606</t>
  </si>
  <si>
    <t>https://mpesije.jne.gob.pe/apidocs/07bd1694-4a00-4e07-a197-a7fcdf1ef066.pdf</t>
  </si>
  <si>
    <t>Castilla - Huancarqui_AREQUIPA TRADICION Y FUTURO_1</t>
  </si>
  <si>
    <t>PEDRO GENRRY SALINAS CARDENAS</t>
  </si>
  <si>
    <t>30571295</t>
  </si>
  <si>
    <t>https://mpesije.jne.gob.pe/apidocs/f49950df-da3c-4fbd-8172-c92494fcf302.pdf</t>
  </si>
  <si>
    <t>Castilla - Huancarqui_AREQUIPA TRADICION Y FUTURO_2</t>
  </si>
  <si>
    <t>ANYELA ELIZABETH ZUÑIGA YAÑEZ</t>
  </si>
  <si>
    <t>41143870</t>
  </si>
  <si>
    <t>https://mpesije.jne.gob.pe/apidocs/e0ca5617-cef4-4c72-878f-c632436f3682.pdf</t>
  </si>
  <si>
    <t>Castilla - Huancarqui_AREQUIPA TRADICION Y FUTURO_3</t>
  </si>
  <si>
    <t>SMITH ESNAIDER AGUIRRE YAURI</t>
  </si>
  <si>
    <t>72241978</t>
  </si>
  <si>
    <t>https://mpesije.jne.gob.pe/apidocs/4a0e0fb7-6610-49c7-9225-432cad893851.pdf</t>
  </si>
  <si>
    <t>Castilla - Huancarqui_AREQUIPA TRADICION Y FUTURO_4</t>
  </si>
  <si>
    <t>DANIELA CORAYMA DEL CARPIO HUAMANI</t>
  </si>
  <si>
    <t>60059714</t>
  </si>
  <si>
    <t>https://mpesije.jne.gob.pe/apidocs/dd4c3532-0b60-4978-874b-5fcdb1942f6e.pdf</t>
  </si>
  <si>
    <t>Castilla - Huancarqui_AREQUIPA TRADICION Y FUTURO_5</t>
  </si>
  <si>
    <t>LUIS ANGEL MORON BEJARANO</t>
  </si>
  <si>
    <t>71984525</t>
  </si>
  <si>
    <t>https://mpesije.jne.gob.pe/apidocs/509d4072-d758-41fa-a331-17e17b562bba.pdf</t>
  </si>
  <si>
    <t>Castilla - Huancarqui_AREQUIPA TRADICION Y FUTURO_6</t>
  </si>
  <si>
    <t>STEPHANIE LUISA FIGUEROA ZUNIGA</t>
  </si>
  <si>
    <t>76605352</t>
  </si>
  <si>
    <t>https://mpesije.jne.gob.pe/apidocs/9833bac1-54d5-426e-8dde-0a431e105404.pdf</t>
  </si>
  <si>
    <t>Castilla - Huancarqui_FUERZA AREQUIPENA_0</t>
  </si>
  <si>
    <t>JORGE ANTONIO MARTINEZ PALACIOS</t>
  </si>
  <si>
    <t>30571838</t>
  </si>
  <si>
    <t>https://mpesije.jne.gob.pe/apidocs/33f2c11b-4453-4e39-9e0c-8db3b9c43daa.pdf</t>
  </si>
  <si>
    <t>Castilla - Huancarqui_FUERZA AREQUIPENA_1</t>
  </si>
  <si>
    <t>YANINA LOURDES HUAMANI YAURI</t>
  </si>
  <si>
    <t>44569023</t>
  </si>
  <si>
    <t>https://mpesije.jne.gob.pe/apidocs/cf89eb77-412f-4310-a732-094021bf2a02.pdf</t>
  </si>
  <si>
    <t>Castilla - Huancarqui_FUERZA AREQUIPENA_2</t>
  </si>
  <si>
    <t>MARCELINO LEONIDAS VELIZ TAIPE</t>
  </si>
  <si>
    <t>30586091</t>
  </si>
  <si>
    <t>https://mpesije.jne.gob.pe/apidocs/d7f5276a-5d65-4d53-835e-b7d1d98fed4a.pdf</t>
  </si>
  <si>
    <t>Castilla - Huancarqui_FUERZA AREQUIPENA_3</t>
  </si>
  <si>
    <t>NAYELY SOLEDAD ALCAHUAMANI JALLO</t>
  </si>
  <si>
    <t>72241999</t>
  </si>
  <si>
    <t>https://mpesije.jne.gob.pe/apidocs/5800daa6-60e9-4c68-922f-8958ec8f0c7a.pdf</t>
  </si>
  <si>
    <t>Castilla - Huancarqui_FUERZA AREQUIPENA_4</t>
  </si>
  <si>
    <t>NICOLAS MOISES SANTILLANA ARGUELLES</t>
  </si>
  <si>
    <t>30563768</t>
  </si>
  <si>
    <t>https://mpesije.jne.gob.pe/apidocs/acb3d194-93cd-4623-a52c-f6323eedc6b1.pdf</t>
  </si>
  <si>
    <t>Castilla - Huancarqui_FUERZA AREQUIPENA_5</t>
  </si>
  <si>
    <t>KARISSA ELIETH TEJADA DAVILA</t>
  </si>
  <si>
    <t>72242007</t>
  </si>
  <si>
    <t>https://mpesije.jne.gob.pe/apidocs/a3f56541-b9f4-43ed-bc1f-bac4c55c7afc.pdf</t>
  </si>
  <si>
    <t>Castilla - Huancarqui_FUERZA AREQUIPENA_6</t>
  </si>
  <si>
    <t>LUIS ENRIQUE LLERENA CHURA</t>
  </si>
  <si>
    <t>45927436</t>
  </si>
  <si>
    <t>https://mpesije.jne.gob.pe/apidocs/ab689baf-85c3-4753-bfc9-8467689bb48b.pdf</t>
  </si>
  <si>
    <t>Castilla - Huancarqui_PARTIDO POLITICO PERU PRIMERO_0</t>
  </si>
  <si>
    <t>JONY MAMPARI CARDENAS URQUIZO</t>
  </si>
  <si>
    <t>30571182</t>
  </si>
  <si>
    <t>https://mpesije.jne.gob.pe/apidocs/621cfba7-ec52-4e36-b913-01267d685303.pdf</t>
  </si>
  <si>
    <t>Castilla - Huancarqui_PARTIDO POLITICO PERU PRIMERO_1</t>
  </si>
  <si>
    <t>MARITZA EDILTRUDES CASTRO ANGULO DE VELASCO</t>
  </si>
  <si>
    <t>29292709</t>
  </si>
  <si>
    <t>https://mpesije.jne.gob.pe/apidocs/36b58435-8fec-4892-b74e-f885850ff80b.pdf</t>
  </si>
  <si>
    <t>Castilla - Huancarqui_PARTIDO POLITICO PERU PRIMERO_2</t>
  </si>
  <si>
    <t>CARLOS ARMANDO DIAZ FLORES</t>
  </si>
  <si>
    <t>30571564</t>
  </si>
  <si>
    <t>https://mpesije.jne.gob.pe/apidocs/56bcd4c5-b6d5-4381-9090-98a6c0d87aab.pdf</t>
  </si>
  <si>
    <t>Castilla - Huancarqui_PARTIDO POLITICO PERU PRIMERO_3</t>
  </si>
  <si>
    <t>FELICITAS CHOQUECONDO VERA</t>
  </si>
  <si>
    <t>30571848</t>
  </si>
  <si>
    <t>https://mpesije.jne.gob.pe/apidocs/5732dfb4-4966-45ec-8f25-ce2319a17004.pdf</t>
  </si>
  <si>
    <t>Castilla - Huancarqui_PARTIDO POLITICO PERU PRIMERO_4</t>
  </si>
  <si>
    <t>OSBALDO GUILLERMO RIVEROS ZUNIGA</t>
  </si>
  <si>
    <t>30571611</t>
  </si>
  <si>
    <t>https://mpesije.jne.gob.pe/apidocs/1c41d980-a482-49bc-94aa-bb6e123f4184.pdf</t>
  </si>
  <si>
    <t>Castilla - Huancarqui_PARTIDO POLITICO PERU PRIMERO_5</t>
  </si>
  <si>
    <t>ROSA MILAGROS PALOMINO CONDORCHOA</t>
  </si>
  <si>
    <t>75626442</t>
  </si>
  <si>
    <t>https://mpesije.jne.gob.pe/apidocs/b1415447-23a6-4765-be57-935fa255e0de.pdf</t>
  </si>
  <si>
    <t>Castilla - Huancarqui_PARTIDO POLITICO PERU PRIMERO_6</t>
  </si>
  <si>
    <t>JOSE DANIEL MARTINEZ BRILLANTE</t>
  </si>
  <si>
    <t>72296252</t>
  </si>
  <si>
    <t>https://mpesije.jne.gob.pe/apidocs/f5ef49ff-c8f5-468c-bd8d-959e2c1debf5.pdf</t>
  </si>
  <si>
    <t>Castilla - Machaguay_BATALLA PERU_0</t>
  </si>
  <si>
    <t>EDGAR AURELIO YAURI MATHEY</t>
  </si>
  <si>
    <t>29303896</t>
  </si>
  <si>
    <t>https://mpesije.jne.gob.pe/apidocs/ec23eec8-67e2-4935-b234-9d8454a84b5d.pdf</t>
  </si>
  <si>
    <t>Castilla - Machaguay_BATALLA PERU_1</t>
  </si>
  <si>
    <t>LILIANA ROSA LLAZA CALACHUA</t>
  </si>
  <si>
    <t>45053192</t>
  </si>
  <si>
    <t>https://mpesije.jne.gob.pe/apidocs/8dcc5330-2fb5-4267-b1b8-88a77872e8f0.pdf</t>
  </si>
  <si>
    <t>Castilla - Machaguay_BATALLA PERU_2</t>
  </si>
  <si>
    <t>JOSE AMADOR DEL CARPIO YANA</t>
  </si>
  <si>
    <t>40149602</t>
  </si>
  <si>
    <t>https://mpesije.jne.gob.pe/apidocs/a6b9cdcc-babf-4a33-8534-5ed208c76b38.pdf</t>
  </si>
  <si>
    <t>Castilla - Machaguay_BATALLA PERU_3</t>
  </si>
  <si>
    <t>LIZETH THALIA AYAMAMANI GARCIA</t>
  </si>
  <si>
    <t>76829164</t>
  </si>
  <si>
    <t>https://mpesije.jne.gob.pe/apidocs/5fc88039-cf63-49cd-8a8f-0e2546d1f290.pdf</t>
  </si>
  <si>
    <t>Castilla - Machaguay_BATALLA PERU_4</t>
  </si>
  <si>
    <t>MANOLO TAMANI CURICHIMBA</t>
  </si>
  <si>
    <t>77498852</t>
  </si>
  <si>
    <t>https://mpesije.jne.gob.pe/apidocs/048ee559-c4a8-40a0-8deb-b3f67d02f75c.pdf</t>
  </si>
  <si>
    <t>Castilla - Machaguay_BATALLA PERU_5</t>
  </si>
  <si>
    <t>JULIA DOROTEA MAMANI SILVA</t>
  </si>
  <si>
    <t>30572992</t>
  </si>
  <si>
    <t>https://mpesije.jne.gob.pe/apidocs/26691601-5599-41a3-b7ee-9c92ce9f7271.pdf</t>
  </si>
  <si>
    <t>Castilla - Machaguay_BATALLA PERU_6</t>
  </si>
  <si>
    <t>FELIX SERAFIN PACHAO CONDORI</t>
  </si>
  <si>
    <t>07142570</t>
  </si>
  <si>
    <t>https://mpesije.jne.gob.pe/apidocs/9f8e9ad5-40af-4337-bf29-3c0509291c88.pdf</t>
  </si>
  <si>
    <t>Castilla - Machaguay_PARTIDO POLITICO PERU PRIMERO_0</t>
  </si>
  <si>
    <t>FLAVIO REYNALDO TACO SILVA</t>
  </si>
  <si>
    <t>30572811</t>
  </si>
  <si>
    <t>https://mpesije.jne.gob.pe/apidocs/886d873d-4c77-4897-b264-745b9d6d926c.pdf</t>
  </si>
  <si>
    <t>Castilla - Machaguay_PARTIDO POLITICO PERU PRIMERO_1</t>
  </si>
  <si>
    <t>CARLOS ALBERTO CARDENAS TERRAZAS</t>
  </si>
  <si>
    <t>29637085</t>
  </si>
  <si>
    <t>https://mpesije.jne.gob.pe/apidocs/5916c613-45dc-4764-908e-fbed92b25b5a.pdf</t>
  </si>
  <si>
    <t>Castilla - Machaguay_PARTIDO POLITICO PERU PRIMERO_2</t>
  </si>
  <si>
    <t>CAROLINA ROSIO PACHAO AUQUILLA</t>
  </si>
  <si>
    <t>45936779</t>
  </si>
  <si>
    <t>https://mpesije.jne.gob.pe/apidocs/e879015d-a07e-47e5-bcb4-eab3bf84cede.pdf</t>
  </si>
  <si>
    <t>Castilla - Machaguay_PARTIDO POLITICO PERU PRIMERO_3</t>
  </si>
  <si>
    <t>MANUEL WILVER MOLLO CHAUPI</t>
  </si>
  <si>
    <t>41328426</t>
  </si>
  <si>
    <t>https://mpesije.jne.gob.pe/apidocs/0694c6e5-3027-40a1-9016-9844fea0d34f.pdf</t>
  </si>
  <si>
    <t>Castilla - Machaguay_PARTIDO POLITICO PERU PRIMERO_4</t>
  </si>
  <si>
    <t>ISIDORA ELSA PACHAO ALARCON</t>
  </si>
  <si>
    <t>29420705</t>
  </si>
  <si>
    <t>https://mpesije.jne.gob.pe/apidocs/d686c85c-8388-47e4-bb4d-36405ab8aafe.pdf</t>
  </si>
  <si>
    <t>Castilla - Machaguay_PARTIDO POLITICO PERU PRIMERO_5</t>
  </si>
  <si>
    <t>JHASHON FRANK ACOSTA PACHAO</t>
  </si>
  <si>
    <t>72738621</t>
  </si>
  <si>
    <t>https://mpesije.jne.gob.pe/apidocs/b6987f51-8714-4696-a134-50c1d3bd51ec.pdf</t>
  </si>
  <si>
    <t>Castilla - Machaguay_PARTIDO POLITICO PERU PRIMERO_6</t>
  </si>
  <si>
    <t>LITS AMY MOLLO MEDINA</t>
  </si>
  <si>
    <t>73194054</t>
  </si>
  <si>
    <t>https://mpesije.jne.gob.pe/apidocs/1dd24913-6523-421b-b763-9b1ef12d7931.pdf</t>
  </si>
  <si>
    <t>Castilla - Machaguay_PERU MODERNO_0</t>
  </si>
  <si>
    <t>SALOME KENIDE HUAMANI ANCO</t>
  </si>
  <si>
    <t>29497406</t>
  </si>
  <si>
    <t>https://mpesije.jne.gob.pe/apidocs/57a8d643-3c2f-481c-9788-8beb3cd4253b.pdf</t>
  </si>
  <si>
    <t>Castilla - Machaguay_PERU MODERNO_1</t>
  </si>
  <si>
    <t>NORLI YUBEL CHUQUICAÑA HUAMANI</t>
  </si>
  <si>
    <t>45968564</t>
  </si>
  <si>
    <t>https://mpesije.jne.gob.pe/apidocs/164b7748-7bb5-4b1d-b931-3fadcb57d54a.pdf</t>
  </si>
  <si>
    <t>Castilla - Machaguay_PERU MODERNO_2</t>
  </si>
  <si>
    <t>JUNIOR LEONEL DEL CARPIO YANA</t>
  </si>
  <si>
    <t>45742206</t>
  </si>
  <si>
    <t>https://mpesije.jne.gob.pe/apidocs/5b32ca45-1d18-4fdf-8f4a-ee52167cd5ab.pdf</t>
  </si>
  <si>
    <t>Castilla - Machaguay_PERU MODERNO_3</t>
  </si>
  <si>
    <t>MARGARITA FELICITAS GARCIA ABARCA</t>
  </si>
  <si>
    <t>30584717</t>
  </si>
  <si>
    <t>https://mpesije.jne.gob.pe/apidocs/d7d47224-48b3-437c-bd1b-2166266e4084.pdf</t>
  </si>
  <si>
    <t>Castilla - Machaguay_PERU MODERNO_4</t>
  </si>
  <si>
    <t>AGUSTIN EFREN HUAYNA TACO</t>
  </si>
  <si>
    <t>30584465</t>
  </si>
  <si>
    <t>https://mpesije.jne.gob.pe/apidocs/ff0144ff-4511-4a2a-a021-3e6600ef13cb.pdf</t>
  </si>
  <si>
    <t>Castilla - Machaguay_PERU MODERNO_5</t>
  </si>
  <si>
    <t>ALEJANDRA CARMEN CHAUPI HUAYAPA</t>
  </si>
  <si>
    <t>73317481</t>
  </si>
  <si>
    <t>https://mpesije.jne.gob.pe/apidocs/5b68704a-8d14-463f-aace-a2d957007686.pdf</t>
  </si>
  <si>
    <t>Castilla - Machaguay_PERU MODERNO_6</t>
  </si>
  <si>
    <t>GIANCARLOS VICTOR MANUEL VELASQUEZ LLALLERCCO</t>
  </si>
  <si>
    <t>77700693</t>
  </si>
  <si>
    <t>https://mpesije.jne.gob.pe/apidocs/5054b24b-8ca4-47c5-9b9e-8d1a1e216c9d.pdf</t>
  </si>
  <si>
    <t>Castilla - Machaguay_PROGRESEMOS_0</t>
  </si>
  <si>
    <t>RONY PACHAO CONDORI</t>
  </si>
  <si>
    <t>40815220</t>
  </si>
  <si>
    <t>https://mpesije.jne.gob.pe/apidocs/8bd6d8da-fb37-4cd6-88b5-7eb077956f2b.pdf</t>
  </si>
  <si>
    <t>Castilla - Machaguay_PROGRESEMOS_1</t>
  </si>
  <si>
    <t>ROSA LUZ GAMERO MINAYA</t>
  </si>
  <si>
    <t>40222736</t>
  </si>
  <si>
    <t>https://mpesije.jne.gob.pe/apidocs/6661d026-fee7-4eae-8d7a-1591d7102bf1.pdf</t>
  </si>
  <si>
    <t>Castilla - Machaguay_PROGRESEMOS_2</t>
  </si>
  <si>
    <t>GUILLERMO ZAA PUMA</t>
  </si>
  <si>
    <t>41250508</t>
  </si>
  <si>
    <t>https://mpesije.jne.gob.pe/apidocs/1f082b48-bc1e-4ac7-a112-333836504601.pdf</t>
  </si>
  <si>
    <t>Castilla - Machaguay_PROGRESEMOS_3</t>
  </si>
  <si>
    <t>MARITZA QUEQUE MENDOZA</t>
  </si>
  <si>
    <t>74446452</t>
  </si>
  <si>
    <t>https://mpesije.jne.gob.pe/apidocs/1b170ada-d905-4f0c-996b-9352320178b7.pdf</t>
  </si>
  <si>
    <t>Castilla - Machaguay_PROGRESEMOS_4</t>
  </si>
  <si>
    <t>ELARD ALEJANDRO ANCO RODRIGUEZ</t>
  </si>
  <si>
    <t>75568336</t>
  </si>
  <si>
    <t>https://mpesije.jne.gob.pe/apidocs/7d6c4aa6-aa5c-4714-b01e-878723912665.pdf</t>
  </si>
  <si>
    <t>Castilla - Machaguay_PROGRESEMOS_5</t>
  </si>
  <si>
    <t>ROCIO GLENDY ZUÑIGA MINAYA</t>
  </si>
  <si>
    <t>29700131</t>
  </si>
  <si>
    <t>https://mpesije.jne.gob.pe/apidocs/87c6703b-b72d-45c0-8fdf-fd3322bcff07.pdf</t>
  </si>
  <si>
    <t>Castilla - Machaguay_PROGRESEMOS_6</t>
  </si>
  <si>
    <t>MARCO ANTONIO HUAMANI MOLLO</t>
  </si>
  <si>
    <t>48119395</t>
  </si>
  <si>
    <t>https://mpesije.jne.gob.pe/apidocs/64ebb0e4-c2a0-4946-bb29-ca247427e8c6.pdf</t>
  </si>
  <si>
    <t>Castilla - Orcopampa_AREQUIPA TRADICION Y FUTURO_0</t>
  </si>
  <si>
    <t>JUAN CARLOS LLERENA HUAMANI</t>
  </si>
  <si>
    <t>29419055</t>
  </si>
  <si>
    <t>https://mpesije.jne.gob.pe/apidocs/8eff92fb-3569-4809-ad57-d44cdc657869.pdf</t>
  </si>
  <si>
    <t>Castilla - Orcopampa_AREQUIPA TRADICION Y FUTURO_1</t>
  </si>
  <si>
    <t>APOLINAR HUAMANI HUAMANI</t>
  </si>
  <si>
    <t>41990132</t>
  </si>
  <si>
    <t>https://mpesije.jne.gob.pe/apidocs/3d8d67d4-5fb8-4d81-b4cf-761ce942c6b9.pdf</t>
  </si>
  <si>
    <t>Castilla - Orcopampa_AREQUIPA TRADICION Y FUTURO_2</t>
  </si>
  <si>
    <t>LAHADIA MAMANI QUISPE</t>
  </si>
  <si>
    <t>42788220</t>
  </si>
  <si>
    <t>https://mpesije.jne.gob.pe/apidocs/44e935de-ab75-49b9-b9c9-add10ae10dc6.pdf</t>
  </si>
  <si>
    <t>Castilla - Orcopampa_AREQUIPA TRADICION Y FUTURO_3</t>
  </si>
  <si>
    <t>OSCAR GERARDO SANA HERENCIA</t>
  </si>
  <si>
    <t>41758538</t>
  </si>
  <si>
    <t>https://mpesije.jne.gob.pe/apidocs/92d2022d-8ef4-4069-81c7-e6b6303b8307.pdf</t>
  </si>
  <si>
    <t>Castilla - Orcopampa_AREQUIPA TRADICION Y FUTURO_4</t>
  </si>
  <si>
    <t>DANITZA MEDALIT OBREGON VERA</t>
  </si>
  <si>
    <t>73800983</t>
  </si>
  <si>
    <t>https://mpesije.jne.gob.pe/apidocs/f4ab36c0-c049-4994-bbc1-b4c630643389.pdf</t>
  </si>
  <si>
    <t>Castilla - Orcopampa_AREQUIPA TRADICION Y FUTURO_5</t>
  </si>
  <si>
    <t>JHON JHEFERSON MENDIGURI CHIPANA</t>
  </si>
  <si>
    <t>61686161</t>
  </si>
  <si>
    <t>https://mpesije.jne.gob.pe/apidocs/39b6f9cb-7c7f-4ea2-bc46-32dc04ecce1d.pdf</t>
  </si>
  <si>
    <t>Castilla - Orcopampa_AREQUIPA TRADICION Y FUTURO_6</t>
  </si>
  <si>
    <t>NITLA VALERIE SULCA VILLALTA</t>
  </si>
  <si>
    <t>40050062</t>
  </si>
  <si>
    <t>https://mpesije.jne.gob.pe/apidocs/89365de8-8220-48e1-b6e7-45efa9b0c2a1.pdf</t>
  </si>
  <si>
    <t>Castilla - Orcopampa_FUERZA AREQUIPENA_0</t>
  </si>
  <si>
    <t>FLORENCIO PATIÑO GIRALDO</t>
  </si>
  <si>
    <t>41451304</t>
  </si>
  <si>
    <t>https://mpesije.jne.gob.pe/apidocs/52569e68-4138-49b6-a909-d52c9860b5ea.pdf</t>
  </si>
  <si>
    <t>Castilla - Orcopampa_FUERZA AREQUIPENA_1</t>
  </si>
  <si>
    <t>GIANELLA SABRINA QUISPE ZUNIGA</t>
  </si>
  <si>
    <t>78968580</t>
  </si>
  <si>
    <t>https://mpesije.jne.gob.pe/apidocs/66ca1975-8f96-4eab-9c54-1f028d7706b4.pdf</t>
  </si>
  <si>
    <t>Castilla - Orcopampa_FUERZA AREQUIPENA_2</t>
  </si>
  <si>
    <t>HELBER JULIO QUILLUYA ROJAS</t>
  </si>
  <si>
    <t>44875431</t>
  </si>
  <si>
    <t>https://mpesije.jne.gob.pe/apidocs/cfb860ae-5685-43a4-b959-5fc2e6935bf8.pdf</t>
  </si>
  <si>
    <t>Castilla - Orcopampa_FUERZA AREQUIPENA_3</t>
  </si>
  <si>
    <t>GRACIELA MARIA SANA SANA</t>
  </si>
  <si>
    <t>29608245</t>
  </si>
  <si>
    <t>https://mpesije.jne.gob.pe/apidocs/651231bf-6427-4cdd-b277-d528bab34077.pdf</t>
  </si>
  <si>
    <t>Castilla - Orcopampa_FUERZA AREQUIPENA_4</t>
  </si>
  <si>
    <t>JORGE LUIS SANA HUAMANI</t>
  </si>
  <si>
    <t>30772596</t>
  </si>
  <si>
    <t>https://mpesije.jne.gob.pe/apidocs/74767fc5-a5a6-46ff-8f52-6ceb26205b35.pdf</t>
  </si>
  <si>
    <t>Castilla - Orcopampa_FUERZA AREQUIPENA_5</t>
  </si>
  <si>
    <t>MIRIAM ROCIO VELAZCO FEBRES</t>
  </si>
  <si>
    <t>29279762</t>
  </si>
  <si>
    <t>https://mpesije.jne.gob.pe/apidocs/ad2c662d-a21c-4fdf-b765-2f16563175a0.pdf</t>
  </si>
  <si>
    <t>Castilla - Orcopampa_FUERZA AREQUIPENA_6</t>
  </si>
  <si>
    <t>JOSE FERNANDO DEL CARPIO YANA</t>
  </si>
  <si>
    <t>60059814</t>
  </si>
  <si>
    <t>https://mpesije.jne.gob.pe/apidocs/b75c82f3-5860-4da1-97e3-02c46a204273.pdf</t>
  </si>
  <si>
    <t>Castilla - Orcopampa_PARTIDO POLITICO PERU PRIMERO_0</t>
  </si>
  <si>
    <t>AURELIO NICOLAS VILCA GIRALDO</t>
  </si>
  <si>
    <t>30585896</t>
  </si>
  <si>
    <t>https://mpesije.jne.gob.pe/apidocs/29a50a30-80fd-415e-bf34-c80dfdfbac7d.pdf</t>
  </si>
  <si>
    <t>Castilla - Orcopampa_PARTIDO POLITICO PERU PRIMERO_1</t>
  </si>
  <si>
    <t>ISIDRO LLACHO TORRES</t>
  </si>
  <si>
    <t>42409454</t>
  </si>
  <si>
    <t>https://mpesije.jne.gob.pe/apidocs/46b5239c-e51f-4e08-81bf-b10f41ed4e6b.pdf</t>
  </si>
  <si>
    <t>Castilla - Orcopampa_PARTIDO POLITICO PERU PRIMERO_2</t>
  </si>
  <si>
    <t>TANIA LUZMILA QUINTANA CASQUINA</t>
  </si>
  <si>
    <t>76782160</t>
  </si>
  <si>
    <t>https://mpesije.jne.gob.pe/apidocs/e9d634b0-e717-4509-bac3-10fc5543fbe5.pdf</t>
  </si>
  <si>
    <t>Castilla - Orcopampa_PARTIDO POLITICO PERU PRIMERO_3</t>
  </si>
  <si>
    <t>SILVERIO CASPARA USKA</t>
  </si>
  <si>
    <t>24864131</t>
  </si>
  <si>
    <t>https://mpesije.jne.gob.pe/apidocs/e5197df4-3bb8-463f-a31a-f0f6cad62812.pdf</t>
  </si>
  <si>
    <t>Castilla - Orcopampa_PARTIDO POLITICO PERU PRIMERO_4</t>
  </si>
  <si>
    <t>SOFIA GEROMA HUAMANI QUIJAHUAMAN DE YANA</t>
  </si>
  <si>
    <t>29701518</t>
  </si>
  <si>
    <t>https://mpesije.jne.gob.pe/apidocs/3f918267-90f3-4430-8d16-03dc6be60699.pdf</t>
  </si>
  <si>
    <t>Castilla - Orcopampa_PARTIDO POLITICO PERU PRIMERO_5</t>
  </si>
  <si>
    <t>HUGO ELOY HUAMANI HUAMANI</t>
  </si>
  <si>
    <t>41663964</t>
  </si>
  <si>
    <t>https://mpesije.jne.gob.pe/apidocs/4f3bfc5f-b31b-4683-ac2a-a31e53304be1.pdf</t>
  </si>
  <si>
    <t>Castilla - Orcopampa_PARTIDO POLITICO PERU PRIMERO_6</t>
  </si>
  <si>
    <t>STEPHANIE GABRIELA QUISPE CONDORI</t>
  </si>
  <si>
    <t>61612291</t>
  </si>
  <si>
    <t>https://mpesije.jne.gob.pe/apidocs/da8f0b0b-97ca-4139-b927-0aef0108f29a.pdf</t>
  </si>
  <si>
    <t>Castilla - Orcopampa_PROGRESEMOS_0</t>
  </si>
  <si>
    <t>CIRO CIRILO PINTO CONDORI</t>
  </si>
  <si>
    <t>30579675</t>
  </si>
  <si>
    <t>https://mpesije.jne.gob.pe/apidocs/c09c58a6-74ea-4d19-a3ca-1845c73d067d.pdf</t>
  </si>
  <si>
    <t>Castilla - Orcopampa_PROGRESEMOS_1</t>
  </si>
  <si>
    <t>SANTOS LUCIANO PATIÑO VERA</t>
  </si>
  <si>
    <t>30573840</t>
  </si>
  <si>
    <t>https://mpesije.jne.gob.pe/apidocs/45a79c68-609b-46d0-b255-d35917db59ab.pdf</t>
  </si>
  <si>
    <t>Castilla - Orcopampa_PROGRESEMOS_2</t>
  </si>
  <si>
    <t>BEATRIZ SILVANA TAÑIRE AYTA</t>
  </si>
  <si>
    <t>73347303</t>
  </si>
  <si>
    <t>https://mpesije.jne.gob.pe/apidocs/b9c7386d-ae81-408f-a1c0-754312d65863.pdf</t>
  </si>
  <si>
    <t>Castilla - Orcopampa_PROGRESEMOS_3</t>
  </si>
  <si>
    <t>EUSTAQUIO FERIA VARGAS</t>
  </si>
  <si>
    <t>30574334</t>
  </si>
  <si>
    <t>https://mpesije.jne.gob.pe/apidocs/73b35c24-b226-4576-811a-8ee87f0a231e.pdf</t>
  </si>
  <si>
    <t>Castilla - Orcopampa_PROGRESEMOS_4</t>
  </si>
  <si>
    <t>YOSELIN ROSENDA CCAPERA HERENCIA</t>
  </si>
  <si>
    <t>60503098</t>
  </si>
  <si>
    <t>https://mpesije.jne.gob.pe/apidocs/91604fda-2b66-4488-837b-3268496f9cdd.pdf</t>
  </si>
  <si>
    <t>Castilla - Orcopampa_PROGRESEMOS_5</t>
  </si>
  <si>
    <t>WILSON FRANK YANA MOLLOCAHUANA</t>
  </si>
  <si>
    <t>76782137</t>
  </si>
  <si>
    <t>https://mpesije.jne.gob.pe/apidocs/0575f594-d159-4c84-b320-691c10dbce9e.pdf</t>
  </si>
  <si>
    <t>Castilla - Orcopampa_PROGRESEMOS_6</t>
  </si>
  <si>
    <t>AMARILLYS MEDALID ARIAS YANA</t>
  </si>
  <si>
    <t>74229564</t>
  </si>
  <si>
    <t>https://mpesije.jne.gob.pe/apidocs/351f8dad-e38c-48cf-bb7f-b15bccc4caea.pdf</t>
  </si>
  <si>
    <t>Castilla - Pampacolca_AHORA NACION AN_0</t>
  </si>
  <si>
    <t>VICENTE JUSTINO CARCAMO HUAMANI</t>
  </si>
  <si>
    <t>29342441</t>
  </si>
  <si>
    <t>https://mpesije.jne.gob.pe/apidocs/391f243e-7e3a-4bca-bf13-39d602d4110c.pdf</t>
  </si>
  <si>
    <t>Castilla - Pampacolca_AHORA NACION AN_1</t>
  </si>
  <si>
    <t>CYNTHIA TACCA MELO</t>
  </si>
  <si>
    <t>42305841</t>
  </si>
  <si>
    <t>https://mpesije.jne.gob.pe/apidocs/ba7ead47-8eec-4b22-be6a-f17bdf5ca6c1.pdf</t>
  </si>
  <si>
    <t>Castilla - Pampacolca_AHORA NACION AN_2</t>
  </si>
  <si>
    <t>ROBERTO VICTOR REVILLA PULCHA</t>
  </si>
  <si>
    <t>71386263</t>
  </si>
  <si>
    <t>https://mpesije.jne.gob.pe/apidocs/8f85e0e7-c899-42f9-9484-10085b54ae1f.pdf</t>
  </si>
  <si>
    <t>Castilla - Pampacolca_AHORA NACION AN_3</t>
  </si>
  <si>
    <t>LADY PAOLA CRUZ HUAMANI</t>
  </si>
  <si>
    <t>73815025</t>
  </si>
  <si>
    <t>https://mpesije.jne.gob.pe/apidocs/523fd9b4-fff0-4c09-b390-cbb635146f4a.pdf</t>
  </si>
  <si>
    <t>Castilla - Pampacolca_AHORA NACION AN_4</t>
  </si>
  <si>
    <t>CRISTIAN DANIEL MANUEL PACCO</t>
  </si>
  <si>
    <t>77692055</t>
  </si>
  <si>
    <t>https://mpesije.jne.gob.pe/apidocs/d45755aa-64cf-420d-8ad9-8cbf40233d0a.pdf</t>
  </si>
  <si>
    <t>Castilla - Pampacolca_AHORA NACION AN_5</t>
  </si>
  <si>
    <t>NEYDI DEYSI SOTO ROMERO</t>
  </si>
  <si>
    <t>72265148</t>
  </si>
  <si>
    <t>https://mpesije.jne.gob.pe/apidocs/4dc7f406-fe7e-4161-9c06-e45c0319fab6.pdf</t>
  </si>
  <si>
    <t>Castilla - Pampacolca_AHORA NACION AN_6</t>
  </si>
  <si>
    <t>DIEGO ALONSO LINARES MEDINA</t>
  </si>
  <si>
    <t>41972595</t>
  </si>
  <si>
    <t>https://mpesije.jne.gob.pe/apidocs/9fd375b4-9bc2-48dc-a8b7-69c1c39ee01d.pdf</t>
  </si>
  <si>
    <t>Castilla - Pampacolca_AREQUIPA TRADICION Y FUTURO_0</t>
  </si>
  <si>
    <t>LEONEL ANDRES HUAMANI TACO</t>
  </si>
  <si>
    <t>47182606</t>
  </si>
  <si>
    <t>https://mpesije.jne.gob.pe/apidocs/8d54ca67-3697-48fe-91ab-a4c36fe4f656.pdf</t>
  </si>
  <si>
    <t>Castilla - Pampacolca_AREQUIPA TRADICION Y FUTURO_1</t>
  </si>
  <si>
    <t>DOCMELI DOMENICA QUISPE MARQUEZ</t>
  </si>
  <si>
    <t>72265170</t>
  </si>
  <si>
    <t>https://mpesije.jne.gob.pe/apidocs/012c1e35-a247-4491-8534-50cae3dd7108.pdf</t>
  </si>
  <si>
    <t>Castilla - Pampacolca_AREQUIPA TRADICION Y FUTURO_2</t>
  </si>
  <si>
    <t>BRAJYAN ROMARIO SIVINCHA SALHUA</t>
  </si>
  <si>
    <t>72246901</t>
  </si>
  <si>
    <t>https://mpesije.jne.gob.pe/apidocs/4a7b2739-2057-4edc-a0da-9c11f4aeb21b.pdf</t>
  </si>
  <si>
    <t>Castilla - Pampacolca_AREQUIPA TRADICION Y FUTURO_3</t>
  </si>
  <si>
    <t>CELINA MARTHA CHACALLA HUAMANI</t>
  </si>
  <si>
    <t>72298166</t>
  </si>
  <si>
    <t>https://mpesije.jne.gob.pe/apidocs/78e578ad-7de8-4b4d-be92-abd21d169ba0.pdf</t>
  </si>
  <si>
    <t>Castilla - Pampacolca_AREQUIPA TRADICION Y FUTURO_4</t>
  </si>
  <si>
    <t>VICTOR ALBERTO TACO CANALES</t>
  </si>
  <si>
    <t>30576829</t>
  </si>
  <si>
    <t>https://mpesije.jne.gob.pe/apidocs/1329fc8b-9293-468d-8c27-16da6c06dbb3.pdf</t>
  </si>
  <si>
    <t>Castilla - Pampacolca_AREQUIPA TRADICION Y FUTURO_5</t>
  </si>
  <si>
    <t>DAKOTA RACHEL ÑAHUE CRUZ</t>
  </si>
  <si>
    <t>75992599</t>
  </si>
  <si>
    <t>https://mpesije.jne.gob.pe/apidocs/2b64bd1f-7544-4370-a564-f8fbd521891d.pdf</t>
  </si>
  <si>
    <t>Castilla - Pampacolca_AREQUIPA TRADICION Y FUTURO_6</t>
  </si>
  <si>
    <t>FRANCISCO MARIANO ROSALES SUAREZ</t>
  </si>
  <si>
    <t>30560834</t>
  </si>
  <si>
    <t>https://mpesije.jne.gob.pe/apidocs/98a96e2d-32ba-4fc6-8ceb-5feb726b4197.pdf</t>
  </si>
  <si>
    <t>Castilla - Pampacolca_PARTIDO POLITICO PERU PRIMERO_0</t>
  </si>
  <si>
    <t>PAOLA ROCIO LAZO REVILLA</t>
  </si>
  <si>
    <t>29561948</t>
  </si>
  <si>
    <t>https://mpesije.jne.gob.pe/apidocs/ffaee0a9-22a7-4ca0-8b57-44f3da7bfd54.pdf</t>
  </si>
  <si>
    <t>Castilla - Pampacolca_PARTIDO POLITICO PERU PRIMERO_1</t>
  </si>
  <si>
    <t>VICENTE PAUL ARIAS LLERENA</t>
  </si>
  <si>
    <t>29428045</t>
  </si>
  <si>
    <t>https://mpesije.jne.gob.pe/apidocs/aeab6c91-104d-48f9-af02-c3f70f76a535.pdf</t>
  </si>
  <si>
    <t>Castilla - Pampacolca_PARTIDO POLITICO PERU PRIMERO_2</t>
  </si>
  <si>
    <t>LIZETT KATHIA DIAZ ROSAS</t>
  </si>
  <si>
    <t>47352998</t>
  </si>
  <si>
    <t>https://mpesije.jne.gob.pe/apidocs/78889251-3621-450d-80f1-c4a55496eabf.pdf</t>
  </si>
  <si>
    <t>Castilla - Pampacolca_PARTIDO POLITICO PERU PRIMERO_3</t>
  </si>
  <si>
    <t>RONALDO WILLIANS HUAMANI REVILLA</t>
  </si>
  <si>
    <t>73339615</t>
  </si>
  <si>
    <t>https://mpesije.jne.gob.pe/apidocs/4b298b4f-0cb3-4f5d-832f-3bb35ccaeae5.pdf</t>
  </si>
  <si>
    <t>Castilla - Pampacolca_PARTIDO POLITICO PERU PRIMERO_4</t>
  </si>
  <si>
    <t>ELIZABETH BETTY SARMIENTO CHACALLA</t>
  </si>
  <si>
    <t>42578490</t>
  </si>
  <si>
    <t>https://mpesije.jne.gob.pe/apidocs/5e248dcf-5609-4cb9-99ca-b9798d00b1b6.pdf</t>
  </si>
  <si>
    <t>Castilla - Pampacolca_PARTIDO POLITICO PERU PRIMERO_5</t>
  </si>
  <si>
    <t>ALBERTO ALVAREZ RAMOS</t>
  </si>
  <si>
    <t>29365607</t>
  </si>
  <si>
    <t>https://mpesije.jne.gob.pe/apidocs/6fa98730-ddbf-4b31-ad26-5b3d17ca6e28.pdf</t>
  </si>
  <si>
    <t>Castilla - Pampacolca_PARTIDO POLITICO PERU PRIMERO_6</t>
  </si>
  <si>
    <t>NAYELI MARIELA HERNANI BECERRA</t>
  </si>
  <si>
    <t>78200337</t>
  </si>
  <si>
    <t>https://mpesije.jne.gob.pe/apidocs/e272d4f5-b1ad-4a17-ab24-a1c90dd683d7.pdf</t>
  </si>
  <si>
    <t>Castilla - Tipan_PARTIDO POLITICO PERU PRIMERO_0</t>
  </si>
  <si>
    <t>AMARILDO MARIO ALVAREZ IBARCENA</t>
  </si>
  <si>
    <t>29341724</t>
  </si>
  <si>
    <t>https://mpesije.jne.gob.pe/apidocs/80e88175-6582-45d4-a380-36ec2789d0ed.pdf</t>
  </si>
  <si>
    <t>Castilla - Tipan_PARTIDO POLITICO PERU PRIMERO_1</t>
  </si>
  <si>
    <t>ALEXANDRA RODRIGUEZ LAYME</t>
  </si>
  <si>
    <t>09792524</t>
  </si>
  <si>
    <t>https://mpesije.jne.gob.pe/apidocs/7f797af6-8f38-4715-b6f8-8bca5ef2d6c1.pdf</t>
  </si>
  <si>
    <t>Castilla - Tipan_PARTIDO POLITICO PERU PRIMERO_2</t>
  </si>
  <si>
    <t>EITHEL REY FLORES MANCHEGO</t>
  </si>
  <si>
    <t>73618567</t>
  </si>
  <si>
    <t>https://mpesije.jne.gob.pe/apidocs/b2560169-2735-4f91-95e6-559ca878f501.pdf</t>
  </si>
  <si>
    <t>Castilla - Tipan_PARTIDO POLITICO PERU PRIMERO_3</t>
  </si>
  <si>
    <t>AURELIA ADELA ZUÑIGA ALARCON</t>
  </si>
  <si>
    <t>30578088</t>
  </si>
  <si>
    <t>https://mpesije.jne.gob.pe/apidocs/9687d2f5-d6c6-4fd3-91aa-44ecf984b98c.pdf</t>
  </si>
  <si>
    <t>Castilla - Tipan_PARTIDO POLITICO PERU PRIMERO_4</t>
  </si>
  <si>
    <t>RONALD SAUL CORIMANYA LAYME</t>
  </si>
  <si>
    <t>44404139</t>
  </si>
  <si>
    <t>https://mpesije.jne.gob.pe/apidocs/ae476a06-3bb7-4859-83ac-48e5f4ccecb3.pdf</t>
  </si>
  <si>
    <t>Castilla - Tipan_PARTIDO POLITICO PERU PRIMERO_5</t>
  </si>
  <si>
    <t>ANABELA JENIFER CONDO CARDENAS</t>
  </si>
  <si>
    <t>74310932</t>
  </si>
  <si>
    <t>https://mpesije.jne.gob.pe/apidocs/e37b25d4-b290-4e66-9703-061ea7d570db.pdf</t>
  </si>
  <si>
    <t>Castilla - Tipan_PARTIDO POLITICO PERU PRIMERO_6</t>
  </si>
  <si>
    <t>SANTIAGO QUISPE HUAMANI</t>
  </si>
  <si>
    <t>77380128</t>
  </si>
  <si>
    <t>https://mpesije.jne.gob.pe/apidocs/a9a20e36-50c8-46ea-9716-254df2171e15.pdf</t>
  </si>
  <si>
    <t>Castilla - Tipan_PROGRESEMOS_0</t>
  </si>
  <si>
    <t>EDAR JAHAZIEL MENDOZA SOTO</t>
  </si>
  <si>
    <t>76193448</t>
  </si>
  <si>
    <t>https://mpesije.jne.gob.pe/apidocs/05b862a3-6364-45ae-b000-3811324a66d3.pdf</t>
  </si>
  <si>
    <t>Castilla - Tipan_PROGRESEMOS_1</t>
  </si>
  <si>
    <t>LUIS ALBERTO SILVA SILVA</t>
  </si>
  <si>
    <t>30578564</t>
  </si>
  <si>
    <t>https://mpesije.jne.gob.pe/apidocs/0a24ae4e-ebac-413c-9c2a-41029b97ab1a.pdf</t>
  </si>
  <si>
    <t>Castilla - Tipan_PROGRESEMOS_2</t>
  </si>
  <si>
    <t>MIRIAN YULI IBARCENA CONISLLA</t>
  </si>
  <si>
    <t>30578599</t>
  </si>
  <si>
    <t>https://mpesije.jne.gob.pe/apidocs/1b91a161-5891-459d-b9e4-2e01ab337acc.pdf</t>
  </si>
  <si>
    <t>Castilla - Tipan_PROGRESEMOS_3</t>
  </si>
  <si>
    <t>JAIME ADRIAN ZUÑIGA VASQUEZ</t>
  </si>
  <si>
    <t>60059908</t>
  </si>
  <si>
    <t>https://mpesije.jne.gob.pe/apidocs/714b03cc-dd17-40c4-9ee8-ff091b95f67e.pdf</t>
  </si>
  <si>
    <t>Castilla - Tipan_PROGRESEMOS_4</t>
  </si>
  <si>
    <t>STEPHANYE ZARAI SILVA SOTO</t>
  </si>
  <si>
    <t>73618562</t>
  </si>
  <si>
    <t>https://mpesije.jne.gob.pe/apidocs/6b91c77d-e862-4287-b853-8a584feebd17.pdf</t>
  </si>
  <si>
    <t>Castilla - Tipan_PROGRESEMOS_5</t>
  </si>
  <si>
    <t>ROGELIO FILOMENO LAYME ESCARSENA</t>
  </si>
  <si>
    <t>80161278</t>
  </si>
  <si>
    <t>https://mpesije.jne.gob.pe/apidocs/475f429e-aec8-4b6d-9cfa-6f5d660ee117.pdf</t>
  </si>
  <si>
    <t>Castilla - Tipan_PROGRESEMOS_6</t>
  </si>
  <si>
    <t>LEONOR ORFELINA FARFAN MEDINA</t>
  </si>
  <si>
    <t>30578320</t>
  </si>
  <si>
    <t>https://mpesije.jne.gob.pe/apidocs/8a79c9c5-659a-4367-ac45-5aa8aba02af2.pdf</t>
  </si>
  <si>
    <t>Castilla - Uraca_ACCION POPULAR_0</t>
  </si>
  <si>
    <t>JULIO CESAR MARQUEZ QUISPE</t>
  </si>
  <si>
    <t>29642666</t>
  </si>
  <si>
    <t>https://mpesije.jne.gob.pe/apidocs/85c94ae9-4d78-4e87-87fd-874a73cc7bc0.pdf</t>
  </si>
  <si>
    <t>Castilla - Uraca_ACCION POPULAR_2</t>
  </si>
  <si>
    <t>MAXIMO GASTON CHIPANA TAPIA</t>
  </si>
  <si>
    <t>30582795</t>
  </si>
  <si>
    <t>https://mpesije.jne.gob.pe/apidocs/6cd78766-6822-4d79-954a-d205b71c7230.pdf</t>
  </si>
  <si>
    <t>Castilla - Uraca_ACCION POPULAR_3</t>
  </si>
  <si>
    <t>NORA FRANCISCA MARTINEZ MARTINEZ</t>
  </si>
  <si>
    <t>29276184</t>
  </si>
  <si>
    <t>https://mpesije.jne.gob.pe/apidocs/d0544ff9-b18e-43d8-ab8a-62836d0fe401.pdf</t>
  </si>
  <si>
    <t>Castilla - Uraca_ACCION POPULAR_4</t>
  </si>
  <si>
    <t>ALCIDES EDUI ROJAS MARROQUIN</t>
  </si>
  <si>
    <t>44517720</t>
  </si>
  <si>
    <t>https://mpesije.jne.gob.pe/apidocs/d90a12dd-3536-48c7-981e-06f15d0a4938.pdf</t>
  </si>
  <si>
    <t>Castilla - Uraca_ACCION POPULAR_5</t>
  </si>
  <si>
    <t>REYNA ISABEL CHOQUE SULLO</t>
  </si>
  <si>
    <t>72125968</t>
  </si>
  <si>
    <t>https://mpesije.jne.gob.pe/apidocs/bc735b4b-76b6-4ea2-a8ea-35c012718d8a.pdf</t>
  </si>
  <si>
    <t>Castilla - Uraca_ACCION POPULAR_6</t>
  </si>
  <si>
    <t>SHARON ISABEL MARTINEZ HUERTAS</t>
  </si>
  <si>
    <t>77573610</t>
  </si>
  <si>
    <t>https://mpesije.jne.gob.pe/apidocs/6b0b5db6-daa5-4a65-9582-7db428001f02.pdf</t>
  </si>
  <si>
    <t>DANIEL DAVID VILCA SANCHEZ</t>
  </si>
  <si>
    <t>29415361</t>
  </si>
  <si>
    <t>https://mpesije.jne.gob.pe/apidocs/1df6d99b-8e4b-4b1a-90d6-54b71cf723da.pdf</t>
  </si>
  <si>
    <t>Castilla - Uraca_AHORA NACION AN_0</t>
  </si>
  <si>
    <t>MANUEL FIDEL ALPACA POSTIGO</t>
  </si>
  <si>
    <t>30581024</t>
  </si>
  <si>
    <t>https://mpesije.jne.gob.pe/apidocs/424e1117-8386-44ef-ad3b-dc4c58f08a2f.pdf</t>
  </si>
  <si>
    <t>Castilla - Uraca_AHORA NACION AN_1</t>
  </si>
  <si>
    <t>FABIOLA JANETH MARROQUIN LLERENA</t>
  </si>
  <si>
    <t>44809921</t>
  </si>
  <si>
    <t>https://mpesije.jne.gob.pe/apidocs/e2cc9feb-d9ed-4905-9826-27a9f3fac896.pdf</t>
  </si>
  <si>
    <t>Castilla - Uraca_AHORA NACION AN_2</t>
  </si>
  <si>
    <t>WILLIAM RAFAEL DEL CARPIO HEREDIA</t>
  </si>
  <si>
    <t>30589656</t>
  </si>
  <si>
    <t>https://mpesije.jne.gob.pe/apidocs/0c495c67-5509-4a0d-8df8-9988085d5db0.pdf</t>
  </si>
  <si>
    <t>Castilla - Uraca_AHORA NACION AN_3</t>
  </si>
  <si>
    <t>CANDY GLORIA GARAVITO GALLEGOS</t>
  </si>
  <si>
    <t>47783657</t>
  </si>
  <si>
    <t>https://mpesije.jne.gob.pe/apidocs/92b66d37-c6ca-49b3-b8c7-7fdf20d7b588.pdf</t>
  </si>
  <si>
    <t>Castilla - Uraca_AHORA NACION AN_4</t>
  </si>
  <si>
    <t>JUAN CARLOS DE LA CUBA ZUÑIGA</t>
  </si>
  <si>
    <t>77347329</t>
  </si>
  <si>
    <t>https://mpesije.jne.gob.pe/apidocs/16363339-386d-4ee3-b8b4-f39e82777a2a.pdf</t>
  </si>
  <si>
    <t>Castilla - Uraca_AHORA NACION AN_5</t>
  </si>
  <si>
    <t>ANAYELI QUISPE VILCA</t>
  </si>
  <si>
    <t>72137595</t>
  </si>
  <si>
    <t>https://mpesije.jne.gob.pe/apidocs/32257c5d-cdb2-45f7-bafa-3b3ddb9438f9.pdf</t>
  </si>
  <si>
    <t>Castilla - Uraca_AHORA NACION AN_6</t>
  </si>
  <si>
    <t>HENRY ANGEL GUTIERREZ ESCOBEDO</t>
  </si>
  <si>
    <t>29624100</t>
  </si>
  <si>
    <t>https://mpesije.jne.gob.pe/apidocs/1379a12f-4bc5-45be-a027-e48c27ea64c5.pdf</t>
  </si>
  <si>
    <t>Castilla - Uraca_ALIANZA PARA EL PROGRESO_0</t>
  </si>
  <si>
    <t>EVER JEANPIER ALI LIMA</t>
  </si>
  <si>
    <t>61039645</t>
  </si>
  <si>
    <t>https://mpesije.jne.gob.pe/apidocs/db4b640e-574b-482c-8f80-a15c267c365c.pdf</t>
  </si>
  <si>
    <t>Castilla - Uraca_ALIANZA PARA EL PROGRESO_1</t>
  </si>
  <si>
    <t>PIERO PALERMO SALAS RUIZ</t>
  </si>
  <si>
    <t>73016519</t>
  </si>
  <si>
    <t>https://mpesije.jne.gob.pe/apidocs/cfeac95a-39ea-48c5-b337-709ee3bb9e55.pdf</t>
  </si>
  <si>
    <t>Castilla - Uraca_ALIANZA PARA EL PROGRESO_2</t>
  </si>
  <si>
    <t>OLGA MARGARITA SULLA CRUZ</t>
  </si>
  <si>
    <t>30583120</t>
  </si>
  <si>
    <t>https://mpesije.jne.gob.pe/apidocs/4b9ffa99-15fb-427b-8ff0-908574f322af.pdf</t>
  </si>
  <si>
    <t>Castilla - Uraca_ALIANZA PARA EL PROGRESO_3</t>
  </si>
  <si>
    <t>IGOR LIZARDO CONDORI CHOQUE</t>
  </si>
  <si>
    <t>80262008</t>
  </si>
  <si>
    <t>https://mpesije.jne.gob.pe/apidocs/98882dac-507f-4fc5-8828-d90ab045f9ee.pdf</t>
  </si>
  <si>
    <t>Castilla - Uraca_ALIANZA PARA EL PROGRESO_4</t>
  </si>
  <si>
    <t>ERIKA YESSENIA SILVA VILLALOBOS</t>
  </si>
  <si>
    <t>30588856</t>
  </si>
  <si>
    <t>https://mpesije.jne.gob.pe/apidocs/f1901340-e5e5-4c74-9845-3d28548199e9.pdf</t>
  </si>
  <si>
    <t>Castilla - Uraca_ALIANZA PARA EL PROGRESO_5</t>
  </si>
  <si>
    <t>VICENTE ESTEVAN HUISA ESPINOZA</t>
  </si>
  <si>
    <t>30582770</t>
  </si>
  <si>
    <t>https://mpesije.jne.gob.pe/apidocs/093c823c-8310-4789-91fe-74e819cd5199.pdf</t>
  </si>
  <si>
    <t>Castilla - Uraca_ALIANZA PARA EL PROGRESO_6</t>
  </si>
  <si>
    <t>https://mpesije.jne.gob.pe/apidocs/5e320f73-36ee-4d6d-aa7b-1b3731e03347.pdf</t>
  </si>
  <si>
    <t>Castilla - Uraca_AREQUIPA TRADICION Y FUTURO_0</t>
  </si>
  <si>
    <t>MARTHA SELIA RUELAS CONDORI</t>
  </si>
  <si>
    <t>29633170</t>
  </si>
  <si>
    <t>https://mpesije.jne.gob.pe/apidocs/cb6d09f4-3484-4780-b42e-84bda2157669.pdf</t>
  </si>
  <si>
    <t>Castilla - Uraca_AREQUIPA TRADICION Y FUTURO_1</t>
  </si>
  <si>
    <t>LUIS ANTONIO ALPACA SERRANO</t>
  </si>
  <si>
    <t>72137639</t>
  </si>
  <si>
    <t>https://mpesije.jne.gob.pe/apidocs/b80315b7-22b6-4b50-8862-29d74620902e.pdf</t>
  </si>
  <si>
    <t>Castilla - Uraca_AREQUIPA TRADICION Y FUTURO_2</t>
  </si>
  <si>
    <t>RUTH LUPE BENAVENTE MARTINEZ</t>
  </si>
  <si>
    <t>29459404</t>
  </si>
  <si>
    <t>https://mpesije.jne.gob.pe/apidocs/eadce699-6505-42f6-abb7-34baf380da5a.pdf</t>
  </si>
  <si>
    <t>Castilla - Uraca_AREQUIPA TRADICION Y FUTURO_3</t>
  </si>
  <si>
    <t>EMILIO YLARIO PATIÑO YAULLI</t>
  </si>
  <si>
    <t>29557887</t>
  </si>
  <si>
    <t>https://mpesije.jne.gob.pe/apidocs/ed9e1d04-7938-4e83-8621-0cc8bd2d3183.pdf</t>
  </si>
  <si>
    <t>Castilla - Uraca_AREQUIPA TRADICION Y FUTURO_4</t>
  </si>
  <si>
    <t>ROCZANA ESTELA LAURA CHOQUE</t>
  </si>
  <si>
    <t>44754638</t>
  </si>
  <si>
    <t>https://mpesije.jne.gob.pe/apidocs/8ca51a85-c3bb-485a-8eb0-58c148f376b5.pdf</t>
  </si>
  <si>
    <t>Castilla - Uraca_AREQUIPA TRADICION Y FUTURO_5</t>
  </si>
  <si>
    <t>FRANZ ALFREDO DAVILA CONCHA</t>
  </si>
  <si>
    <t>30586835</t>
  </si>
  <si>
    <t>https://mpesije.jne.gob.pe/apidocs/9412c672-6e1c-43f5-bf1c-114d94af4398.pdf</t>
  </si>
  <si>
    <t>Castilla - Uraca_AREQUIPA TRADICION Y FUTURO_6</t>
  </si>
  <si>
    <t>DANITZA CECILIA CHACMANI LLERENA</t>
  </si>
  <si>
    <t>73146634</t>
  </si>
  <si>
    <t>https://mpesije.jne.gob.pe/apidocs/f70e3a77-037f-4900-8ddc-112b0bbccea6.pdf</t>
  </si>
  <si>
    <t>Castilla - Uraca_FUERZA AREQUIPENA_0</t>
  </si>
  <si>
    <t>MANUEL INDALECIO LLERENA VELARDE</t>
  </si>
  <si>
    <t>30582555</t>
  </si>
  <si>
    <t>https://mpesije.jne.gob.pe/apidocs/2ee2d233-ee00-4b42-b2ad-0980d2e9ad39.pdf</t>
  </si>
  <si>
    <t>Castilla - Uraca_FUERZA AREQUIPENA_1</t>
  </si>
  <si>
    <t>FREDY ALVAREZ BEJARANO</t>
  </si>
  <si>
    <t>47679638</t>
  </si>
  <si>
    <t>https://mpesije.jne.gob.pe/apidocs/9f990ed7-c82d-4554-bf84-7b50bc8c61b5.pdf</t>
  </si>
  <si>
    <t>Castilla - Uraca_FUERZA AREQUIPENA_2</t>
  </si>
  <si>
    <t>FERLICETH JASMINE MONROY MAMANI</t>
  </si>
  <si>
    <t>72441588</t>
  </si>
  <si>
    <t>https://mpesije.jne.gob.pe/apidocs/ebd5e2ad-360f-4096-ba83-036b460b050f.pdf</t>
  </si>
  <si>
    <t>Castilla - Uraca_FUERZA AREQUIPENA_3</t>
  </si>
  <si>
    <t>FRANCISCO ARTURO SANCHEZ MENDOZA</t>
  </si>
  <si>
    <t>30581205</t>
  </si>
  <si>
    <t>https://mpesije.jne.gob.pe/apidocs/3c43be50-b20b-4516-a1ee-f78a4283c79d.pdf</t>
  </si>
  <si>
    <t>Castilla - Uraca_FUERZA AREQUIPENA_4</t>
  </si>
  <si>
    <t>VIOLETTE VERONICA VARGAS MOGROVEJO</t>
  </si>
  <si>
    <t>30589360</t>
  </si>
  <si>
    <t>https://mpesije.jne.gob.pe/apidocs/8c5dc2e0-a05d-40cf-96d2-28e92e98f0b1.pdf</t>
  </si>
  <si>
    <t>Castilla - Uraca_FUERZA AREQUIPENA_5</t>
  </si>
  <si>
    <t>JEMIL JOSE PINTO DIAZ</t>
  </si>
  <si>
    <t>70770350</t>
  </si>
  <si>
    <t>https://mpesije.jne.gob.pe/apidocs/b27b6778-2a59-419e-9d9c-1ca105b819b5.pdf</t>
  </si>
  <si>
    <t>Castilla - Uraca_FUERZA AREQUIPENA_6</t>
  </si>
  <si>
    <t>JUANA CAROLINA COLQUE MENDOZA</t>
  </si>
  <si>
    <t>74068383</t>
  </si>
  <si>
    <t>https://mpesije.jne.gob.pe/apidocs/473308a8-d260-496e-af9e-919cffaad9e5.pdf</t>
  </si>
  <si>
    <t>Castilla - Uraca_PARTIDO POLITICO PERU PRIMERO_0</t>
  </si>
  <si>
    <t>MIGUEL ABDON MARTINEZ FERNANDEZ</t>
  </si>
  <si>
    <t>30580891</t>
  </si>
  <si>
    <t>https://mpesije.jne.gob.pe/apidocs/c5064a7e-5534-46cf-a0db-a8a0689c214e.pdf</t>
  </si>
  <si>
    <t>Castilla - Uraca_PARTIDO POLITICO PERU PRIMERO_1</t>
  </si>
  <si>
    <t>LEO BLADIMIR BERROA TAPIA</t>
  </si>
  <si>
    <t>30589008</t>
  </si>
  <si>
    <t>https://mpesije.jne.gob.pe/apidocs/c7f1f933-7a7e-4094-84e2-29df25cc3e6d.pdf</t>
  </si>
  <si>
    <t>Castilla - Uraca_PARTIDO POLITICO PERU PRIMERO_2</t>
  </si>
  <si>
    <t>KAREN PAMELA MAMANI FIGUEREDO</t>
  </si>
  <si>
    <t>47737410</t>
  </si>
  <si>
    <t>https://mpesije.jne.gob.pe/apidocs/aaa06b04-c05d-4ac8-a773-747a5bfec953.pdf</t>
  </si>
  <si>
    <t>Castilla - Uraca_PARTIDO POLITICO PERU PRIMERO_3</t>
  </si>
  <si>
    <t>ALEX JINN MACHON MEDINA</t>
  </si>
  <si>
    <t>41190442</t>
  </si>
  <si>
    <t>https://mpesije.jne.gob.pe/apidocs/72de9721-c2e8-4ecf-83a2-29e2d220b8de.pdf</t>
  </si>
  <si>
    <t>Castilla - Uraca_PARTIDO POLITICO PERU PRIMERO_4</t>
  </si>
  <si>
    <t>FATIELA NAYELI TALAVERA BEJARANO</t>
  </si>
  <si>
    <t>75625206</t>
  </si>
  <si>
    <t>https://mpesije.jne.gob.pe/apidocs/70dba494-ba2e-4981-a97e-75bed54374bf.pdf</t>
  </si>
  <si>
    <t>Castilla - Uraca_PARTIDO POLITICO PERU PRIMERO_5</t>
  </si>
  <si>
    <t>OMAR ARTURO HIRACHI ZAMORA</t>
  </si>
  <si>
    <t>40496619</t>
  </si>
  <si>
    <t>https://mpesije.jne.gob.pe/apidocs/a762f764-624d-4721-bd41-aa129ba0413d.pdf</t>
  </si>
  <si>
    <t>Castilla - Uraca_PARTIDO POLITICO PERU PRIMERO_6</t>
  </si>
  <si>
    <t>CAROLINE NICOLE ANAHUA MOZOMBITE</t>
  </si>
  <si>
    <t>60355445</t>
  </si>
  <si>
    <t>https://mpesije.jne.gob.pe/apidocs/67d26dc6-9c10-40eb-af05-79bf91510ea1.pdf</t>
  </si>
  <si>
    <t>Castilla - Uraca_PROGRESEMOS_0</t>
  </si>
  <si>
    <t>LUIS MIGUEL ESPEJO AYALA</t>
  </si>
  <si>
    <t>43498123</t>
  </si>
  <si>
    <t>https://mpesije.jne.gob.pe/apidocs/9f55ba17-71d5-41d1-aa81-0ea88f634202.pdf</t>
  </si>
  <si>
    <t>Castilla - Uraca_PROGRESEMOS_1</t>
  </si>
  <si>
    <t>SUSY FATIMA RIVERA CHIRINOS</t>
  </si>
  <si>
    <t>41834617</t>
  </si>
  <si>
    <t>https://mpesije.jne.gob.pe/apidocs/5ba03f5c-5f96-486c-a7be-0db1d5102c79.pdf</t>
  </si>
  <si>
    <t>Castilla - Uraca_PROGRESEMOS_2</t>
  </si>
  <si>
    <t>DAVID CLAROS ESPADA</t>
  </si>
  <si>
    <t>40873982</t>
  </si>
  <si>
    <t>https://mpesije.jne.gob.pe/apidocs/9cbaa57a-a883-41e4-8eaf-19ff42824818.pdf</t>
  </si>
  <si>
    <t>Castilla - Uraca_PROGRESEMOS_3</t>
  </si>
  <si>
    <t>ALLYSSON VALERIA GALDOS HUAMANI</t>
  </si>
  <si>
    <t>60628233</t>
  </si>
  <si>
    <t>https://mpesije.jne.gob.pe/apidocs/1cfe3724-6dec-49bc-a8c9-9014f35bc8bb.pdf</t>
  </si>
  <si>
    <t>Castilla - Uraca_PROGRESEMOS_4</t>
  </si>
  <si>
    <t>ALEXIS JOEL LLERENA LLERENA</t>
  </si>
  <si>
    <t>40355788</t>
  </si>
  <si>
    <t>https://mpesije.jne.gob.pe/apidocs/4496bd5b-e949-4804-a087-9e8739051bf6.pdf</t>
  </si>
  <si>
    <t>Castilla - Uraca_PROGRESEMOS_5</t>
  </si>
  <si>
    <t>ROXANA GLADYS MERMA ANDALUZ</t>
  </si>
  <si>
    <t>29553333</t>
  </si>
  <si>
    <t>https://mpesije.jne.gob.pe/apidocs/3f619d5d-a00e-412a-b2bc-78f3377032cd.pdf</t>
  </si>
  <si>
    <t>Castilla - Uraca_PROGRESEMOS_6</t>
  </si>
  <si>
    <t>MARTIN ALEJANDRO FERNANDEZ LLERENA</t>
  </si>
  <si>
    <t>72118483</t>
  </si>
  <si>
    <t>https://mpesije.jne.gob.pe/apidocs/c07925d9-c4ae-4276-a6d2-1bbed088488e.pdf</t>
  </si>
  <si>
    <t>Castilla - Uñon_ALIANZA PARA EL PROGRESO_0</t>
  </si>
  <si>
    <t>GUSTAVO RAMIRO LOPEZ DIAZ</t>
  </si>
  <si>
    <t>80161039</t>
  </si>
  <si>
    <t>https://mpesije.jne.gob.pe/apidocs/d557f8bb-ee8f-467b-9387-92b579b4da47.pdf</t>
  </si>
  <si>
    <t>Castilla - Uñon_ALIANZA PARA EL PROGRESO_1</t>
  </si>
  <si>
    <t>ROSARIO FELICITAS PANIHUARA HUAMANI</t>
  </si>
  <si>
    <t>30579328</t>
  </si>
  <si>
    <t>https://mpesije.jne.gob.pe/apidocs/99538937-4a09-4c20-9792-06c21f401cb8.pdf</t>
  </si>
  <si>
    <t>Castilla - Uñon_ALIANZA PARA EL PROGRESO_2</t>
  </si>
  <si>
    <t>ANDRES JOSE VELARDE SANCHEZ</t>
  </si>
  <si>
    <t>29298951</t>
  </si>
  <si>
    <t>https://mpesije.jne.gob.pe/apidocs/4d318bdd-cffd-4640-aa16-ff482e3cc34b.pdf</t>
  </si>
  <si>
    <t>Castilla - Uñon_ALIANZA PARA EL PROGRESO_3</t>
  </si>
  <si>
    <t>DANIELA BIVIANA QUIJAHUAMAN QUIJAHUAMAN</t>
  </si>
  <si>
    <t>60059951</t>
  </si>
  <si>
    <t>https://mpesije.jne.gob.pe/apidocs/c3b8e918-ab70-47af-965d-2d764ec867d7.pdf</t>
  </si>
  <si>
    <t>Castilla - Uñon_ALIANZA PARA EL PROGRESO_4</t>
  </si>
  <si>
    <t>JESUS WALTTER AMEZQUITA TAPIA</t>
  </si>
  <si>
    <t>29343080</t>
  </si>
  <si>
    <t>https://mpesije.jne.gob.pe/apidocs/e7e249ea-fac3-4e81-9278-246e1cab6dc5.pdf</t>
  </si>
  <si>
    <t>Castilla - Uñon_ALIANZA PARA EL PROGRESO_5</t>
  </si>
  <si>
    <t>YANIRA LETHY TAPIA AMEZQUITA</t>
  </si>
  <si>
    <t>60967675</t>
  </si>
  <si>
    <t>https://mpesije.jne.gob.pe/apidocs/ef19d34c-8097-4e7c-8ca7-466583b6d5e4.pdf</t>
  </si>
  <si>
    <t>Castilla - Uñon_ALIANZA PARA EL PROGRESO_6</t>
  </si>
  <si>
    <t>JOSE PEDRO QUIJAHUAMAN AUCAHUAQUI</t>
  </si>
  <si>
    <t>30579241</t>
  </si>
  <si>
    <t>https://mpesije.jne.gob.pe/apidocs/6200ef5d-78b5-46a7-9d76-2ca29a274bce.pdf</t>
  </si>
  <si>
    <t>Castilla - Uñon_AREQUIPA TRADICION Y FUTURO_0</t>
  </si>
  <si>
    <t>MOISES ALEJANDRO COPA SANCHEZ</t>
  </si>
  <si>
    <t>29329250</t>
  </si>
  <si>
    <t>https://mpesije.jne.gob.pe/apidocs/45f9b29d-178e-4079-bd69-2fe4e4d875c1.pdf</t>
  </si>
  <si>
    <t>Castilla - Uñon_AREQUIPA TRADICION Y FUTURO_1</t>
  </si>
  <si>
    <t>YENI MEDALID CHILCAHUE HUAMANI</t>
  </si>
  <si>
    <t>43548009</t>
  </si>
  <si>
    <t>https://mpesije.jne.gob.pe/apidocs/c1452faa-8a55-45ab-b285-27f4272535f8.pdf</t>
  </si>
  <si>
    <t>Castilla - Uñon_AREQUIPA TRADICION Y FUTURO_2</t>
  </si>
  <si>
    <t>JOEL JOSUE MOLLOCAHUANA HUAMANI</t>
  </si>
  <si>
    <t>76081923</t>
  </si>
  <si>
    <t>https://mpesije.jne.gob.pe/apidocs/ad410a71-25c9-440f-bb22-f0ba7b1e74d5.pdf</t>
  </si>
  <si>
    <t>Castilla - Uñon_AREQUIPA TRADICION Y FUTURO_3</t>
  </si>
  <si>
    <t>MARIA ELENA LLAMOSAS HERNANDEZ</t>
  </si>
  <si>
    <t>45897756</t>
  </si>
  <si>
    <t>https://mpesije.jne.gob.pe/apidocs/97848f5a-14f0-4bc1-bae8-b8cdb809693c.pdf</t>
  </si>
  <si>
    <t>Castilla - Uñon_AREQUIPA TRADICION Y FUTURO_4</t>
  </si>
  <si>
    <t>AURELIO MERMA SILVA</t>
  </si>
  <si>
    <t>08894065</t>
  </si>
  <si>
    <t>https://mpesije.jne.gob.pe/apidocs/7f4ab78f-bcf5-4fdc-9865-bd2dabacb12c.pdf</t>
  </si>
  <si>
    <t>Castilla - Uñon_AREQUIPA TRADICION Y FUTURO_5</t>
  </si>
  <si>
    <t>YOSELYN MADELEI CANQUI CALACHUA</t>
  </si>
  <si>
    <t>76829934</t>
  </si>
  <si>
    <t>https://mpesije.jne.gob.pe/apidocs/fc0d86cc-0de3-40b3-92bf-e039d80c9bf4.pdf</t>
  </si>
  <si>
    <t>Castilla - Uñon_AREQUIPA TRADICION Y FUTURO_6</t>
  </si>
  <si>
    <t>WILLIAMS GENARO QUIJAHUAMAN TAPIA</t>
  </si>
  <si>
    <t>74080453</t>
  </si>
  <si>
    <t>https://mpesije.jne.gob.pe/apidocs/da7572da-83fd-43c8-9d06-dc932864a97f.pdf</t>
  </si>
  <si>
    <t>Castilla - Uñon_FUERZA AREQUIPENA_0</t>
  </si>
  <si>
    <t>FREDY LEONIDAS LLAMOSAS AMEZQUITA</t>
  </si>
  <si>
    <t>30579234</t>
  </si>
  <si>
    <t>https://mpesije.jne.gob.pe/apidocs/0a673bdd-73ef-4a15-90f6-4ebb2edfe115.pdf</t>
  </si>
  <si>
    <t>Castilla - Uñon_FUERZA AREQUIPENA_1</t>
  </si>
  <si>
    <t>PERCY RODRIGUEZ QUIJAHUAMAN</t>
  </si>
  <si>
    <t>78111487</t>
  </si>
  <si>
    <t>https://mpesije.jne.gob.pe/apidocs/1fc4cf31-ef15-4440-90b1-874d738dcdd0.pdf</t>
  </si>
  <si>
    <t>Castilla - Uñon_FUERZA AREQUIPENA_2</t>
  </si>
  <si>
    <t>MARLENY LORENA LLAMOCA LEANDREZ</t>
  </si>
  <si>
    <t>47009808</t>
  </si>
  <si>
    <t>https://mpesije.jne.gob.pe/apidocs/d3a83ac4-baba-4c9b-8268-e17b782c80eb.pdf</t>
  </si>
  <si>
    <t>Castilla - Uñon_FUERZA AREQUIPENA_3</t>
  </si>
  <si>
    <t>INOC ELISEO QUIJAHUAMAN MOLLOCAHUANA</t>
  </si>
  <si>
    <t>77293039</t>
  </si>
  <si>
    <t>https://mpesije.jne.gob.pe/apidocs/81e6a7c7-97d8-474b-aa8e-f26a31d0c552.pdf</t>
  </si>
  <si>
    <t>Castilla - Uñon_FUERZA AREQUIPENA_4</t>
  </si>
  <si>
    <t>ROSA ELVIRA HUARCAYA LEANDREZ</t>
  </si>
  <si>
    <t>77907892</t>
  </si>
  <si>
    <t>https://mpesije.jne.gob.pe/apidocs/d4144ac4-984b-4909-be80-a55dbd411146.pdf</t>
  </si>
  <si>
    <t>Castilla - Uñon_FUERZA AREQUIPENA_5</t>
  </si>
  <si>
    <t>BASILIO BERNARDINO MOLLOCAHUANA QUIJAHUAMAN</t>
  </si>
  <si>
    <t>30579330</t>
  </si>
  <si>
    <t>https://mpesije.jne.gob.pe/apidocs/1b1766f8-33fc-4a97-a1f1-78bf3bf6d728.pdf</t>
  </si>
  <si>
    <t>Castilla - Uñon_FUERZA AREQUIPENA_6</t>
  </si>
  <si>
    <t>GLORIA MERCEDES HANAMPA HUAMANI</t>
  </si>
  <si>
    <t>30579259</t>
  </si>
  <si>
    <t>https://mpesije.jne.gob.pe/apidocs/dfcfe969-74c6-4a12-9f7b-4dad46c1393d.pdf</t>
  </si>
  <si>
    <t>Castilla - Viraco_AHORA NACION AN_0</t>
  </si>
  <si>
    <t>ALEX LUIS PUMA RAMOS</t>
  </si>
  <si>
    <t>40228203</t>
  </si>
  <si>
    <t>https://mpesije.jne.gob.pe/apidocs/36b41dee-ffd0-4731-a5ee-566eb010410c.pdf</t>
  </si>
  <si>
    <t>Castilla - Viraco_AHORA NACION AN_1</t>
  </si>
  <si>
    <t>AUGUSTO RIOS MEJIA</t>
  </si>
  <si>
    <t>29354745</t>
  </si>
  <si>
    <t>https://mpesije.jne.gob.pe/apidocs/54740616-204f-402c-80b4-0d28c521ec94.pdf</t>
  </si>
  <si>
    <t>Castilla - Viraco_AHORA NACION AN_2</t>
  </si>
  <si>
    <t>MAGALY URSULA YAULLI HUAYNA</t>
  </si>
  <si>
    <t>46022648</t>
  </si>
  <si>
    <t>https://mpesije.jne.gob.pe/apidocs/27fced43-d54d-444b-beea-098201ddfe3f.pdf</t>
  </si>
  <si>
    <t>Castilla - Viraco_AHORA NACION AN_3</t>
  </si>
  <si>
    <t>JUAN JOSE CCORIMANYA CHOQUE</t>
  </si>
  <si>
    <t>73420505</t>
  </si>
  <si>
    <t>https://mpesije.jne.gob.pe/apidocs/00962c55-f878-4bbf-b3a2-50a335d2554b.pdf</t>
  </si>
  <si>
    <t>Castilla - Viraco_AHORA NACION AN_4</t>
  </si>
  <si>
    <t>DEYSI SINDIA CONDORI CONDORI</t>
  </si>
  <si>
    <t>73434065</t>
  </si>
  <si>
    <t>https://mpesije.jne.gob.pe/apidocs/76bb115d-9420-469f-a308-a6d3b9ceca25.pdf</t>
  </si>
  <si>
    <t>Castilla - Viraco_AHORA NACION AN_5</t>
  </si>
  <si>
    <t>CELSO FROILAN VIZCARDO PATIÑO</t>
  </si>
  <si>
    <t>30584271</t>
  </si>
  <si>
    <t>https://mpesije.jne.gob.pe/apidocs/c7162af1-5b2a-4c2e-bb98-c720c44f5ae4.pdf</t>
  </si>
  <si>
    <t>Castilla - Viraco_AHORA NACION AN_6</t>
  </si>
  <si>
    <t>ANGELA SHIRLEY ALVAREZ TAYA</t>
  </si>
  <si>
    <t>73432751</t>
  </si>
  <si>
    <t>https://mpesije.jne.gob.pe/apidocs/261c6ca5-87a9-495f-923a-e5092b64618f.pdf</t>
  </si>
  <si>
    <t>Castilla - Viraco_ALIANZA PARA EL PROGRESO_0</t>
  </si>
  <si>
    <t>CLAUDIO FRANCISCO DIAZ FLORES</t>
  </si>
  <si>
    <t>06589913</t>
  </si>
  <si>
    <t>https://mpesije.jne.gob.pe/apidocs/c24c836c-a81c-402c-9473-35c6fc142411.pdf</t>
  </si>
  <si>
    <t>Castilla - Viraco_ALIANZA PARA EL PROGRESO_1</t>
  </si>
  <si>
    <t>ELENA CRISTINA MEDINA NAVARRO</t>
  </si>
  <si>
    <t>30576258</t>
  </si>
  <si>
    <t>https://mpesije.jne.gob.pe/apidocs/fc1044ab-38f3-4f24-b172-6bafa592b2c4.pdf</t>
  </si>
  <si>
    <t>Castilla - Viraco_ALIANZA PARA EL PROGRESO_2</t>
  </si>
  <si>
    <t>HELBERT VALENTIN CASTRO FLORES</t>
  </si>
  <si>
    <t>73434104</t>
  </si>
  <si>
    <t>https://mpesije.jne.gob.pe/apidocs/6a906293-d4ef-429c-a554-c4d85e2a4a9e.pdf</t>
  </si>
  <si>
    <t>Castilla - Viraco_ALIANZA PARA EL PROGRESO_3</t>
  </si>
  <si>
    <t>ELIZBET RUFINA CONDORI VIZCARDO</t>
  </si>
  <si>
    <t>73429191</t>
  </si>
  <si>
    <t>https://mpesije.jne.gob.pe/apidocs/873670a3-7810-455f-af40-4c38830de0a2.pdf</t>
  </si>
  <si>
    <t>Castilla - Viraco_ALIANZA PARA EL PROGRESO_4</t>
  </si>
  <si>
    <t>JAIME CLAUDIO ROMERO CORICAZA</t>
  </si>
  <si>
    <t>29558999</t>
  </si>
  <si>
    <t>https://mpesije.jne.gob.pe/apidocs/7bc4d69c-510a-4b98-b7a1-aa308c08699b.pdf</t>
  </si>
  <si>
    <t>Castilla - Viraco_ALIANZA PARA EL PROGRESO_5</t>
  </si>
  <si>
    <t>MIRELLA NICOL SINTI ROMERO</t>
  </si>
  <si>
    <t>75622002</t>
  </si>
  <si>
    <t>https://mpesije.jne.gob.pe/apidocs/be9f10a9-2d40-485e-bef1-8865c35868d6.pdf</t>
  </si>
  <si>
    <t>Castilla - Viraco_ALIANZA PARA EL PROGRESO_6</t>
  </si>
  <si>
    <t>PEDRO ANIBAL DIAZ CORICAZA</t>
  </si>
  <si>
    <t>30578337</t>
  </si>
  <si>
    <t>https://mpesije.jne.gob.pe/apidocs/8db4c0ed-6e9c-4d3d-b7b8-4255355d9b53.pdf</t>
  </si>
  <si>
    <t>Castilla - Viraco_PARTIDO POLITICO PERU PRIMERO_0</t>
  </si>
  <si>
    <t>JOSE ISAIAS VERA ALVAREZ</t>
  </si>
  <si>
    <t>29678204</t>
  </si>
  <si>
    <t>https://mpesije.jne.gob.pe/apidocs/eb9b4879-da91-498b-9271-bbac2edb4105.pdf</t>
  </si>
  <si>
    <t>Castilla - Viraco_PARTIDO POLITICO PERU PRIMERO_1</t>
  </si>
  <si>
    <t>TOMAS POLICARPIO VITA LANDA</t>
  </si>
  <si>
    <t>30584695</t>
  </si>
  <si>
    <t>https://mpesije.jne.gob.pe/apidocs/8d6d09d9-2afc-48db-88ab-708f448daeed.pdf</t>
  </si>
  <si>
    <t>Castilla - Viraco_PARTIDO POLITICO PERU PRIMERO_2</t>
  </si>
  <si>
    <t>RUTH JEANETE ALVAREZ VASQUEZ DE CHECCA</t>
  </si>
  <si>
    <t>45024311</t>
  </si>
  <si>
    <t>https://mpesije.jne.gob.pe/apidocs/abf67eb2-5819-4deb-8a54-79513e5b27b0.pdf</t>
  </si>
  <si>
    <t>Castilla - Viraco_PARTIDO POLITICO PERU PRIMERO_3</t>
  </si>
  <si>
    <t>JORGE MAMANI TICONA</t>
  </si>
  <si>
    <t>46153150</t>
  </si>
  <si>
    <t>https://mpesije.jne.gob.pe/apidocs/6c262d21-c72e-4cc4-b741-b868b9a015da.pdf</t>
  </si>
  <si>
    <t>Castilla - Viraco_PARTIDO POLITICO PERU PRIMERO_4</t>
  </si>
  <si>
    <t>NARDY KARELLY TOTOCAYO BECERRA</t>
  </si>
  <si>
    <t>43743908</t>
  </si>
  <si>
    <t>https://mpesije.jne.gob.pe/apidocs/174938ea-ed0d-4e90-8582-e827305b4c7e.pdf</t>
  </si>
  <si>
    <t>Castilla - Viraco_PARTIDO POLITICO PERU PRIMERO_5</t>
  </si>
  <si>
    <t>JUAN ANTONIO ALVAREZ HUAMANI</t>
  </si>
  <si>
    <t>74461134</t>
  </si>
  <si>
    <t>https://mpesije.jne.gob.pe/apidocs/86a4cb0e-b4e7-4f51-a229-cc05df6dc2b5.pdf</t>
  </si>
  <si>
    <t>Castilla - Viraco_PARTIDO POLITICO PERU PRIMERO_6</t>
  </si>
  <si>
    <t>BRITTANY BILLONCY QUISPE DEL CARPIO</t>
  </si>
  <si>
    <t>60060088</t>
  </si>
  <si>
    <t>https://mpesije.jne.gob.pe/apidocs/f9679f7f-6f1e-406f-a2db-83249e7bc3f1.pdf</t>
  </si>
  <si>
    <t>Caylloma - Achoma_ALIANZA PARA EL PROGRESO_0</t>
  </si>
  <si>
    <t>RICHARD INOCENTE GALLEGOS HUERTAS</t>
  </si>
  <si>
    <t>29548339</t>
  </si>
  <si>
    <t>https://mpesije.jne.gob.pe/apidocs/0de3044a-ebe9-4ed4-b465-5f686f59ae45.pdf</t>
  </si>
  <si>
    <t>Caylloma - Achoma_ALIANZA PARA EL PROGRESO_1</t>
  </si>
  <si>
    <t>ROGER TEOFILO SORIA GONZALES</t>
  </si>
  <si>
    <t>30644003</t>
  </si>
  <si>
    <t>https://mpesije.jne.gob.pe/apidocs/9d3c6f8e-4abd-49eb-ab76-9c0125c3ffe7.pdf</t>
  </si>
  <si>
    <t>Caylloma - Achoma_ALIANZA PARA EL PROGRESO_2</t>
  </si>
  <si>
    <t>SUSAN IVETH MAMANI CACERES</t>
  </si>
  <si>
    <t>73531550</t>
  </si>
  <si>
    <t>https://mpesije.jne.gob.pe/apidocs/0ced94cf-fdfc-4653-9dca-34fd553aa86c.pdf</t>
  </si>
  <si>
    <t>Caylloma - Achoma_ALIANZA PARA EL PROGRESO_3</t>
  </si>
  <si>
    <t>PLINIO FERNANDO CÁCERES PERALES</t>
  </si>
  <si>
    <t>60062061</t>
  </si>
  <si>
    <t>https://mpesije.jne.gob.pe/apidocs/aa798a8f-5433-44b9-8985-97d5b5135cce.pdf</t>
  </si>
  <si>
    <t>Caylloma - Achoma_ALIANZA PARA EL PROGRESO_4</t>
  </si>
  <si>
    <t>DELFINA LLALLACACHI CCALLOCSA</t>
  </si>
  <si>
    <t>40574924</t>
  </si>
  <si>
    <t>https://mpesije.jne.gob.pe/apidocs/1bf40e74-b38f-4557-812b-001bb60b2509.pdf</t>
  </si>
  <si>
    <t>Caylloma - Achoma_ALIANZA PARA EL PROGRESO_5</t>
  </si>
  <si>
    <t>GEORGE GERMAN CHOQUE QUISPE</t>
  </si>
  <si>
    <t>48233731</t>
  </si>
  <si>
    <t>https://mpesije.jne.gob.pe/apidocs/c5fb57e4-2e93-48d7-b273-ff116cfe3896.pdf</t>
  </si>
  <si>
    <t>Caylloma - Achoma_ALIANZA PARA EL PROGRESO_6</t>
  </si>
  <si>
    <t>YANET ROSA QUISPE LLOCLLE</t>
  </si>
  <si>
    <t>30643968</t>
  </si>
  <si>
    <t>https://mpesije.jne.gob.pe/apidocs/950ddb28-6756-42ee-9550-fbcb5a613ca4.pdf</t>
  </si>
  <si>
    <t>Caylloma - Achoma_AREQUIPA TRADICION Y FUTURO_0</t>
  </si>
  <si>
    <t>MARIO ALVARO OSCA CUSIHUAMAN</t>
  </si>
  <si>
    <t>40674419</t>
  </si>
  <si>
    <t>https://mpesije.jne.gob.pe/apidocs/8730c794-ade3-425b-aaaf-28abe55e5230.pdf</t>
  </si>
  <si>
    <t>Caylloma - Achoma_AREQUIPA TRADICION Y FUTURO_1</t>
  </si>
  <si>
    <t>BENY LLACHO QUISPE</t>
  </si>
  <si>
    <t>43728232</t>
  </si>
  <si>
    <t>https://mpesije.jne.gob.pe/apidocs/4a9334c4-a6bf-4a7e-8d62-37dc28243698.pdf</t>
  </si>
  <si>
    <t>Caylloma - Achoma_AREQUIPA TRADICION Y FUTURO_2</t>
  </si>
  <si>
    <t>CELIA BERTHA SAMAYANI GOMEZ</t>
  </si>
  <si>
    <t>43891695</t>
  </si>
  <si>
    <t>https://mpesije.jne.gob.pe/apidocs/dd974d2d-c1a7-4fa1-917f-c600aa0cab33.pdf</t>
  </si>
  <si>
    <t>Caylloma - Achoma_AREQUIPA TRADICION Y FUTURO_3</t>
  </si>
  <si>
    <t>SANTOS EUSTAQUIO LIMA NINATAYPE</t>
  </si>
  <si>
    <t>30673093</t>
  </si>
  <si>
    <t>https://mpesije.jne.gob.pe/apidocs/d9bd6f5d-c464-4b33-8467-41ba416b0a23.pdf</t>
  </si>
  <si>
    <t>Caylloma - Achoma_AREQUIPA TRADICION Y FUTURO_4</t>
  </si>
  <si>
    <t>URBANA CONCEPCION QUISPE CACERES</t>
  </si>
  <si>
    <t>40900156</t>
  </si>
  <si>
    <t>https://mpesije.jne.gob.pe/apidocs/d2b09216-0d94-4c3c-9480-9606dcb3bba9.pdf</t>
  </si>
  <si>
    <t>Caylloma - Achoma_AREQUIPA TRADICION Y FUTURO_5</t>
  </si>
  <si>
    <t>GILBER ROMARIO MAMANI CUTIPA</t>
  </si>
  <si>
    <t>71988545</t>
  </si>
  <si>
    <t>https://mpesije.jne.gob.pe/apidocs/583c9305-c164-4507-8f04-a176c96e112f.pdf</t>
  </si>
  <si>
    <t>Caylloma - Achoma_AREQUIPA TRADICION Y FUTURO_6</t>
  </si>
  <si>
    <t>NOELIA BERNAL GONZALES</t>
  </si>
  <si>
    <t>60062052</t>
  </si>
  <si>
    <t>https://mpesije.jne.gob.pe/apidocs/6afd2928-cbc7-43b3-9197-fe510fe8797e.pdf</t>
  </si>
  <si>
    <t>Caylloma - Achoma_PARTIDO DEMOCRATICO SOMOS PERU_0</t>
  </si>
  <si>
    <t>JOSE BENITO MERMA CAHUA</t>
  </si>
  <si>
    <t>43004562</t>
  </si>
  <si>
    <t>https://mpesije.jne.gob.pe/apidocs/e50a49db-d78d-42a5-8e72-23ed4179b761.pdf</t>
  </si>
  <si>
    <t>Caylloma - Achoma_PARTIDO DEMOCRATICO SOMOS PERU_1</t>
  </si>
  <si>
    <t>LUZMERY FELICITAS ACERO CACERES</t>
  </si>
  <si>
    <t>43830925</t>
  </si>
  <si>
    <t>https://mpesije.jne.gob.pe/apidocs/f372ea22-b087-43d6-9dd0-89327c4927c2.pdf</t>
  </si>
  <si>
    <t>Caylloma - Achoma_PARTIDO DEMOCRATICO SOMOS PERU_2</t>
  </si>
  <si>
    <t>ALBINO CIPRIANO QUECARA CHUQUICALLATA</t>
  </si>
  <si>
    <t>29625885</t>
  </si>
  <si>
    <t>https://mpesije.jne.gob.pe/apidocs/8c2f7301-e70c-4b4e-b996-2da7b9c8c4f8.pdf</t>
  </si>
  <si>
    <t>Caylloma - Achoma_PARTIDO DEMOCRATICO SOMOS PERU_3</t>
  </si>
  <si>
    <t>REGINA NATIVIDAD ACERO VALDEZ</t>
  </si>
  <si>
    <t>30643471</t>
  </si>
  <si>
    <t>https://mpesije.jne.gob.pe/apidocs/7918951f-15bd-4a33-bb14-4887e82c3ea9.pdf</t>
  </si>
  <si>
    <t>Caylloma - Achoma_PARTIDO DEMOCRATICO SOMOS PERU_4</t>
  </si>
  <si>
    <t>JULIO FRANCKLIN FLORES SUYCO</t>
  </si>
  <si>
    <t>30643946</t>
  </si>
  <si>
    <t>https://mpesije.jne.gob.pe/apidocs/1d6f5cf5-63ba-4ce7-96be-a2917f0db634.pdf</t>
  </si>
  <si>
    <t>Caylloma - Achoma_PARTIDO DEMOCRATICO SOMOS PERU_5</t>
  </si>
  <si>
    <t>MILAGROS BELEN SARAYASI VELASCO</t>
  </si>
  <si>
    <t>79053383</t>
  </si>
  <si>
    <t>https://mpesije.jne.gob.pe/apidocs/49d4384f-4c59-4361-b335-7ab18b6519af.pdf</t>
  </si>
  <si>
    <t>Caylloma - Achoma_PARTIDO DEMOCRATICO SOMOS PERU_6</t>
  </si>
  <si>
    <t>WILDER RONALDO DE LA CRUZ TACO</t>
  </si>
  <si>
    <t>73531545</t>
  </si>
  <si>
    <t>https://mpesije.jne.gob.pe/apidocs/26859d5e-9f14-4012-af26-24bb1878f76e.pdf</t>
  </si>
  <si>
    <t>Caylloma - Cabanaconde_AHORA NACION AN_0</t>
  </si>
  <si>
    <t>REY ESTEBAN CASTRO TINTA</t>
  </si>
  <si>
    <t>00985380</t>
  </si>
  <si>
    <t>https://mpesije.jne.gob.pe/apidocs/8e362d9e-9998-46e1-88cf-4bfc2ebde397.pdf</t>
  </si>
  <si>
    <t>Caylloma - Cabanaconde_AHORA NACION AN_1</t>
  </si>
  <si>
    <t>MERCEDES TEODORA HUAMANI PACO</t>
  </si>
  <si>
    <t>74050709</t>
  </si>
  <si>
    <t>https://mpesije.jne.gob.pe/apidocs/cf9e06db-26cf-4eb5-a260-ec7a8b715078.pdf</t>
  </si>
  <si>
    <t>Caylloma - Cabanaconde_AHORA NACION AN_2</t>
  </si>
  <si>
    <t>MATEO SONCCO RAMOS</t>
  </si>
  <si>
    <t>30644862</t>
  </si>
  <si>
    <t>https://mpesije.jne.gob.pe/apidocs/cb9ede80-d80f-43a8-a13b-b6a51a424a03.pdf</t>
  </si>
  <si>
    <t>Caylloma - Cabanaconde_AHORA NACION AN_3</t>
  </si>
  <si>
    <t>CAROLAY RUTH CONDORI QUISPE</t>
  </si>
  <si>
    <t>78006279</t>
  </si>
  <si>
    <t>https://mpesije.jne.gob.pe/apidocs/37c85177-a5e4-4154-8315-435863bbcae5.pdf</t>
  </si>
  <si>
    <t>Caylloma - Cabanaconde_AHORA NACION AN_4</t>
  </si>
  <si>
    <t>FERNANDO URA TORRES</t>
  </si>
  <si>
    <t>48848849</t>
  </si>
  <si>
    <t>https://mpesije.jne.gob.pe/apidocs/eaf6f08f-6f16-4bff-b186-4b1bc400da37.pdf</t>
  </si>
  <si>
    <t>Caylloma - Cabanaconde_AHORA NACION AN_5</t>
  </si>
  <si>
    <t>BRENDA RUFINA HUARCA NINA</t>
  </si>
  <si>
    <t>77797230</t>
  </si>
  <si>
    <t>https://mpesije.jne.gob.pe/apidocs/75fab9ee-d7cd-4702-80a6-16e8a5136430.pdf</t>
  </si>
  <si>
    <t>Caylloma - Cabanaconde_AHORA NACION AN_6</t>
  </si>
  <si>
    <t>JOSE ROMULO BERNEDO SANCHEZ</t>
  </si>
  <si>
    <t>07556165</t>
  </si>
  <si>
    <t>https://mpesije.jne.gob.pe/apidocs/cb5a83ac-5eb5-4975-8eaa-247f082974e4.pdf</t>
  </si>
  <si>
    <t>Caylloma - Cabanaconde_AREQUIPA TRADICION Y FUTURO_0</t>
  </si>
  <si>
    <t>PEDRO ISAIAS GONZALES PASTOR</t>
  </si>
  <si>
    <t>29468683</t>
  </si>
  <si>
    <t>https://mpesije.jne.gob.pe/apidocs/7b00fb3e-3e39-4700-a1f1-9c492788adbd.pdf</t>
  </si>
  <si>
    <t>Caylloma - Cabanaconde_AREQUIPA TRADICION Y FUTURO_1</t>
  </si>
  <si>
    <t>FREDENCIO NICOLAS CHICAÑA VILCA</t>
  </si>
  <si>
    <t>30645646</t>
  </si>
  <si>
    <t>https://mpesije.jne.gob.pe/apidocs/84ffbd0e-3674-4da7-a5a7-524a2594e6a9.pdf</t>
  </si>
  <si>
    <t>Caylloma - Cabanaconde_AREQUIPA TRADICION Y FUTURO_2</t>
  </si>
  <si>
    <t>LEONOR MARINA SILVA CHAYÑA</t>
  </si>
  <si>
    <t>30645873</t>
  </si>
  <si>
    <t>https://mpesije.jne.gob.pe/apidocs/34905197-433d-40d4-b94f-c5e3baecbad6.pdf</t>
  </si>
  <si>
    <t>Caylloma - Cabanaconde_AREQUIPA TRADICION Y FUTURO_3</t>
  </si>
  <si>
    <t>ALIPIO JACINTO CASTRO CUBA</t>
  </si>
  <si>
    <t>30645217</t>
  </si>
  <si>
    <t>https://mpesije.jne.gob.pe/apidocs/f99cfaec-b7f7-4805-8de5-89bf87f40e3a.pdf</t>
  </si>
  <si>
    <t>Caylloma - Cabanaconde_AREQUIPA TRADICION Y FUTURO_4</t>
  </si>
  <si>
    <t>ANNE ROSALINDA QUISPE OXA</t>
  </si>
  <si>
    <t>73346484</t>
  </si>
  <si>
    <t>https://mpesije.jne.gob.pe/apidocs/f3da58c2-0b12-4937-9ea9-98cccbc0c6a2.pdf</t>
  </si>
  <si>
    <t>Caylloma - Cabanaconde_AREQUIPA TRADICION Y FUTURO_5</t>
  </si>
  <si>
    <t>EDERSON GUILLERMO PICHA GAMARRA</t>
  </si>
  <si>
    <t>72290827</t>
  </si>
  <si>
    <t>https://mpesije.jne.gob.pe/apidocs/c6457900-2337-4c4c-8436-e17d32a71116.pdf</t>
  </si>
  <si>
    <t>Caylloma - Cabanaconde_AREQUIPA TRADICION Y FUTURO_6</t>
  </si>
  <si>
    <t>YESICA DARLENY SILVA BERNAL</t>
  </si>
  <si>
    <t>44884994</t>
  </si>
  <si>
    <t>https://mpesije.jne.gob.pe/apidocs/1f5a36ec-8e66-4b29-95f2-9f17f738bdda.pdf</t>
  </si>
  <si>
    <t>Caylloma - Cabanaconde_FUERZA AREQUIPENA_0</t>
  </si>
  <si>
    <t>HENRY JULIO JIMENEZ BARRIOS</t>
  </si>
  <si>
    <t>30645634</t>
  </si>
  <si>
    <t>https://mpesije.jne.gob.pe/apidocs/e4e0099c-9465-42cf-b9d5-fde51ce308a7.pdf</t>
  </si>
  <si>
    <t>Caylloma - Cabanaconde_FUERZA AREQUIPENA_1</t>
  </si>
  <si>
    <t>WASHINGTON ISIDRO PACCO PARI</t>
  </si>
  <si>
    <t>40054609</t>
  </si>
  <si>
    <t>https://mpesije.jne.gob.pe/apidocs/ec0a577d-3e98-4f13-aacd-57debe0ef53a.pdf</t>
  </si>
  <si>
    <t>Caylloma - Cabanaconde_FUERZA AREQUIPENA_2</t>
  </si>
  <si>
    <t>LUPE JUSTA HUARAYA MENDOZA</t>
  </si>
  <si>
    <t>30645548</t>
  </si>
  <si>
    <t>https://mpesije.jne.gob.pe/apidocs/71dcc8b9-60fe-4c66-aad8-033e5e4992b6.pdf</t>
  </si>
  <si>
    <t>Caylloma - Cabanaconde_FUERZA AREQUIPENA_3</t>
  </si>
  <si>
    <t>NELSON FUENTES QUISPE</t>
  </si>
  <si>
    <t>75473594</t>
  </si>
  <si>
    <t>https://mpesije.jne.gob.pe/apidocs/40056a65-6575-47da-baeb-5d8a06054a26.pdf</t>
  </si>
  <si>
    <t>Caylloma - Cabanaconde_FUERZA AREQUIPENA_4</t>
  </si>
  <si>
    <t>LEIDY VALERIANA JUNCO PUMA</t>
  </si>
  <si>
    <t>41593325</t>
  </si>
  <si>
    <t>https://mpesije.jne.gob.pe/apidocs/d7e18bee-fe49-4350-bc45-773a12f2b574.pdf</t>
  </si>
  <si>
    <t>Caylloma - Cabanaconde_FUERZA AREQUIPENA_5</t>
  </si>
  <si>
    <t>JACINTO BENAVIDES MARTINEZ</t>
  </si>
  <si>
    <t>30645790</t>
  </si>
  <si>
    <t>https://mpesije.jne.gob.pe/apidocs/c564abcc-b90a-47f7-bf46-4be3a4fe4c54.pdf</t>
  </si>
  <si>
    <t>Caylloma - Cabanaconde_FUERZA AREQUIPENA_6</t>
  </si>
  <si>
    <t>VANEZA MARIA LUPA CONDORI</t>
  </si>
  <si>
    <t>74485370</t>
  </si>
  <si>
    <t>https://mpesije.jne.gob.pe/apidocs/322a0603-b68b-41ec-888e-344a82b4860d.pdf</t>
  </si>
  <si>
    <t>Caylloma - Cabanaconde_PARTIDO DEMOCRATICO SOMOS PERU_0</t>
  </si>
  <si>
    <t>GEOFFREY CHRISTIAN CAYANI BENAVIDES</t>
  </si>
  <si>
    <t>42035175</t>
  </si>
  <si>
    <t>https://mpesije.jne.gob.pe/apidocs/d1f293a7-8dc1-44f5-9325-0a396ba96346.pdf</t>
  </si>
  <si>
    <t>Caylloma - Cabanaconde_PARTIDO DEMOCRATICO SOMOS PERU_1</t>
  </si>
  <si>
    <t>CLIMACO PRIMO FELICIANO LLALLACACHI CATASI</t>
  </si>
  <si>
    <t>30656649</t>
  </si>
  <si>
    <t>https://mpesije.jne.gob.pe/apidocs/9b37a03e-dbfa-4293-846c-38cdf1ed94e2.pdf</t>
  </si>
  <si>
    <t>Caylloma - Cabanaconde_PARTIDO DEMOCRATICO SOMOS PERU_2</t>
  </si>
  <si>
    <t>ANNELI LUZ ROMERO FLORES</t>
  </si>
  <si>
    <t>48552082</t>
  </si>
  <si>
    <t>https://mpesije.jne.gob.pe/apidocs/93aed2b4-4883-4fce-8ab1-25a2604c4efa.pdf</t>
  </si>
  <si>
    <t>Caylloma - Cabanaconde_PARTIDO DEMOCRATICO SOMOS PERU_3</t>
  </si>
  <si>
    <t>FERNANDO YAN CARLOS JIMENEZ LOPEZ</t>
  </si>
  <si>
    <t>10239905</t>
  </si>
  <si>
    <t>https://mpesije.jne.gob.pe/apidocs/bd69f0bb-eb13-4634-93ce-5c165ca4faac.pdf</t>
  </si>
  <si>
    <t>Caylloma - Cabanaconde_PARTIDO DEMOCRATICO SOMOS PERU_4</t>
  </si>
  <si>
    <t>KAREN LIZETH VILLAVICENCIO HERRERA</t>
  </si>
  <si>
    <t>76959087</t>
  </si>
  <si>
    <t>https://mpesije.jne.gob.pe/apidocs/21af6685-2b75-4f4e-9ca9-b7da10e7e509.pdf</t>
  </si>
  <si>
    <t>Caylloma - Cabanaconde_PARTIDO DEMOCRATICO SOMOS PERU_5</t>
  </si>
  <si>
    <t>ALEXANDERX FRANSHESCO LLACASI MENDOZA</t>
  </si>
  <si>
    <t>74231632</t>
  </si>
  <si>
    <t>https://mpesije.jne.gob.pe/apidocs/72073079-238a-475a-92be-f3b4b6e3892f.pdf</t>
  </si>
  <si>
    <t>Caylloma - Cabanaconde_PARTIDO DEMOCRATICO SOMOS PERU_6</t>
  </si>
  <si>
    <t>GABY QUISPE JIMENEZ</t>
  </si>
  <si>
    <t>73270508</t>
  </si>
  <si>
    <t>https://mpesije.jne.gob.pe/apidocs/4caee357-0963-43d1-ad0f-cac1d5159911.pdf</t>
  </si>
  <si>
    <t>Caylloma - Callalli_ALIANZA PARA EL PROGRESO_0</t>
  </si>
  <si>
    <t>SUSY HAYDIT TACO PANIBRA</t>
  </si>
  <si>
    <t>43170581</t>
  </si>
  <si>
    <t>https://mpesije.jne.gob.pe/apidocs/e02ebadd-ed19-4f38-bd6e-1ceefe50104a.pdf</t>
  </si>
  <si>
    <t>Caylloma - Callalli_ALIANZA PARA EL PROGRESO_1</t>
  </si>
  <si>
    <t>VILMA MASCA PAMPA</t>
  </si>
  <si>
    <t>30647998</t>
  </si>
  <si>
    <t>https://mpesije.jne.gob.pe/apidocs/d6cca1a6-7885-4665-bf28-7f311ec9e049.pdf</t>
  </si>
  <si>
    <t>Caylloma - Callalli_ALIANZA PARA EL PROGRESO_2</t>
  </si>
  <si>
    <t>RILDER BENITO SULLA QUISPE</t>
  </si>
  <si>
    <t>72150647</t>
  </si>
  <si>
    <t>https://mpesije.jne.gob.pe/apidocs/39763aa2-92fd-474c-8623-d69b7c849b87.pdf</t>
  </si>
  <si>
    <t>Caylloma - Callalli_ALIANZA PARA EL PROGRESO_3</t>
  </si>
  <si>
    <t>INES PUMA VILCA</t>
  </si>
  <si>
    <t>72150630</t>
  </si>
  <si>
    <t>https://mpesije.jne.gob.pe/apidocs/2a84188d-916b-4c43-bf83-7a47d3258884.pdf</t>
  </si>
  <si>
    <t>Caylloma - Callalli_ALIANZA PARA EL PROGRESO_4</t>
  </si>
  <si>
    <t>JORGE RAUL MAMANI TACO</t>
  </si>
  <si>
    <t>61326659</t>
  </si>
  <si>
    <t>https://mpesije.jne.gob.pe/apidocs/2c8decd7-7bd2-4deb-8963-59c5ca1dc818.pdf</t>
  </si>
  <si>
    <t>Caylloma - Callalli_ALIANZA PARA EL PROGRESO_5</t>
  </si>
  <si>
    <t>CELIA GUADALUPE CRUZ SOTOMAYOR</t>
  </si>
  <si>
    <t>70996194</t>
  </si>
  <si>
    <t>https://mpesije.jne.gob.pe/apidocs/6cbdb013-ea68-4561-b840-5164f6daecdd.pdf</t>
  </si>
  <si>
    <t>Caylloma - Callalli_ALIANZA PARA EL PROGRESO_6</t>
  </si>
  <si>
    <t>ROLANDO HERNAN QUISPE MASCA</t>
  </si>
  <si>
    <t>44979415</t>
  </si>
  <si>
    <t>https://mpesije.jne.gob.pe/apidocs/d0911d5a-6ea4-412a-b265-ffff8e444f5e.pdf</t>
  </si>
  <si>
    <t>Caylloma - Callalli_AREQUIPA TRADICION Y FUTURO_0</t>
  </si>
  <si>
    <t>FLORENCIO JOSUE VALDIVIA MAMANI</t>
  </si>
  <si>
    <t>30647931</t>
  </si>
  <si>
    <t>https://mpesije.jne.gob.pe/apidocs/273916d3-9ebe-41d6-9e3a-bfdfc66908dd.pdf</t>
  </si>
  <si>
    <t>Caylloma - Callalli_AREQUIPA TRADICION Y FUTURO_1</t>
  </si>
  <si>
    <t>ANGEL PELE VILCAHUAMAN PICHA</t>
  </si>
  <si>
    <t>47617487</t>
  </si>
  <si>
    <t>https://mpesije.jne.gob.pe/apidocs/d00b60c3-8171-4560-a8f4-b8a154c852fa.pdf</t>
  </si>
  <si>
    <t>Caylloma - Callalli_AREQUIPA TRADICION Y FUTURO_2</t>
  </si>
  <si>
    <t>CELIA CASILDA HUALPA TACO</t>
  </si>
  <si>
    <t>29737249</t>
  </si>
  <si>
    <t>https://mpesije.jne.gob.pe/apidocs/2399bff4-df2d-492a-8444-09f766d57fdf.pdf</t>
  </si>
  <si>
    <t>Caylloma - Callalli_AREQUIPA TRADICION Y FUTURO_3</t>
  </si>
  <si>
    <t>JHONN YOEL CONDO SULCA</t>
  </si>
  <si>
    <t>72144161</t>
  </si>
  <si>
    <t>https://mpesije.jne.gob.pe/apidocs/344adabf-944c-4369-88dc-0fe839bc2ed1.pdf</t>
  </si>
  <si>
    <t>Caylloma - Callalli_AREQUIPA TRADICION Y FUTURO_4</t>
  </si>
  <si>
    <t>MARTA EUSEBIA CONDORI COLQUE</t>
  </si>
  <si>
    <t>30647492</t>
  </si>
  <si>
    <t>https://mpesije.jne.gob.pe/apidocs/604f618b-f45d-4a18-ab6b-858489965cb1.pdf</t>
  </si>
  <si>
    <t>Caylloma - Callalli_AREQUIPA TRADICION Y FUTURO_5</t>
  </si>
  <si>
    <t>ALBINO SILVERIO SULCA SULCA</t>
  </si>
  <si>
    <t>30647104</t>
  </si>
  <si>
    <t>https://mpesije.jne.gob.pe/apidocs/013f85ca-551a-43ee-a395-25a3719838bb.pdf</t>
  </si>
  <si>
    <t>Caylloma - Callalli_AREQUIPA TRADICION Y FUTURO_6</t>
  </si>
  <si>
    <t>YUBEHT HERLINDA PILARES SUPO</t>
  </si>
  <si>
    <t>72141506</t>
  </si>
  <si>
    <t>https://mpesije.jne.gob.pe/apidocs/508d4b1b-fc6e-4e74-8efb-eb2cce20ec73.pdf</t>
  </si>
  <si>
    <t>Caylloma - Callalli_FUERZA AREQUIPENA_0</t>
  </si>
  <si>
    <t>LUIS RICHARD CACERES USCAMAYTA</t>
  </si>
  <si>
    <t>30663128</t>
  </si>
  <si>
    <t>https://mpesije.jne.gob.pe/apidocs/04893e35-6e80-431b-985c-6852d0757f4d.pdf</t>
  </si>
  <si>
    <t>Caylloma - Callalli_FUERZA AREQUIPENA_1</t>
  </si>
  <si>
    <t>NICACIO FERMIN VILCAHUAMAN VALDIVIA</t>
  </si>
  <si>
    <t>30646890</t>
  </si>
  <si>
    <t>https://mpesije.jne.gob.pe/apidocs/3e3478bd-25b9-4c4c-a84f-3e432138af05.pdf</t>
  </si>
  <si>
    <t>Caylloma - Callalli_FUERZA AREQUIPENA_2</t>
  </si>
  <si>
    <t>ALBERTA ADELA GONZALES ZAPANA DE TACO</t>
  </si>
  <si>
    <t>30647606</t>
  </si>
  <si>
    <t>https://mpesije.jne.gob.pe/apidocs/876ef842-a861-4396-a06e-244721d4bcd0.pdf</t>
  </si>
  <si>
    <t>Caylloma - Callalli_FUERZA AREQUIPENA_3</t>
  </si>
  <si>
    <t>JOB ROSEL CHURATA MAMANI</t>
  </si>
  <si>
    <t>46498030</t>
  </si>
  <si>
    <t>https://mpesije.jne.gob.pe/apidocs/b9cf6041-0e09-431b-b380-d872255c88dc.pdf</t>
  </si>
  <si>
    <t>Caylloma - Callalli_FUERZA AREQUIPENA_4</t>
  </si>
  <si>
    <t>MARIA LUISA GONZALES SAMAYANI</t>
  </si>
  <si>
    <t>70996183</t>
  </si>
  <si>
    <t>https://mpesije.jne.gob.pe/apidocs/9ae4fa7e-81d6-47f6-8ad4-b828e867a5d5.pdf</t>
  </si>
  <si>
    <t>Caylloma - Callalli_FUERZA AREQUIPENA_5</t>
  </si>
  <si>
    <t>MARCELO RODRIGO PUMA RAMOS</t>
  </si>
  <si>
    <t>74292510</t>
  </si>
  <si>
    <t>https://mpesije.jne.gob.pe/apidocs/e8929cc5-246d-41c6-bc19-08695f32555c.pdf</t>
  </si>
  <si>
    <t>Caylloma - Callalli_FUERZA AREQUIPENA_6</t>
  </si>
  <si>
    <t>ZENAIDA LIZBETH CONDO PONCE</t>
  </si>
  <si>
    <t>60062163</t>
  </si>
  <si>
    <t>https://mpesije.jne.gob.pe/apidocs/c2febc03-b3a6-43a3-8ff0-317fc6bacbde.pdf</t>
  </si>
  <si>
    <t>Caylloma - Callalli_PARTIDO POLITICO PERU PRIMERO_0</t>
  </si>
  <si>
    <t>MAXIMIANO FLORENCIO HUAYTA GONZALES</t>
  </si>
  <si>
    <t>30647755</t>
  </si>
  <si>
    <t>https://mpesije.jne.gob.pe/apidocs/1611440c-392a-4a0a-be6f-e8a4bbc67230.pdf</t>
  </si>
  <si>
    <t>Caylloma - Callalli_PARTIDO POLITICO PERU PRIMERO_1</t>
  </si>
  <si>
    <t>CIRILO ZENON HUALPA SULLA</t>
  </si>
  <si>
    <t>30647147</t>
  </si>
  <si>
    <t>https://mpesije.jne.gob.pe/apidocs/15f80455-e889-4bbe-ae25-101f96917cae.pdf</t>
  </si>
  <si>
    <t>Caylloma - Callalli_PARTIDO POLITICO PERU PRIMERO_2</t>
  </si>
  <si>
    <t>ELIZABETH CAYLLAHUA QUISPE</t>
  </si>
  <si>
    <t>71000760</t>
  </si>
  <si>
    <t>https://mpesije.jne.gob.pe/apidocs/9f786378-febc-40d6-a40b-fdffefd2e9b8.pdf</t>
  </si>
  <si>
    <t>Caylloma - Callalli_PARTIDO POLITICO PERU PRIMERO_3</t>
  </si>
  <si>
    <t>CRISTOFER TOVAR ACHAHUI VILCAHUAMAN</t>
  </si>
  <si>
    <t>75746983</t>
  </si>
  <si>
    <t>https://mpesije.jne.gob.pe/apidocs/0f183670-7823-4bca-8cd0-cbfa0b841db6.pdf</t>
  </si>
  <si>
    <t>Caylloma - Callalli_PARTIDO POLITICO PERU PRIMERO_4</t>
  </si>
  <si>
    <t>URSULA QUISPE VELASQUEZ</t>
  </si>
  <si>
    <t>30647780</t>
  </si>
  <si>
    <t>https://mpesije.jne.gob.pe/apidocs/d420ba6e-38c7-455d-a559-fcd4409de07d.pdf</t>
  </si>
  <si>
    <t>Caylloma - Callalli_PARTIDO POLITICO PERU PRIMERO_5</t>
  </si>
  <si>
    <t>HERMIS JULIAN MAMANI SUPO</t>
  </si>
  <si>
    <t>40526879</t>
  </si>
  <si>
    <t>https://mpesije.jne.gob.pe/apidocs/2f5f0d47-b901-4a2e-8ab8-7c3e3d4bda35.pdf</t>
  </si>
  <si>
    <t>Caylloma - Callalli_PARTIDO POLITICO PERU PRIMERO_6</t>
  </si>
  <si>
    <t>ANA TERESA PUMA GONZALES</t>
  </si>
  <si>
    <t>61730684</t>
  </si>
  <si>
    <t>https://mpesije.jne.gob.pe/apidocs/55cfa541-8340-4434-81b8-7916313734d8.pdf</t>
  </si>
  <si>
    <t>Caylloma - Caylloma_AHORA NACION AN_0</t>
  </si>
  <si>
    <t>ELOY HUGO POCORI CHOQUEHUANCA</t>
  </si>
  <si>
    <t>41672728</t>
  </si>
  <si>
    <t>https://mpesije.jne.gob.pe/apidocs/53c12ac7-78b3-470b-abcd-ad239e8e3330.pdf</t>
  </si>
  <si>
    <t>Caylloma - Caylloma_AHORA NACION AN_1</t>
  </si>
  <si>
    <t>HILDA MARYLUZ CHOQUEHUANCA VELASQUEZ</t>
  </si>
  <si>
    <t>42553037</t>
  </si>
  <si>
    <t>https://mpesije.jne.gob.pe/apidocs/8541b50c-999c-4b14-be6c-8d4c00099ef0.pdf</t>
  </si>
  <si>
    <t>Caylloma - Caylloma_AHORA NACION AN_2</t>
  </si>
  <si>
    <t>CLODOALDO YANQUE NIFLA</t>
  </si>
  <si>
    <t>42789998</t>
  </si>
  <si>
    <t>https://mpesije.jne.gob.pe/apidocs/9a9ef55a-b053-4ecb-b998-32f14ff2b55f.pdf</t>
  </si>
  <si>
    <t>Caylloma - Caylloma_AHORA NACION AN_3</t>
  </si>
  <si>
    <t>ANA LUZ LLACHO INFA</t>
  </si>
  <si>
    <t>74250160</t>
  </si>
  <si>
    <t>https://mpesije.jne.gob.pe/apidocs/203b8d77-c54c-49c5-aca3-cb13e9ac71d1.pdf</t>
  </si>
  <si>
    <t>Caylloma - Caylloma_AHORA NACION AN_4</t>
  </si>
  <si>
    <t>EUGENIO ZACARIAS SANCA MOLLO</t>
  </si>
  <si>
    <t>30650821</t>
  </si>
  <si>
    <t>https://mpesije.jne.gob.pe/apidocs/1a5ab820-6906-47bd-9d8b-eb3161d0eed2.pdf</t>
  </si>
  <si>
    <t>Caylloma - Caylloma_AHORA NACION AN_5</t>
  </si>
  <si>
    <t>JADE SANCA LIMA</t>
  </si>
  <si>
    <t>72627645</t>
  </si>
  <si>
    <t>https://mpesije.jne.gob.pe/apidocs/779f57f7-7928-45db-a122-960c3bbc6735.pdf</t>
  </si>
  <si>
    <t>Caylloma - Caylloma_AHORA NACION AN_6</t>
  </si>
  <si>
    <t>ELEUTERIO LEON MENDOZA SISA</t>
  </si>
  <si>
    <t>72294272</t>
  </si>
  <si>
    <t>https://mpesije.jne.gob.pe/apidocs/6bc1532f-e5a3-4530-9ffe-4e1687517a7f.pdf</t>
  </si>
  <si>
    <t>Caylloma - Caylloma_AREQUIPA TRADICION Y FUTURO_0</t>
  </si>
  <si>
    <t>CECILIO MAURO YUCRA SOTO</t>
  </si>
  <si>
    <t>43897007</t>
  </si>
  <si>
    <t>https://mpesije.jne.gob.pe/apidocs/51e79572-5003-40b0-8c5a-f96aa820859e.pdf</t>
  </si>
  <si>
    <t>Caylloma - Caylloma_AREQUIPA TRADICION Y FUTURO_1</t>
  </si>
  <si>
    <t>DAVID SOTOMAYOR YUCRA</t>
  </si>
  <si>
    <t>30642907</t>
  </si>
  <si>
    <t>https://mpesije.jne.gob.pe/apidocs/bedaa311-c07d-46c5-94a4-07ab52905792.pdf</t>
  </si>
  <si>
    <t>Caylloma - Caylloma_AREQUIPA TRADICION Y FUTURO_2</t>
  </si>
  <si>
    <t>ROXANA DORIS INFA MERCADO</t>
  </si>
  <si>
    <t>42045166</t>
  </si>
  <si>
    <t>https://mpesije.jne.gob.pe/apidocs/0e572799-ccde-40fb-ad7b-efd57451595b.pdf</t>
  </si>
  <si>
    <t>Caylloma - Caylloma_AREQUIPA TRADICION Y FUTURO_3</t>
  </si>
  <si>
    <t>DIEGO ARMANDO NIFLA CRUZ</t>
  </si>
  <si>
    <t>72290937</t>
  </si>
  <si>
    <t>https://mpesije.jne.gob.pe/apidocs/2f676f58-4a9e-44c6-bd07-b91189f8256e.pdf</t>
  </si>
  <si>
    <t>Caylloma - Caylloma_AREQUIPA TRADICION Y FUTURO_4</t>
  </si>
  <si>
    <t>ANA FORA SANCA</t>
  </si>
  <si>
    <t>73886369</t>
  </si>
  <si>
    <t>https://mpesije.jne.gob.pe/apidocs/d2257055-fa4c-4591-8514-742633fc67f6.pdf</t>
  </si>
  <si>
    <t>Caylloma - Caylloma_AREQUIPA TRADICION Y FUTURO_5</t>
  </si>
  <si>
    <t>JUVENAL ALBERTH SISA AHUATE</t>
  </si>
  <si>
    <t>46116076</t>
  </si>
  <si>
    <t>https://mpesije.jne.gob.pe/apidocs/54d5ab7d-a071-4772-b70f-a33a76f40a4d.pdf</t>
  </si>
  <si>
    <t>Caylloma - Caylloma_AREQUIPA TRADICION Y FUTURO_6</t>
  </si>
  <si>
    <t>RUTH MELISA ZAMATA MOROCHARA</t>
  </si>
  <si>
    <t>72290955</t>
  </si>
  <si>
    <t>https://mpesije.jne.gob.pe/apidocs/03e1ec75-30d0-4790-b920-e610d3ef95c3.pdf</t>
  </si>
  <si>
    <t>Caylloma - Caylloma_PARTIDO DEMOCRATICO SOMOS PERU_0</t>
  </si>
  <si>
    <t>ANIBAL ROSAS DELGADO</t>
  </si>
  <si>
    <t>41506667</t>
  </si>
  <si>
    <t>https://mpesije.jne.gob.pe/apidocs/cce5181c-2b11-4ad8-853b-ce44f007cdaf.pdf</t>
  </si>
  <si>
    <t>Caylloma - Caylloma_PARTIDO DEMOCRATICO SOMOS PERU_1</t>
  </si>
  <si>
    <t>YANETH HUAYHUACURE NIFLA</t>
  </si>
  <si>
    <t>47588558</t>
  </si>
  <si>
    <t>https://mpesije.jne.gob.pe/apidocs/e1766a28-6d7c-4e34-80cd-a0e027226935.pdf</t>
  </si>
  <si>
    <t>Caylloma - Caylloma_PARTIDO DEMOCRATICO SOMOS PERU_2</t>
  </si>
  <si>
    <t>VALENTIN CRISTINO CCALLO CCASA</t>
  </si>
  <si>
    <t>44808915</t>
  </si>
  <si>
    <t>https://mpesije.jne.gob.pe/apidocs/693b2319-6b45-42e0-bc1b-6b458ff4e5cb.pdf</t>
  </si>
  <si>
    <t>Caylloma - Caylloma_PARTIDO DEMOCRATICO SOMOS PERU_3</t>
  </si>
  <si>
    <t>ALEJANDRA HUALPA LACCACTA</t>
  </si>
  <si>
    <t>42832497</t>
  </si>
  <si>
    <t>https://mpesije.jne.gob.pe/apidocs/b8128876-d241-4c00-bc7c-4234dba91c92.pdf</t>
  </si>
  <si>
    <t>Caylloma - Caylloma_PARTIDO DEMOCRATICO SOMOS PERU_4</t>
  </si>
  <si>
    <t>SHELMER LIVENSON CRUZ CHOQUEHUANCA</t>
  </si>
  <si>
    <t>72278014</t>
  </si>
  <si>
    <t>https://mpesije.jne.gob.pe/apidocs/c7431e39-56a9-4455-9bca-5ace2085b52e.pdf</t>
  </si>
  <si>
    <t>Caylloma - Caylloma_PARTIDO DEMOCRATICO SOMOS PERU_5</t>
  </si>
  <si>
    <t>GENOBEBA ANCCO CALACHUA</t>
  </si>
  <si>
    <t>80160350</t>
  </si>
  <si>
    <t>https://mpesije.jne.gob.pe/apidocs/14c22082-229c-45c1-a601-9397470dbe09.pdf</t>
  </si>
  <si>
    <t>Caylloma - Caylloma_PARTIDO DEMOCRATICO SOMOS PERU_6</t>
  </si>
  <si>
    <t>JHON YANQUE NINA</t>
  </si>
  <si>
    <t>72283865</t>
  </si>
  <si>
    <t>https://mpesije.jne.gob.pe/apidocs/9f72431b-f538-4fdd-abce-b834e6edbd10.pdf</t>
  </si>
  <si>
    <t>Caylloma - Caylloma_PARTIDO POLITICO PERU PRIMERO_0</t>
  </si>
  <si>
    <t>BENANCIO CONDO CHIPA</t>
  </si>
  <si>
    <t>72288488</t>
  </si>
  <si>
    <t>https://mpesije.jne.gob.pe/apidocs/6d97a661-70a0-4c27-986c-99d3d5019f57.pdf</t>
  </si>
  <si>
    <t>Caylloma - Caylloma_PARTIDO POLITICO PERU PRIMERO_1</t>
  </si>
  <si>
    <t>VALENTIN MOISES CCALLO LLACHO</t>
  </si>
  <si>
    <t>30650368</t>
  </si>
  <si>
    <t>https://mpesije.jne.gob.pe/apidocs/6683496f-a1d0-46d9-a958-9b243b77c349.pdf</t>
  </si>
  <si>
    <t>Caylloma - Caylloma_PARTIDO POLITICO PERU PRIMERO_2</t>
  </si>
  <si>
    <t>ROSA CCAYOSI CONDORI</t>
  </si>
  <si>
    <t>45072726</t>
  </si>
  <si>
    <t>https://mpesije.jne.gob.pe/apidocs/bf2771e7-82e2-4ee9-906d-47596e9c802b.pdf</t>
  </si>
  <si>
    <t>Caylloma - Caylloma_PARTIDO POLITICO PERU PRIMERO_3</t>
  </si>
  <si>
    <t>DIMAS LLACHO FLORA</t>
  </si>
  <si>
    <t>30651098</t>
  </si>
  <si>
    <t>https://mpesije.jne.gob.pe/apidocs/54bdf688-8322-4014-9c00-5e09eb750666.pdf</t>
  </si>
  <si>
    <t>Caylloma - Caylloma_PARTIDO POLITICO PERU PRIMERO_4</t>
  </si>
  <si>
    <t>ZENAIDA ALEXANDRA CCAMA CCAHUANA</t>
  </si>
  <si>
    <t>72290897</t>
  </si>
  <si>
    <t>https://mpesije.jne.gob.pe/apidocs/810b9b79-4ca6-4b47-b078-1d45b26ace72.pdf</t>
  </si>
  <si>
    <t>Caylloma - Caylloma_PARTIDO POLITICO PERU PRIMERO_5</t>
  </si>
  <si>
    <t>CHRISTOPHER HUMBERTO HUAMANI MOLLO</t>
  </si>
  <si>
    <t>72700420</t>
  </si>
  <si>
    <t>https://mpesije.jne.gob.pe/apidocs/2c392b61-bede-4764-ba2b-122a9822a065.pdf</t>
  </si>
  <si>
    <t>Caylloma - Caylloma_PARTIDO POLITICO PERU PRIMERO_6</t>
  </si>
  <si>
    <t>SOGEY MARIZABEL LLACHO SANCA</t>
  </si>
  <si>
    <t>40755690</t>
  </si>
  <si>
    <t>https://mpesije.jne.gob.pe/apidocs/3278268c-123f-4693-a928-72002c40ebc2.pdf</t>
  </si>
  <si>
    <t>Caylloma - Coporaque_AHORA NACION AN_0</t>
  </si>
  <si>
    <t>PATRICIO OVISPO MEJIA CHOQUE</t>
  </si>
  <si>
    <t>30651766</t>
  </si>
  <si>
    <t>https://mpesije.jne.gob.pe/apidocs/33bd20f6-73b9-44de-9585-5770d492592b.pdf</t>
  </si>
  <si>
    <t>Caylloma - Coporaque_AHORA NACION AN_1</t>
  </si>
  <si>
    <t>RUBEN JULIAN YAJO BERNAL</t>
  </si>
  <si>
    <t>29700135</t>
  </si>
  <si>
    <t>https://mpesije.jne.gob.pe/apidocs/f05181e2-1d47-458b-9525-ac13d7d7d018.pdf</t>
  </si>
  <si>
    <t>Caylloma - Coporaque_AHORA NACION AN_2</t>
  </si>
  <si>
    <t>ANTONELLA FERNANDA MAMANI HUAMANI</t>
  </si>
  <si>
    <t>72296226</t>
  </si>
  <si>
    <t>https://mpesije.jne.gob.pe/apidocs/447235cf-4e07-4238-bcd6-cde1290842c1.pdf</t>
  </si>
  <si>
    <t>Caylloma - Coporaque_AHORA NACION AN_3</t>
  </si>
  <si>
    <t>ANTONIO ELISEO OLLACHICA CHACCA</t>
  </si>
  <si>
    <t>30651861</t>
  </si>
  <si>
    <t>https://mpesije.jne.gob.pe/apidocs/c0e5fea7-6d5c-4585-b89e-7b90071bb5e7.pdf</t>
  </si>
  <si>
    <t>Caylloma - Coporaque_AHORA NACION AN_4</t>
  </si>
  <si>
    <t>ERIKA VICTORIA AROSQUIPA CONDORI</t>
  </si>
  <si>
    <t>40399453</t>
  </si>
  <si>
    <t>https://mpesije.jne.gob.pe/apidocs/2f7b11df-5b93-42fa-8856-267badd11a03.pdf</t>
  </si>
  <si>
    <t>Caylloma - Coporaque_AHORA NACION AN_5</t>
  </si>
  <si>
    <t>REYNALDO SAMUEL MENDOZA TACO</t>
  </si>
  <si>
    <t>29706521</t>
  </si>
  <si>
    <t>https://mpesije.jne.gob.pe/apidocs/795070f9-3415-4670-b2fd-6677f9b0e9a1.pdf</t>
  </si>
  <si>
    <t>Caylloma - Coporaque_AHORA NACION AN_6</t>
  </si>
  <si>
    <t>BRENDA MILAGROS CHISE ALLASI</t>
  </si>
  <si>
    <t>75536586</t>
  </si>
  <si>
    <t>https://mpesije.jne.gob.pe/apidocs/86ff5a74-f930-4504-8715-f32f1cde4ccb.pdf</t>
  </si>
  <si>
    <t>Caylloma - Coporaque_FUERZA AREQUIPENA_0</t>
  </si>
  <si>
    <t>MANUEL MEJIA CHOQUE</t>
  </si>
  <si>
    <t>30651776</t>
  </si>
  <si>
    <t>https://mpesije.jne.gob.pe/apidocs/f7a7c647-9ad1-45f9-95ce-e51ad771f367.pdf</t>
  </si>
  <si>
    <t>Caylloma - Coporaque_FUERZA AREQUIPENA_1</t>
  </si>
  <si>
    <t>ZACARIAS CHOQUEHUANCA MAMANI</t>
  </si>
  <si>
    <t>30651764</t>
  </si>
  <si>
    <t>https://mpesije.jne.gob.pe/apidocs/4621a53c-eb56-4402-8226-ffb9ec85db0c.pdf</t>
  </si>
  <si>
    <t>Caylloma - Coporaque_FUERZA AREQUIPENA_2</t>
  </si>
  <si>
    <t>YULIA LAYBE HUANCA GONZALES</t>
  </si>
  <si>
    <t>74575240</t>
  </si>
  <si>
    <t>https://mpesije.jne.gob.pe/apidocs/44b36b8c-ab50-48eb-87eb-e1efe19ce700.pdf</t>
  </si>
  <si>
    <t>Caylloma - Coporaque_FUERZA AREQUIPENA_3</t>
  </si>
  <si>
    <t>HERNAN ELOY SOTO BERNAL</t>
  </si>
  <si>
    <t>30651723</t>
  </si>
  <si>
    <t>https://mpesije.jne.gob.pe/apidocs/39497c39-c71d-416f-866f-454d4a46e1c4.pdf</t>
  </si>
  <si>
    <t>Caylloma - Coporaque_FUERZA AREQUIPENA_4</t>
  </si>
  <si>
    <t>GATHY CONDORVILCA VALDEZ</t>
  </si>
  <si>
    <t>47667236</t>
  </si>
  <si>
    <t>https://mpesije.jne.gob.pe/apidocs/04d959b2-1d91-4845-b757-76f96fc18943.pdf</t>
  </si>
  <si>
    <t>Caylloma - Coporaque_FUERZA AREQUIPENA_5</t>
  </si>
  <si>
    <t>DENILSON RICARDO TORRES BERNAL</t>
  </si>
  <si>
    <t>72285811</t>
  </si>
  <si>
    <t>https://mpesije.jne.gob.pe/apidocs/17fac744-4cdc-4664-8f15-559cbe8a0db2.pdf</t>
  </si>
  <si>
    <t>Caylloma - Coporaque_FUERZA AREQUIPENA_6</t>
  </si>
  <si>
    <t>JEYMI NATIVIDAD FLORES QUICAÑA</t>
  </si>
  <si>
    <t>43522055</t>
  </si>
  <si>
    <t>https://mpesije.jne.gob.pe/apidocs/b9f37c7d-1aac-45d4-83a0-67b83c46eb0f.pdf</t>
  </si>
  <si>
    <t>Caylloma - Coporaque_MOVIMIENTO REGIONAL AREQUIPA AVANCEMOS_0</t>
  </si>
  <si>
    <t>NESTOR SERAFIN MAMANI VILLCA</t>
  </si>
  <si>
    <t>42458588</t>
  </si>
  <si>
    <t>https://mpesije.jne.gob.pe/apidocs/123d66b6-5259-47f7-b987-77bc540761fa.pdf</t>
  </si>
  <si>
    <t>Caylloma - Coporaque_MOVIMIENTO REGIONAL AREQUIPA AVANCEMOS_1</t>
  </si>
  <si>
    <t>VICENTE SABINO SILLOCA TACO</t>
  </si>
  <si>
    <t>30586146</t>
  </si>
  <si>
    <t>https://mpesije.jne.gob.pe/apidocs/c0df9216-9ab1-4568-b3fc-74e09e986e42.pdf</t>
  </si>
  <si>
    <t>Caylloma - Coporaque_MOVIMIENTO REGIONAL AREQUIPA AVANCEMOS_2</t>
  </si>
  <si>
    <t>ANICETA ELSA MAMANI BERNAL</t>
  </si>
  <si>
    <t>29322716</t>
  </si>
  <si>
    <t>https://mpesije.jne.gob.pe/apidocs/37082299-7e7d-4d53-af3e-bde25efc6a01.pdf</t>
  </si>
  <si>
    <t>Caylloma - Coporaque_MOVIMIENTO REGIONAL AREQUIPA AVANCEMOS_3</t>
  </si>
  <si>
    <t>LIS CRISTOBAL HUAYPUNA CHOQUEHUANCA</t>
  </si>
  <si>
    <t>41458619</t>
  </si>
  <si>
    <t>https://mpesije.jne.gob.pe/apidocs/afb4c24b-66e7-4d93-981f-9df8959858c4.pdf</t>
  </si>
  <si>
    <t>Caylloma - Coporaque_MOVIMIENTO REGIONAL AREQUIPA AVANCEMOS_4</t>
  </si>
  <si>
    <t>YENIFER VIVIAN SOSA CHOQUEHUANCA</t>
  </si>
  <si>
    <t>73346507</t>
  </si>
  <si>
    <t>https://mpesije.jne.gob.pe/apidocs/a824bee6-3f95-47e0-ae51-6f9668ee5f0a.pdf</t>
  </si>
  <si>
    <t>Caylloma - Coporaque_MOVIMIENTO REGIONAL AREQUIPA AVANCEMOS_5</t>
  </si>
  <si>
    <t>DANIEL ORLANDO HUARCA TACO</t>
  </si>
  <si>
    <t>76966188</t>
  </si>
  <si>
    <t>https://mpesije.jne.gob.pe/apidocs/2c2d5cfd-0bbb-4a54-9f17-5e516c54e0be.pdf</t>
  </si>
  <si>
    <t>Caylloma - Coporaque_MOVIMIENTO REGIONAL AREQUIPA AVANCEMOS_6</t>
  </si>
  <si>
    <t>SUSIRE ELIANA MAMANI SUNI</t>
  </si>
  <si>
    <t>77234176</t>
  </si>
  <si>
    <t>https://mpesije.jne.gob.pe/apidocs/492d4d49-95fd-49c6-8f76-8e7f9903cf0e.pdf</t>
  </si>
  <si>
    <t>Caylloma - Coporaque_PARTIDO DEMOCRATICO SOMOS PERU_0</t>
  </si>
  <si>
    <t>JUAN BERNAL MALCOHUACCHA</t>
  </si>
  <si>
    <t>40457592</t>
  </si>
  <si>
    <t>https://mpesije.jne.gob.pe/apidocs/f02e57ad-8b4d-4c97-93db-fc4f9d97c894.pdf</t>
  </si>
  <si>
    <t>Caylloma - Coporaque_PARTIDO DEMOCRATICO SOMOS PERU_1</t>
  </si>
  <si>
    <t>TOMAS DAVID SAXI QUISPE</t>
  </si>
  <si>
    <t>46902564</t>
  </si>
  <si>
    <t>https://mpesije.jne.gob.pe/apidocs/d19eca76-12d9-4e2d-9925-55c6de4e452d.pdf</t>
  </si>
  <si>
    <t>Caylloma - Coporaque_PARTIDO DEMOCRATICO SOMOS PERU_2</t>
  </si>
  <si>
    <t>TIMOTEA GABRIELA OLLACHICA ANCCO</t>
  </si>
  <si>
    <t>72296230</t>
  </si>
  <si>
    <t>https://mpesije.jne.gob.pe/apidocs/71983856-050e-47ea-be20-500fb17ae2c6.pdf</t>
  </si>
  <si>
    <t>Caylloma - Coporaque_PARTIDO DEMOCRATICO SOMOS PERU_3</t>
  </si>
  <si>
    <t>YON WILIAN NOHA RAMOS</t>
  </si>
  <si>
    <t>72285822</t>
  </si>
  <si>
    <t>https://mpesije.jne.gob.pe/apidocs/610cb611-b281-4155-a857-551e2626e1c5.pdf</t>
  </si>
  <si>
    <t>Caylloma - Coporaque_PARTIDO DEMOCRATICO SOMOS PERU_4</t>
  </si>
  <si>
    <t>BETSY YESENIA PORTUGAL SARAYASI</t>
  </si>
  <si>
    <t>76333244</t>
  </si>
  <si>
    <t>https://mpesije.jne.gob.pe/apidocs/45a1be01-106f-4bf4-af33-064df3f23ef8.pdf</t>
  </si>
  <si>
    <t>Caylloma - Coporaque_PARTIDO DEMOCRATICO SOMOS PERU_5</t>
  </si>
  <si>
    <t>ELBER PRUDENCIO YAJO PICHA</t>
  </si>
  <si>
    <t>40312726</t>
  </si>
  <si>
    <t>https://mpesije.jne.gob.pe/apidocs/0209f2b5-5a2d-4ab4-8bd2-f0f65483ffab.pdf</t>
  </si>
  <si>
    <t>Caylloma - Coporaque_PARTIDO DEMOCRATICO SOMOS PERU_6</t>
  </si>
  <si>
    <t>MERCEDES ROSA SISA CHIPA</t>
  </si>
  <si>
    <t>60783164</t>
  </si>
  <si>
    <t>https://mpesije.jne.gob.pe/apidocs/d315cf23-b5b2-4ddd-b99d-a9a9c6b4cd99.pdf</t>
  </si>
  <si>
    <t>Caylloma - Huambo_AHORA NACION AN_0</t>
  </si>
  <si>
    <t>FELIPE GETULIO HUAIRA SOTO</t>
  </si>
  <si>
    <t>44047318</t>
  </si>
  <si>
    <t>https://mpesije.jne.gob.pe/apidocs/c5bcd2b2-06dd-47c3-92ad-c327255bf644.pdf</t>
  </si>
  <si>
    <t>Caylloma - Huambo_AHORA NACION AN_1</t>
  </si>
  <si>
    <t>TRIFONIO WALTER ZURCO JIMENEZ</t>
  </si>
  <si>
    <t>04813193</t>
  </si>
  <si>
    <t>https://mpesije.jne.gob.pe/apidocs/b195af2b-bcaa-4470-b808-c4369768a6d8.pdf</t>
  </si>
  <si>
    <t>Caylloma - Huambo_AHORA NACION AN_2</t>
  </si>
  <si>
    <t>MARIA DEL PILAR FLORES FLORES</t>
  </si>
  <si>
    <t>46243555</t>
  </si>
  <si>
    <t>https://mpesije.jne.gob.pe/apidocs/cd697d6b-49e3-4849-87b7-9380c432b1d2.pdf</t>
  </si>
  <si>
    <t>Caylloma - Huambo_AHORA NACION AN_3</t>
  </si>
  <si>
    <t>JULIO CESAR PUMA AMBRONCIO</t>
  </si>
  <si>
    <t>30431728</t>
  </si>
  <si>
    <t>https://mpesije.jne.gob.pe/apidocs/12299d92-a52d-432a-9ca5-1e1b9145f5fe.pdf</t>
  </si>
  <si>
    <t>Caylloma - Huambo_AHORA NACION AN_4</t>
  </si>
  <si>
    <t>KINTIA ROSANI HUAMANI DE LA CRUZ</t>
  </si>
  <si>
    <t>71979060</t>
  </si>
  <si>
    <t>https://mpesije.jne.gob.pe/apidocs/2ef16bc3-3c0c-4d0d-8594-b30842553917.pdf</t>
  </si>
  <si>
    <t>Caylloma - Huambo_AHORA NACION AN_5</t>
  </si>
  <si>
    <t>PABLO PEDRO VARGAS RIVEROS</t>
  </si>
  <si>
    <t>30652254</t>
  </si>
  <si>
    <t>https://mpesije.jne.gob.pe/apidocs/ad89929b-6aa3-4110-8594-0dd510fe01a1.pdf</t>
  </si>
  <si>
    <t>Caylloma - Huambo_AHORA NACION AN_6</t>
  </si>
  <si>
    <t>ANAIZ KAREN QUISPE HUAYLLAZO</t>
  </si>
  <si>
    <t>76537869</t>
  </si>
  <si>
    <t>https://mpesije.jne.gob.pe/apidocs/68492d85-ffea-4d69-add8-43ab68e9b05e.pdf</t>
  </si>
  <si>
    <t>Caylloma - Huambo_ALIANZA PARA EL PROGRESO_0</t>
  </si>
  <si>
    <t>GLENN JIMMY BEGAZO BEJARANO</t>
  </si>
  <si>
    <t>43931914</t>
  </si>
  <si>
    <t>https://mpesije.jne.gob.pe/apidocs/da970fb9-0d1e-4a0c-b635-bfdf99120e00.pdf</t>
  </si>
  <si>
    <t>Caylloma - Huambo_ALIANZA PARA EL PROGRESO_1</t>
  </si>
  <si>
    <t>FAUSTINO HERRERA TACO</t>
  </si>
  <si>
    <t>45508467</t>
  </si>
  <si>
    <t>https://mpesije.jne.gob.pe/apidocs/adb5d6c5-bd48-432f-b8e7-1b9741bf3343.pdf</t>
  </si>
  <si>
    <t>Caylloma - Huambo_ALIANZA PARA EL PROGRESO_2</t>
  </si>
  <si>
    <t>LILIANA JOSEFINA LUQUE COLQUE</t>
  </si>
  <si>
    <t>70618209</t>
  </si>
  <si>
    <t>https://mpesije.jne.gob.pe/apidocs/93a02d42-63b3-42a6-b2c5-b63e03ff2f43.pdf</t>
  </si>
  <si>
    <t>Caylloma - Huambo_ALIANZA PARA EL PROGRESO_3</t>
  </si>
  <si>
    <t>GRIMALDO VICTOR CHUQUICONDOR SALAZAR</t>
  </si>
  <si>
    <t>30672709</t>
  </si>
  <si>
    <t>https://mpesije.jne.gob.pe/apidocs/37b7e921-f108-42b8-b7c2-3f943f268f13.pdf</t>
  </si>
  <si>
    <t>Caylloma - Huambo_ALIANZA PARA EL PROGRESO_4</t>
  </si>
  <si>
    <t>ROSARIO CELIBET SAMAYANI CABANA</t>
  </si>
  <si>
    <t>71523618</t>
  </si>
  <si>
    <t>https://mpesije.jne.gob.pe/apidocs/b8d5fb20-79b1-4fb1-b2b6-9aa929d148fa.pdf</t>
  </si>
  <si>
    <t>Caylloma - Huambo_ALIANZA PARA EL PROGRESO_5</t>
  </si>
  <si>
    <t>FAUSTINO JOVITO QUISPE GAMA</t>
  </si>
  <si>
    <t>30652666</t>
  </si>
  <si>
    <t>https://mpesije.jne.gob.pe/apidocs/36f481b1-ac62-4aa5-ad08-a67954db026d.pdf</t>
  </si>
  <si>
    <t>Caylloma - Huambo_ALIANZA PARA EL PROGRESO_6</t>
  </si>
  <si>
    <t>YAVINIA CINTHIA RENDON RETAMOZO</t>
  </si>
  <si>
    <t>78104730</t>
  </si>
  <si>
    <t>https://mpesije.jne.gob.pe/apidocs/1afd8ce8-1aa4-48b5-a9af-57cce627d0ab.pdf</t>
  </si>
  <si>
    <t>Caylloma - Huambo_AREQUIPA TRADICION Y FUTURO_0</t>
  </si>
  <si>
    <t>LUIS FERNANDO ALVAREZ ALVAREZ</t>
  </si>
  <si>
    <t>71598700</t>
  </si>
  <si>
    <t>https://mpesije.jne.gob.pe/apidocs/d6dd8176-c8df-423d-80c2-ad79e196a465.pdf</t>
  </si>
  <si>
    <t>Caylloma - Huambo_AREQUIPA TRADICION Y FUTURO_1</t>
  </si>
  <si>
    <t>MAXIMO VICTOR FLORES CAZANI</t>
  </si>
  <si>
    <t>40466528</t>
  </si>
  <si>
    <t>https://mpesije.jne.gob.pe/apidocs/fa3804fa-2886-468f-899e-8204dcffc898.pdf</t>
  </si>
  <si>
    <t>Caylloma - Huambo_AREQUIPA TRADICION Y FUTURO_2</t>
  </si>
  <si>
    <t>FLORENCIA VICENTA HUAMANI CAYANI</t>
  </si>
  <si>
    <t>30652586</t>
  </si>
  <si>
    <t>https://mpesije.jne.gob.pe/apidocs/c2e770b7-d595-4c3f-83bb-c582e76c1557.pdf</t>
  </si>
  <si>
    <t>Caylloma - Huambo_AREQUIPA TRADICION Y FUTURO_3</t>
  </si>
  <si>
    <t>JULIÑHO DANIEL QUISPE OXA</t>
  </si>
  <si>
    <t>76921179</t>
  </si>
  <si>
    <t>https://mpesije.jne.gob.pe/apidocs/16285bf6-5cae-4a70-9d45-afdfe4b926bd.pdf</t>
  </si>
  <si>
    <t>Caylloma - Huambo_AREQUIPA TRADICION Y FUTURO_4</t>
  </si>
  <si>
    <t>DAMARI MICHELLE TAYPE BALLON</t>
  </si>
  <si>
    <t>71979045</t>
  </si>
  <si>
    <t>https://mpesije.jne.gob.pe/apidocs/35c27f40-6e91-42e5-ac6b-5c722dad6af9.pdf</t>
  </si>
  <si>
    <t>Caylloma - Huambo_AREQUIPA TRADICION Y FUTURO_5</t>
  </si>
  <si>
    <t>FRANKLIN DENIS CHAVEZ JIMENEZ</t>
  </si>
  <si>
    <t>46754605</t>
  </si>
  <si>
    <t>https://mpesije.jne.gob.pe/apidocs/e25041d0-f2c5-4738-a4c3-6f8c6a351b96.pdf</t>
  </si>
  <si>
    <t>Caylloma - Huambo_AREQUIPA TRADICION Y FUTURO_6</t>
  </si>
  <si>
    <t>JHINNA ERIKA BEJARANO QUISPE</t>
  </si>
  <si>
    <t>72010346</t>
  </si>
  <si>
    <t>https://mpesije.jne.gob.pe/apidocs/16926f24-89b1-47e1-9ba2-4842aada0750.pdf</t>
  </si>
  <si>
    <t>Caylloma - Huambo_FUERZA AREQUIPENA_0</t>
  </si>
  <si>
    <t>DAVID NOE DE LA CRUZ ARCE</t>
  </si>
  <si>
    <t>44025958</t>
  </si>
  <si>
    <t>https://mpesije.jne.gob.pe/apidocs/8b5b0377-16bf-49cc-8b4b-42474a3c86c6.pdf</t>
  </si>
  <si>
    <t>Caylloma - Huambo_FUERZA AREQUIPENA_1</t>
  </si>
  <si>
    <t>JUAN GREGORIO RETAMOZO QUISPE</t>
  </si>
  <si>
    <t>29715543</t>
  </si>
  <si>
    <t>https://mpesije.jne.gob.pe/apidocs/970a2e64-6ec8-4b24-94d2-4f76a9c38a34.pdf</t>
  </si>
  <si>
    <t>Caylloma - Huambo_FUERZA AREQUIPENA_2</t>
  </si>
  <si>
    <t>LUCINDA COSME CARDENAS RIVERA</t>
  </si>
  <si>
    <t>02147323</t>
  </si>
  <si>
    <t>https://mpesije.jne.gob.pe/apidocs/8da91e47-9664-4229-891d-fb5a0a21629a.pdf</t>
  </si>
  <si>
    <t>Caylloma - Huambo_FUERZA AREQUIPENA_3</t>
  </si>
  <si>
    <t>GUIDO BERNARDO CACERES QUISPE</t>
  </si>
  <si>
    <t>07756432</t>
  </si>
  <si>
    <t>https://mpesije.jne.gob.pe/apidocs/e05a9f38-e63f-4ca5-997e-1fdb12f07064.pdf</t>
  </si>
  <si>
    <t>Caylloma - Huambo_FUERZA AREQUIPENA_4</t>
  </si>
  <si>
    <t>REYNA YURINDA RENDON HUAMANI</t>
  </si>
  <si>
    <t>70618193</t>
  </si>
  <si>
    <t>https://mpesije.jne.gob.pe/apidocs/c7233436-afcb-4b4d-80f4-68a2b1c149b1.pdf</t>
  </si>
  <si>
    <t>Caylloma - Huambo_FUERZA AREQUIPENA_5</t>
  </si>
  <si>
    <t>DEYBI JOEL HUAMANI SUCARI</t>
  </si>
  <si>
    <t>49022380</t>
  </si>
  <si>
    <t>https://mpesije.jne.gob.pe/apidocs/77a0f264-dea0-47dc-ab92-127f0112ff78.pdf</t>
  </si>
  <si>
    <t>Caylloma - Huambo_FUERZA AREQUIPENA_6</t>
  </si>
  <si>
    <t>DIANA MELISA JORDAN MAMANI</t>
  </si>
  <si>
    <t>70574864</t>
  </si>
  <si>
    <t>https://mpesije.jne.gob.pe/apidocs/3ca35971-cf5e-4f92-b04c-e480b272cbfd.pdf</t>
  </si>
  <si>
    <t>Caylloma - Huambo_MOVIMIENTO REGIONAL AREQUIPA AVANCEMOS_0</t>
  </si>
  <si>
    <t>MAGNO FERNANDO GAMA CHECA</t>
  </si>
  <si>
    <t>46809829</t>
  </si>
  <si>
    <t>https://mpesije.jne.gob.pe/apidocs/994e7b1f-5fde-42d0-ac0b-425a478e9575.pdf</t>
  </si>
  <si>
    <t>Caylloma - Huambo_MOVIMIENTO REGIONAL AREQUIPA AVANCEMOS_1</t>
  </si>
  <si>
    <t>FAUSTINO JOB OSORIO CASANI</t>
  </si>
  <si>
    <t>30652649</t>
  </si>
  <si>
    <t>https://mpesije.jne.gob.pe/apidocs/439ac93d-985b-4eff-aca5-447802fd81b4.pdf</t>
  </si>
  <si>
    <t>Caylloma - Huambo_MOVIMIENTO REGIONAL AREQUIPA AVANCEMOS_2</t>
  </si>
  <si>
    <t>MONICA MARISOL BEJARANO JIMENEZ</t>
  </si>
  <si>
    <t>42444470</t>
  </si>
  <si>
    <t>https://mpesije.jne.gob.pe/apidocs/52eca0ae-85e0-423b-8c53-d46fc73bad4c.pdf</t>
  </si>
  <si>
    <t>Caylloma - Huambo_MOVIMIENTO REGIONAL AREQUIPA AVANCEMOS_3</t>
  </si>
  <si>
    <t>CARLOS DANIEL AGUILAR CACERES</t>
  </si>
  <si>
    <t>71999308</t>
  </si>
  <si>
    <t>https://mpesije.jne.gob.pe/apidocs/ee8f020a-22b7-4bcc-af4b-3545ba0d412b.pdf</t>
  </si>
  <si>
    <t>Caylloma - Huambo_MOVIMIENTO REGIONAL AREQUIPA AVANCEMOS_4</t>
  </si>
  <si>
    <t>EDITH ANGELICA GUERRA DE LA CRUZ</t>
  </si>
  <si>
    <t>76921195</t>
  </si>
  <si>
    <t>https://mpesije.jne.gob.pe/apidocs/952ff869-dbf7-4a66-a388-14bb32935614.pdf</t>
  </si>
  <si>
    <t>Caylloma - Huambo_MOVIMIENTO REGIONAL AREQUIPA AVANCEMOS_5</t>
  </si>
  <si>
    <t>EDWIN SALAZAR ARAPA</t>
  </si>
  <si>
    <t>43146737</t>
  </si>
  <si>
    <t>https://mpesije.jne.gob.pe/apidocs/f66200ff-f7fe-439c-8a78-912edb8d9297.pdf</t>
  </si>
  <si>
    <t>Caylloma - Huambo_MOVIMIENTO REGIONAL AREQUIPA AVANCEMOS_6</t>
  </si>
  <si>
    <t>FELICITAS SATURNINA ZEVALLOS CASTILLO</t>
  </si>
  <si>
    <t>30652654</t>
  </si>
  <si>
    <t>https://mpesije.jne.gob.pe/apidocs/71fd1922-47cc-4da1-9b1d-62db685d5a2d.pdf</t>
  </si>
  <si>
    <t>Caylloma - Huanca_AHORA NACION AN_0</t>
  </si>
  <si>
    <t>JAVIER WILFREDO VILCA NEIRA</t>
  </si>
  <si>
    <t>29643206</t>
  </si>
  <si>
    <t>https://mpesije.jne.gob.pe/apidocs/8e2a316b-5968-40b8-86e1-540df20e5061.pdf</t>
  </si>
  <si>
    <t>Caylloma - Huanca_AHORA NACION AN_1</t>
  </si>
  <si>
    <t>ALEX ALFREDO ZAPANA CUBA</t>
  </si>
  <si>
    <t>43104793</t>
  </si>
  <si>
    <t>https://mpesije.jne.gob.pe/apidocs/6bea35a3-6b88-4a64-a64b-e29266e56801.pdf</t>
  </si>
  <si>
    <t>Caylloma - Huanca_AHORA NACION AN_2</t>
  </si>
  <si>
    <t>ABIGAIL FABIANA VILCA MAYTA</t>
  </si>
  <si>
    <t>76453949</t>
  </si>
  <si>
    <t>https://mpesije.jne.gob.pe/apidocs/6b5844c2-62d9-439b-af2c-975ea037a88c.pdf</t>
  </si>
  <si>
    <t>Caylloma - Huanca_AHORA NACION AN_3</t>
  </si>
  <si>
    <t>NESTOR FROYLAN PACHECO ALVAREZ</t>
  </si>
  <si>
    <t>30654996</t>
  </si>
  <si>
    <t>https://mpesije.jne.gob.pe/apidocs/23007e0a-4611-4bbe-9df9-3eff33046ad3.pdf</t>
  </si>
  <si>
    <t>Caylloma - Huanca_AHORA NACION AN_4</t>
  </si>
  <si>
    <t>LESLY LILIANA QUICO FLORES</t>
  </si>
  <si>
    <t>71652513</t>
  </si>
  <si>
    <t>https://mpesije.jne.gob.pe/apidocs/ae4d7164-f0d6-4f26-83b1-abca266a8a1f.pdf</t>
  </si>
  <si>
    <t>Caylloma - Huanca_AHORA NACION AN_5</t>
  </si>
  <si>
    <t>GREGORIO FRUCTUOSO MOTTA CONDORI</t>
  </si>
  <si>
    <t>29411224</t>
  </si>
  <si>
    <t>https://mpesije.jne.gob.pe/apidocs/5647e823-0542-402a-98d5-9b3e318065be.pdf</t>
  </si>
  <si>
    <t>Caylloma - Huanca_AHORA NACION AN_6</t>
  </si>
  <si>
    <t>ELISA MARTINA CAPIRA VILCA</t>
  </si>
  <si>
    <t>41749816</t>
  </si>
  <si>
    <t>https://mpesije.jne.gob.pe/apidocs/ff2cc36e-2406-4991-b2fc-e0edeb99bb68.pdf</t>
  </si>
  <si>
    <t>Caylloma - Huanca_AREQUIPA TRADICION Y FUTURO_0</t>
  </si>
  <si>
    <t>WILBERT ARIEL SEÑA HUARACHA</t>
  </si>
  <si>
    <t>42663291</t>
  </si>
  <si>
    <t>https://mpesije.jne.gob.pe/apidocs/6b7bd976-a73f-40a3-ae27-d7fc2daa3563.pdf</t>
  </si>
  <si>
    <t>Caylloma - Huanca_AREQUIPA TRADICION Y FUTURO_1</t>
  </si>
  <si>
    <t>RENZO ANCELMO FLORES HUARCA</t>
  </si>
  <si>
    <t>40238765</t>
  </si>
  <si>
    <t>https://mpesije.jne.gob.pe/apidocs/2fea13d1-5f29-4a23-b6e6-b8eb284038c3.pdf</t>
  </si>
  <si>
    <t>Caylloma - Huanca_AREQUIPA TRADICION Y FUTURO_2</t>
  </si>
  <si>
    <t>REYNA MARY HUARCA VILCA</t>
  </si>
  <si>
    <t>71700347</t>
  </si>
  <si>
    <t>https://mpesije.jne.gob.pe/apidocs/e43b83e7-f51a-4873-b24f-4ce1b6bd67a6.pdf</t>
  </si>
  <si>
    <t>Caylloma - Huanca_AREQUIPA TRADICION Y FUTURO_3</t>
  </si>
  <si>
    <t>BLAS ORLANDO PEREZ PEREZ</t>
  </si>
  <si>
    <t>41801366</t>
  </si>
  <si>
    <t>https://mpesije.jne.gob.pe/apidocs/ef1ccf75-b3c5-4f48-801b-3bd33bdfd4bc.pdf</t>
  </si>
  <si>
    <t>Caylloma - Huanca_AREQUIPA TRADICION Y FUTURO_4</t>
  </si>
  <si>
    <t>DANITZA MEDALY ALVAREZ CUBA</t>
  </si>
  <si>
    <t>43674611</t>
  </si>
  <si>
    <t>https://mpesije.jne.gob.pe/apidocs/5cd50a97-9b26-474b-9e35-ab829d96e626.pdf</t>
  </si>
  <si>
    <t>Caylloma - Huanca_AREQUIPA TRADICION Y FUTURO_5</t>
  </si>
  <si>
    <t>BRAYAN JOSE QUISPE ALVAREZ</t>
  </si>
  <si>
    <t>71652522</t>
  </si>
  <si>
    <t>https://mpesije.jne.gob.pe/apidocs/d2bc66a6-41b8-4b55-a699-aa4a2218a075.pdf</t>
  </si>
  <si>
    <t>Caylloma - Huanca_AREQUIPA TRADICION Y FUTURO_6</t>
  </si>
  <si>
    <t>CINTIA MARIA NUÑEZ NUÑEZ</t>
  </si>
  <si>
    <t>71634283</t>
  </si>
  <si>
    <t>https://mpesije.jne.gob.pe/apidocs/2c75f0f6-ea04-4af8-8e91-7a8896c7d39d.pdf</t>
  </si>
  <si>
    <t>Caylloma - Huanca_MOVIMIENTO REGIONAL AREQUIPA AVANCEMOS_0</t>
  </si>
  <si>
    <t>VIRGILIO DAVID VILCA TEVES</t>
  </si>
  <si>
    <t>40337152</t>
  </si>
  <si>
    <t>https://mpesije.jne.gob.pe/apidocs/9e212ab2-ce8b-424a-8617-ca405cd4e7ff.pdf</t>
  </si>
  <si>
    <t>Caylloma - Huanca_MOVIMIENTO REGIONAL AREQUIPA AVANCEMOS_1</t>
  </si>
  <si>
    <t>RAYMUNDO OLGER RIQUELME VILCA</t>
  </si>
  <si>
    <t>29331153</t>
  </si>
  <si>
    <t>https://mpesije.jne.gob.pe/apidocs/1aef3ca0-2524-429f-81c0-d40565cf1591.pdf</t>
  </si>
  <si>
    <t>Caylloma - Huanca_MOVIMIENTO REGIONAL AREQUIPA AVANCEMOS_2</t>
  </si>
  <si>
    <t>ANDREA LIZETH HUARCA ALVAREZ</t>
  </si>
  <si>
    <t>41589292</t>
  </si>
  <si>
    <t>https://mpesije.jne.gob.pe/apidocs/b75e8b98-6bd5-45ea-ba4b-e3b28942c721.pdf</t>
  </si>
  <si>
    <t>Caylloma - Huanca_MOVIMIENTO REGIONAL AREQUIPA AVANCEMOS_3</t>
  </si>
  <si>
    <t>ROBERTH ANTHONY TEVES HUARCA</t>
  </si>
  <si>
    <t>72978518</t>
  </si>
  <si>
    <t>https://mpesije.jne.gob.pe/apidocs/f93ce19e-9376-4116-be16-29e02a73af37.pdf</t>
  </si>
  <si>
    <t>Caylloma - Huanca_MOVIMIENTO REGIONAL AREQUIPA AVANCEMOS_4</t>
  </si>
  <si>
    <t>YOVANA PILAR CONDORI VILCA</t>
  </si>
  <si>
    <t>41552631</t>
  </si>
  <si>
    <t>https://mpesije.jne.gob.pe/apidocs/30dda710-87ca-4143-a2d5-513ed4ccc599.pdf</t>
  </si>
  <si>
    <t>Caylloma - Huanca_MOVIMIENTO REGIONAL AREQUIPA AVANCEMOS_5</t>
  </si>
  <si>
    <t>AMILCAR MARCO YAPO VILCA</t>
  </si>
  <si>
    <t>80871108</t>
  </si>
  <si>
    <t>https://mpesije.jne.gob.pe/apidocs/b4e1f6b2-07f1-47cf-b9a2-3888bb6cf369.pdf</t>
  </si>
  <si>
    <t>Caylloma - Huanca_MOVIMIENTO REGIONAL AREQUIPA AVANCEMOS_6</t>
  </si>
  <si>
    <t>MARIBEL LUZ TAPIA VILCA</t>
  </si>
  <si>
    <t>72095202</t>
  </si>
  <si>
    <t>https://mpesije.jne.gob.pe/apidocs/13df3961-7b82-4caf-892a-89c3591eb2a0.pdf</t>
  </si>
  <si>
    <t>Caylloma - Huanca_PARTIDO DEMOCRATICO SOMOS PERU_0</t>
  </si>
  <si>
    <t>ESTANISLAO PEDRO VILCA NUÑEZ</t>
  </si>
  <si>
    <t>43340430</t>
  </si>
  <si>
    <t>https://mpesije.jne.gob.pe/apidocs/84b50cf5-b91f-4f07-a6b1-d49b6f2fa4bc.pdf</t>
  </si>
  <si>
    <t>Caylloma - Huanca_PARTIDO DEMOCRATICO SOMOS PERU_1</t>
  </si>
  <si>
    <t>GERARDO SERAFIN CAPIRA VILCA</t>
  </si>
  <si>
    <t>29556787</t>
  </si>
  <si>
    <t>https://mpesije.jne.gob.pe/apidocs/5e4ad43b-7c8e-4b68-bc70-b396dd6b9229.pdf</t>
  </si>
  <si>
    <t>Caylloma - Huanca_PARTIDO DEMOCRATICO SOMOS PERU_2</t>
  </si>
  <si>
    <t>DAYANA DEYSI VILCA YANQUI</t>
  </si>
  <si>
    <t>71652543</t>
  </si>
  <si>
    <t>https://mpesije.jne.gob.pe/apidocs/007591d8-ce5a-442b-839f-e9ba1627a20c.pdf</t>
  </si>
  <si>
    <t>Caylloma - Huanca_PARTIDO DEMOCRATICO SOMOS PERU_3</t>
  </si>
  <si>
    <t>ADRIAN FERNANDO HUARCA HUARACALLO</t>
  </si>
  <si>
    <t>41858913</t>
  </si>
  <si>
    <t>https://mpesije.jne.gob.pe/apidocs/3afbfb2f-7319-45d8-b198-1532a94aff41.pdf</t>
  </si>
  <si>
    <t>Caylloma - Huanca_PARTIDO DEMOCRATICO SOMOS PERU_4</t>
  </si>
  <si>
    <t>DANILA MARIBEL HUANQUI RIVERA</t>
  </si>
  <si>
    <t>45349157</t>
  </si>
  <si>
    <t>https://mpesije.jne.gob.pe/apidocs/6c8f232f-8fe5-4f1d-a3c4-b298a47d3a25.pdf</t>
  </si>
  <si>
    <t>Caylloma - Huanca_PARTIDO DEMOCRATICO SOMOS PERU_5</t>
  </si>
  <si>
    <t>ROBERTO ALEXANDER VILCA ORURO</t>
  </si>
  <si>
    <t>60062438</t>
  </si>
  <si>
    <t>https://mpesije.jne.gob.pe/apidocs/2a5379f5-fd39-482a-b125-fd1f54f1868a.pdf</t>
  </si>
  <si>
    <t>Caylloma - Huanca_PARTIDO DEMOCRATICO SOMOS PERU_6</t>
  </si>
  <si>
    <t>ANGELY MIRELLA VILCA ALVAREZ</t>
  </si>
  <si>
    <t>76664808</t>
  </si>
  <si>
    <t>https://mpesije.jne.gob.pe/apidocs/d184cd1d-9c9d-4d82-9dc0-6d4538df5090.pdf</t>
  </si>
  <si>
    <t>Caylloma - Ichupampa_AHORA NACION AN_0</t>
  </si>
  <si>
    <t>ABEL LUCIO SAICO FLORES</t>
  </si>
  <si>
    <t>42121661</t>
  </si>
  <si>
    <t>https://mpesije.jne.gob.pe/apidocs/7054ebd5-c708-4e93-ba98-1bdc63e60244.pdf</t>
  </si>
  <si>
    <t>Caylloma - Ichupampa_AHORA NACION AN_1</t>
  </si>
  <si>
    <t>VIRGINIA MARITZA VELASCO AÑASCO</t>
  </si>
  <si>
    <t>29656502</t>
  </si>
  <si>
    <t>https://mpesije.jne.gob.pe/apidocs/9a8ab02e-f72b-4920-9581-50f68eb38125.pdf</t>
  </si>
  <si>
    <t>Caylloma - Ichupampa_AHORA NACION AN_2</t>
  </si>
  <si>
    <t>DANIEL FRADES TACO PALOMINO</t>
  </si>
  <si>
    <t>30655747</t>
  </si>
  <si>
    <t>https://mpesije.jne.gob.pe/apidocs/d89e1a85-4d8a-4f4f-ab8e-e1c9f0fc82f9.pdf</t>
  </si>
  <si>
    <t>Caylloma - Ichupampa_AHORA NACION AN_3</t>
  </si>
  <si>
    <t>NANCI ANATOLIA HEREDIA CHAMPI</t>
  </si>
  <si>
    <t>29641899</t>
  </si>
  <si>
    <t>https://mpesije.jne.gob.pe/apidocs/740a00c1-8d97-4eab-b80c-f4700ace4db0.pdf</t>
  </si>
  <si>
    <t>Caylloma - Ichupampa_AHORA NACION AN_4</t>
  </si>
  <si>
    <t>MARIO SIXTO FIGUEROA CATURA</t>
  </si>
  <si>
    <t>46274135</t>
  </si>
  <si>
    <t>https://mpesije.jne.gob.pe/apidocs/9a502655-cc3f-4539-a051-844af041bedd.pdf</t>
  </si>
  <si>
    <t>Caylloma - Ichupampa_AHORA NACION AN_5</t>
  </si>
  <si>
    <t>REYNA MERY OLLACHICA CONDORI</t>
  </si>
  <si>
    <t>76799274</t>
  </si>
  <si>
    <t>https://mpesije.jne.gob.pe/apidocs/05632d3d-0661-4b29-97df-817ea8b5c40c.pdf</t>
  </si>
  <si>
    <t>Caylloma - Ichupampa_AHORA NACION AN_6</t>
  </si>
  <si>
    <t>ANDERSON EINER PONCE CHULLO</t>
  </si>
  <si>
    <t>71315759</t>
  </si>
  <si>
    <t>https://mpesije.jne.gob.pe/apidocs/e922e457-c307-4e40-8aaf-019968b363fe.pdf</t>
  </si>
  <si>
    <t>Caylloma - Ichupampa_AREQUIPA TRADICION Y FUTURO_0</t>
  </si>
  <si>
    <t>CHRISTIAN JAIME VALENZUELA CHULLO</t>
  </si>
  <si>
    <t>71315771</t>
  </si>
  <si>
    <t>https://mpesije.jne.gob.pe/apidocs/7ef77b2a-eb9a-4d03-a3dc-7e71cc4bf5d6.pdf</t>
  </si>
  <si>
    <t>Caylloma - Ichupampa_AREQUIPA TRADICION Y FUTURO_1</t>
  </si>
  <si>
    <t>TEODORO CCAMA COMPANOCCA</t>
  </si>
  <si>
    <t>30655693</t>
  </si>
  <si>
    <t>https://mpesije.jne.gob.pe/apidocs/bd02bb1e-64bf-414f-ae9c-be2c359bc73b.pdf</t>
  </si>
  <si>
    <t>Caylloma - Ichupampa_AREQUIPA TRADICION Y FUTURO_2</t>
  </si>
  <si>
    <t>YISEL ROJAS MENCIA</t>
  </si>
  <si>
    <t>48147975</t>
  </si>
  <si>
    <t>https://mpesije.jne.gob.pe/apidocs/26994b72-53d4-4454-bf36-3438c6797f75.pdf</t>
  </si>
  <si>
    <t>Caylloma - Ichupampa_AREQUIPA TRADICION Y FUTURO_3</t>
  </si>
  <si>
    <t>SABINO PROCIMIO MAMANI FLORES</t>
  </si>
  <si>
    <t>30642745</t>
  </si>
  <si>
    <t>https://mpesije.jne.gob.pe/apidocs/2b470ed5-1ab6-4f3c-9928-84a909b075bb.pdf</t>
  </si>
  <si>
    <t>Caylloma - Ichupampa_AREQUIPA TRADICION Y FUTURO_4</t>
  </si>
  <si>
    <t>JUANA CHECCA CALLA DE CHULLO</t>
  </si>
  <si>
    <t>45741009</t>
  </si>
  <si>
    <t>https://mpesije.jne.gob.pe/apidocs/0e13863b-4361-4189-9574-e0b8a476438e.pdf</t>
  </si>
  <si>
    <t>Caylloma - Ichupampa_AREQUIPA TRADICION Y FUTURO_5</t>
  </si>
  <si>
    <t>WALBERTO FLORES ZAPANA</t>
  </si>
  <si>
    <t>30654957</t>
  </si>
  <si>
    <t>https://mpesije.jne.gob.pe/apidocs/8692924a-e714-4de8-8f66-e2c1be5b49aa.pdf</t>
  </si>
  <si>
    <t>Caylloma - Ichupampa_AREQUIPA TRADICION Y FUTURO_6</t>
  </si>
  <si>
    <t>YULY CONDO SARAYASI</t>
  </si>
  <si>
    <t>79707397</t>
  </si>
  <si>
    <t>https://mpesije.jne.gob.pe/apidocs/83076399-d8c0-41c2-a71d-f5fc78217e0a.pdf</t>
  </si>
  <si>
    <t>Caylloma - Ichupampa_FUERZA AREQUIPENA_0</t>
  </si>
  <si>
    <t>JOSE LUIS AYAQUE HEREDIA</t>
  </si>
  <si>
    <t>41365338</t>
  </si>
  <si>
    <t>https://mpesije.jne.gob.pe/apidocs/4c7a9eba-4cf4-446a-b771-e29cadf85bcd.pdf</t>
  </si>
  <si>
    <t>Caylloma - Ichupampa_FUERZA AREQUIPENA_1</t>
  </si>
  <si>
    <t>NICASIO CESAR CONDORI TEJADA</t>
  </si>
  <si>
    <t>30655906</t>
  </si>
  <si>
    <t>https://mpesije.jne.gob.pe/apidocs/7c235493-099d-4478-8b11-472875f1d232.pdf</t>
  </si>
  <si>
    <t>Caylloma - Ichupampa_FUERZA AREQUIPENA_2</t>
  </si>
  <si>
    <t>LUCRECIA CALLA CALACHUA</t>
  </si>
  <si>
    <t>44884991</t>
  </si>
  <si>
    <t>https://mpesije.jne.gob.pe/apidocs/080c4b68-db5b-4d1a-8b75-a7bad76b09d9.pdf</t>
  </si>
  <si>
    <t>Caylloma - Ichupampa_FUERZA AREQUIPENA_3</t>
  </si>
  <si>
    <t>JOSUE ARMANDO CHECCA CONDORPUSA</t>
  </si>
  <si>
    <t>76799270</t>
  </si>
  <si>
    <t>https://mpesije.jne.gob.pe/apidocs/7973eb22-8122-44ac-9e2c-f52fb7edb3d5.pdf</t>
  </si>
  <si>
    <t>Caylloma - Ichupampa_FUERZA AREQUIPENA_4</t>
  </si>
  <si>
    <t>NUILDA GONZALES HUAMANI</t>
  </si>
  <si>
    <t>48274054</t>
  </si>
  <si>
    <t>https://mpesije.jne.gob.pe/apidocs/f01d3330-c1e4-47c8-a135-2f196de29c19.pdf</t>
  </si>
  <si>
    <t>Caylloma - Ichupampa_FUERZA AREQUIPENA_5</t>
  </si>
  <si>
    <t>ELISBAN GABINO MOLLO MALLCOHUACCHA</t>
  </si>
  <si>
    <t>45849230</t>
  </si>
  <si>
    <t>https://mpesije.jne.gob.pe/apidocs/fa6fec19-b391-4e0a-9f6b-61267ac3c1a2.pdf</t>
  </si>
  <si>
    <t>Caylloma - Ichupampa_FUERZA AREQUIPENA_6</t>
  </si>
  <si>
    <t>ELIZABETH CLAIDY QUISPE CALACHUA</t>
  </si>
  <si>
    <t>60062469</t>
  </si>
  <si>
    <t>https://mpesije.jne.gob.pe/apidocs/b04351d5-b99d-41f9-ae57-26f9e33c4192.pdf</t>
  </si>
  <si>
    <t>Caylloma - Ichupampa_PARTIDO DEMOCRATICO SOMOS PERU_0</t>
  </si>
  <si>
    <t>EDGAR AGUSTIN PONCE CHISE</t>
  </si>
  <si>
    <t>30656026</t>
  </si>
  <si>
    <t>https://mpesije.jne.gob.pe/apidocs/0cdb49bf-4020-4b5f-ba1d-e685a2418d69.pdf</t>
  </si>
  <si>
    <t>Caylloma - Ichupampa_PARTIDO DEMOCRATICO SOMOS PERU_1</t>
  </si>
  <si>
    <t>BEATRIZ JUANA CCAMA CISA</t>
  </si>
  <si>
    <t>46307305</t>
  </si>
  <si>
    <t>https://mpesije.jne.gob.pe/apidocs/c30bbc88-043b-4b83-b16b-f33a786ec6ea.pdf</t>
  </si>
  <si>
    <t>Caylloma - Ichupampa_PARTIDO DEMOCRATICO SOMOS PERU_2</t>
  </si>
  <si>
    <t>SANTIAGO MARIO LLACHO PAQUICO</t>
  </si>
  <si>
    <t>30656083</t>
  </si>
  <si>
    <t>https://mpesije.jne.gob.pe/apidocs/ee0e475a-60e2-4194-b793-d622abdde906.pdf</t>
  </si>
  <si>
    <t>Caylloma - Ichupampa_PARTIDO DEMOCRATICO SOMOS PERU_3</t>
  </si>
  <si>
    <t>FILOMENA SOFIA HUAMANI CALLPA</t>
  </si>
  <si>
    <t>29323396</t>
  </si>
  <si>
    <t>https://mpesije.jne.gob.pe/apidocs/6aa72c60-1369-4a2c-b4bb-eafd2a71dabb.pdf</t>
  </si>
  <si>
    <t>Caylloma - Ichupampa_PARTIDO DEMOCRATICO SOMOS PERU_4</t>
  </si>
  <si>
    <t>BRIAN JOSE GOMEZ YNCA</t>
  </si>
  <si>
    <t>74122733</t>
  </si>
  <si>
    <t>https://mpesije.jne.gob.pe/apidocs/09c390b0-0cae-4062-94c4-cb8ebcd4db5e.pdf</t>
  </si>
  <si>
    <t>Caylloma - Ichupampa_PARTIDO DEMOCRATICO SOMOS PERU_5</t>
  </si>
  <si>
    <t>MARICIELO ANGELA LLOCLLE ESCOBEDO</t>
  </si>
  <si>
    <t>77141896</t>
  </si>
  <si>
    <t>https://mpesije.jne.gob.pe/apidocs/711b9b4b-4fa5-4275-9ad5-9c20ed7915cc.pdf</t>
  </si>
  <si>
    <t>Caylloma - Ichupampa_PARTIDO DEMOCRATICO SOMOS PERU_6</t>
  </si>
  <si>
    <t>DIEGO ALONSO HANCCO LLAZA</t>
  </si>
  <si>
    <t>73882601</t>
  </si>
  <si>
    <t>https://mpesije.jne.gob.pe/apidocs/f0e3a001-3207-4c70-91e8-337581e3c90a.pdf</t>
  </si>
  <si>
    <t>Caylloma - Lari_PARTIDO DEMOCRATICO SOMOS PERU_0</t>
  </si>
  <si>
    <t>ROMULO TEODORO SUYCO PANTA</t>
  </si>
  <si>
    <t>80322209</t>
  </si>
  <si>
    <t>https://mpesije.jne.gob.pe/apidocs/517a33dc-aad8-4ec5-8ce5-2309439099ce.pdf</t>
  </si>
  <si>
    <t>Caylloma - Lari_PARTIDO DEMOCRATICO SOMOS PERU_1</t>
  </si>
  <si>
    <t>FELIX OCTAVIO ALCA VARGAS</t>
  </si>
  <si>
    <t>30656909</t>
  </si>
  <si>
    <t>https://mpesije.jne.gob.pe/apidocs/5a173333-3408-4467-9659-431071158f3d.pdf</t>
  </si>
  <si>
    <t>Caylloma - Lari_PARTIDO DEMOCRATICO SOMOS PERU_2</t>
  </si>
  <si>
    <t>ESMEREGILDA SEBASTIANA CHECCO VELASCO</t>
  </si>
  <si>
    <t>30656953</t>
  </si>
  <si>
    <t>https://mpesije.jne.gob.pe/apidocs/40358db3-73fc-4ef8-a192-a36352352ee0.pdf</t>
  </si>
  <si>
    <t>Caylloma - Lari_PARTIDO DEMOCRATICO SOMOS PERU_3</t>
  </si>
  <si>
    <t>FELIX CARLOS QUICO NEYRA</t>
  </si>
  <si>
    <t>40551111</t>
  </si>
  <si>
    <t>https://mpesije.jne.gob.pe/apidocs/6e7e3492-c0ff-48c2-93a1-f4b13b88731b.pdf</t>
  </si>
  <si>
    <t>Caylloma - Lari_PARTIDO DEMOCRATICO SOMOS PERU_4</t>
  </si>
  <si>
    <t>VERONICA JULISSA ACHACO TUTUCAYO</t>
  </si>
  <si>
    <t>71482448</t>
  </si>
  <si>
    <t>https://mpesije.jne.gob.pe/apidocs/809c690a-71c5-486f-b3f6-4457257dbd1f.pdf</t>
  </si>
  <si>
    <t>Caylloma - Lari_PARTIDO DEMOCRATICO SOMOS PERU_5</t>
  </si>
  <si>
    <t>ALEXANDER HERNAN LLACHO AMANQUI</t>
  </si>
  <si>
    <t>73211372</t>
  </si>
  <si>
    <t>https://mpesije.jne.gob.pe/apidocs/f9c106e5-95e6-4323-9bfb-2151b40e6367.pdf</t>
  </si>
  <si>
    <t>Caylloma - Lari_PARTIDO DEMOCRATICO SOMOS PERU_6</t>
  </si>
  <si>
    <t>NEYDELI RUSIEL PANTA MAMANI</t>
  </si>
  <si>
    <t>60062509</t>
  </si>
  <si>
    <t>https://mpesije.jne.gob.pe/apidocs/35effdb6-3bd3-4291-b310-7dae6633a220.pdf</t>
  </si>
  <si>
    <t>Caylloma - Lluta_AHORA NACION AN_0</t>
  </si>
  <si>
    <t>PAULINO WILFREDO VILCA VILCA</t>
  </si>
  <si>
    <t>29333809</t>
  </si>
  <si>
    <t>https://mpesije.jne.gob.pe/apidocs/0c2e555a-6bb2-4e4e-9b7b-ba3be75d422b.pdf</t>
  </si>
  <si>
    <t>Caylloma - Lluta_AHORA NACION AN_1</t>
  </si>
  <si>
    <t>EFRAIN FELIX QUISPE HUAMANI</t>
  </si>
  <si>
    <t>29557183</t>
  </si>
  <si>
    <t>https://mpesije.jne.gob.pe/apidocs/43837871-b45b-4fae-b03a-4989f2796a84.pdf</t>
  </si>
  <si>
    <t>Caylloma - Lluta_AHORA NACION AN_2</t>
  </si>
  <si>
    <t>AURORA HUAMANI VILCA</t>
  </si>
  <si>
    <t>29558023</t>
  </si>
  <si>
    <t>https://mpesije.jne.gob.pe/apidocs/0aa39d8c-ee91-4c04-a9c7-d3c52db53a28.pdf</t>
  </si>
  <si>
    <t>Caylloma - Lluta_AHORA NACION AN_3</t>
  </si>
  <si>
    <t>GUILLERMO ELOY JACOBO BEGAZO</t>
  </si>
  <si>
    <t>30670463</t>
  </si>
  <si>
    <t>https://mpesije.jne.gob.pe/apidocs/3091e7bc-6633-492d-8606-106caaa1b6c5.pdf</t>
  </si>
  <si>
    <t>Caylloma - Lluta_AHORA NACION AN_4</t>
  </si>
  <si>
    <t>ANYELI YANIRI TACO LEY</t>
  </si>
  <si>
    <t>77093466</t>
  </si>
  <si>
    <t>https://mpesije.jne.gob.pe/apidocs/1df976db-d391-48ae-9e1e-472f1b717e86.pdf</t>
  </si>
  <si>
    <t>Caylloma - Lluta_AHORA NACION AN_5</t>
  </si>
  <si>
    <t>GREGORIO VICTORIANO CHOQUE CRUZ</t>
  </si>
  <si>
    <t>29594577</t>
  </si>
  <si>
    <t>https://mpesije.jne.gob.pe/apidocs/5b43ab02-3656-4be4-a0f0-ff9acdaba69f.pdf</t>
  </si>
  <si>
    <t>Caylloma - Lluta_AHORA NACION AN_6</t>
  </si>
  <si>
    <t>ROSELYN STEFANY ARHUIRE HUAMANI</t>
  </si>
  <si>
    <t>60062550</t>
  </si>
  <si>
    <t>https://mpesije.jne.gob.pe/apidocs/364d8852-32a2-4e08-a249-bfb37ec8226a.pdf</t>
  </si>
  <si>
    <t>Caylloma - Lluta_AREQUIPA TRADICION Y FUTURO_0</t>
  </si>
  <si>
    <t>CARLOS ALFREDO MAYCA HUAMANI</t>
  </si>
  <si>
    <t>30670436</t>
  </si>
  <si>
    <t>https://mpesije.jne.gob.pe/apidocs/3278a627-38d8-4499-bf9d-56758cf27cb1.pdf</t>
  </si>
  <si>
    <t>Caylloma - Lluta_AREQUIPA TRADICION Y FUTURO_1</t>
  </si>
  <si>
    <t>HUGO MARIO JACOBO JACOBO</t>
  </si>
  <si>
    <t>30658014</t>
  </si>
  <si>
    <t>https://mpesije.jne.gob.pe/apidocs/ea906369-4594-4bd8-a214-d4492e68a282.pdf</t>
  </si>
  <si>
    <t>Caylloma - Lluta_AREQUIPA TRADICION Y FUTURO_2</t>
  </si>
  <si>
    <t>YAJAIDA KATERINE PAIVA MEJIA</t>
  </si>
  <si>
    <t>71659923</t>
  </si>
  <si>
    <t>https://mpesije.jne.gob.pe/apidocs/003a96bb-721c-4319-ab3e-82c1f887768c.pdf</t>
  </si>
  <si>
    <t>Caylloma - Lluta_AREQUIPA TRADICION Y FUTURO_3</t>
  </si>
  <si>
    <t>ERICK HUMBERTO MAYCA GAYOSO</t>
  </si>
  <si>
    <t>29561045</t>
  </si>
  <si>
    <t>https://mpesije.jne.gob.pe/apidocs/6174ad12-fb08-4e85-b8d7-cfb5622e3da7.pdf</t>
  </si>
  <si>
    <t>Caylloma - Lluta_AREQUIPA TRADICION Y FUTURO_4</t>
  </si>
  <si>
    <t>YANIRA ESTEFANIA FLORES TACO</t>
  </si>
  <si>
    <t>78016836</t>
  </si>
  <si>
    <t>https://mpesije.jne.gob.pe/apidocs/2b231cb5-bd64-4086-a415-e487edb8dd41.pdf</t>
  </si>
  <si>
    <t>Caylloma - Lluta_AREQUIPA TRADICION Y FUTURO_5</t>
  </si>
  <si>
    <t>BENITO ENRIQUE SANCHEZ ORTIZ</t>
  </si>
  <si>
    <t>29335845</t>
  </si>
  <si>
    <t>https://mpesije.jne.gob.pe/apidocs/742076a5-6d39-4769-a78e-2be683f9100c.pdf</t>
  </si>
  <si>
    <t>Caylloma - Lluta_AREQUIPA TRADICION Y FUTURO_6</t>
  </si>
  <si>
    <t>DEYSI CAROLINA VALVERDE SALAS</t>
  </si>
  <si>
    <t>45838708</t>
  </si>
  <si>
    <t>https://mpesije.jne.gob.pe/apidocs/e7b77dba-c49e-43a5-97d8-08a4c2747957.pdf</t>
  </si>
  <si>
    <t>Caylloma - Lluta_JUNTOS POR EL PERU_0</t>
  </si>
  <si>
    <t>JULIO CESAR CHARAGUA FLORES</t>
  </si>
  <si>
    <t>80386660</t>
  </si>
  <si>
    <t>https://mpesije.jne.gob.pe/apidocs/0375987a-d51d-470a-bc58-bc012781775c.pdf</t>
  </si>
  <si>
    <t>Caylloma - Lluta_JUNTOS POR EL PERU_1</t>
  </si>
  <si>
    <t>NARCISO ALFONSO ANCONAYRA PROVINCIA</t>
  </si>
  <si>
    <t>30586342</t>
  </si>
  <si>
    <t>https://mpesije.jne.gob.pe/apidocs/4a7e08f7-9cc9-43a0-a9f1-77e68d481843.pdf</t>
  </si>
  <si>
    <t>Caylloma - Lluta_JUNTOS POR EL PERU_2</t>
  </si>
  <si>
    <t>FRIDA URSULA MERMA CHOQUE</t>
  </si>
  <si>
    <t>76649230</t>
  </si>
  <si>
    <t>https://mpesije.jne.gob.pe/apidocs/d43cee93-7ad9-4d26-bd85-a48341f32493.pdf</t>
  </si>
  <si>
    <t>Caylloma - Lluta_JUNTOS POR EL PERU_3</t>
  </si>
  <si>
    <t>ELARD OSWALDO FLORES CLAVERIAS</t>
  </si>
  <si>
    <t>29709124</t>
  </si>
  <si>
    <t>https://mpesije.jne.gob.pe/apidocs/0ac952cd-fd82-48ef-a677-11b397040217.pdf</t>
  </si>
  <si>
    <t>Caylloma - Lluta_JUNTOS POR EL PERU_4</t>
  </si>
  <si>
    <t>YESSICA ESTHER TUNCO JACOBO</t>
  </si>
  <si>
    <t>44383972</t>
  </si>
  <si>
    <t>https://mpesije.jne.gob.pe/apidocs/1ef23b89-2734-4b46-8f0b-6ffbe8979040.pdf</t>
  </si>
  <si>
    <t>Caylloma - Lluta_JUNTOS POR EL PERU_5</t>
  </si>
  <si>
    <t>LUCIO CESAR CHOQUE CUBA</t>
  </si>
  <si>
    <t>29642228</t>
  </si>
  <si>
    <t>https://mpesije.jne.gob.pe/apidocs/83251c22-3d76-4f76-8214-7c44350dc64f.pdf</t>
  </si>
  <si>
    <t>Caylloma - Lluta_JUNTOS POR EL PERU_6</t>
  </si>
  <si>
    <t>NADIA ESTHER CARHUA CHOQUE</t>
  </si>
  <si>
    <t>76688258</t>
  </si>
  <si>
    <t>https://mpesije.jne.gob.pe/apidocs/e3494e5a-8c3f-49a9-b37d-867ac3a2002f.pdf</t>
  </si>
  <si>
    <t>Caylloma - Lluta_PARTIDO DEMOCRATICO SOMOS PERU_0</t>
  </si>
  <si>
    <t>JUAN BRAULIO ZAPANA MORALES</t>
  </si>
  <si>
    <t>71079404</t>
  </si>
  <si>
    <t>https://mpesije.jne.gob.pe/apidocs/4e5cbf32-1a0f-4a5f-88b4-718a116200c8.pdf</t>
  </si>
  <si>
    <t>Caylloma - Lluta_PARTIDO DEMOCRATICO SOMOS PERU_1</t>
  </si>
  <si>
    <t>OMAR LENIN JARA HUAIRA</t>
  </si>
  <si>
    <t>29723543</t>
  </si>
  <si>
    <t>https://mpesije.jne.gob.pe/apidocs/cb3ef623-80cd-4b5e-b4ab-9ed8647a6779.pdf</t>
  </si>
  <si>
    <t>Caylloma - Lluta_PARTIDO DEMOCRATICO SOMOS PERU_2</t>
  </si>
  <si>
    <t>MICAELA MAGARET COAQUIRA DE LA CRUZ</t>
  </si>
  <si>
    <t>30655275</t>
  </si>
  <si>
    <t>https://mpesije.jne.gob.pe/apidocs/73d03fa6-e7e7-46ca-a2ee-b815cd23ad7f.pdf</t>
  </si>
  <si>
    <t>Caylloma - Lluta_PARTIDO DEMOCRATICO SOMOS PERU_3</t>
  </si>
  <si>
    <t>YJINIO CONDORI CCACYA</t>
  </si>
  <si>
    <t>30652568</t>
  </si>
  <si>
    <t>https://mpesije.jne.gob.pe/apidocs/26a7dd24-f7d5-41ee-a325-0c1568d0b3d9.pdf</t>
  </si>
  <si>
    <t>Caylloma - Lluta_PARTIDO DEMOCRATICO SOMOS PERU_4</t>
  </si>
  <si>
    <t>BELEN NASHIRA LLACHO CHOQUE</t>
  </si>
  <si>
    <t>77804253</t>
  </si>
  <si>
    <t>https://mpesije.jne.gob.pe/apidocs/85d5836c-172c-4219-b37e-f926f4f306f6.pdf</t>
  </si>
  <si>
    <t>Caylloma - Lluta_PARTIDO DEMOCRATICO SOMOS PERU_5</t>
  </si>
  <si>
    <t>EDGAR CORNELIO ZAPANA YLAYTA</t>
  </si>
  <si>
    <t>29559614</t>
  </si>
  <si>
    <t>https://mpesije.jne.gob.pe/apidocs/76eafca5-5c7f-42e3-b825-e80809e4ecf8.pdf</t>
  </si>
  <si>
    <t>Caylloma - Lluta_PARTIDO DEMOCRATICO SOMOS PERU_6</t>
  </si>
  <si>
    <t>WENDY BEATRIZ ATAUCUSI ANCO</t>
  </si>
  <si>
    <t>77093469</t>
  </si>
  <si>
    <t>https://mpesije.jne.gob.pe/apidocs/7bdb3e86-afd1-4da4-938c-e5bc473cb898.pdf</t>
  </si>
  <si>
    <t>Caylloma - Lluta_PARTIDO POLITICO PERU PRIMERO_0</t>
  </si>
  <si>
    <t>FELIX HERNAN CHOQUE JACOBO</t>
  </si>
  <si>
    <t>15989879</t>
  </si>
  <si>
    <t>https://mpesije.jne.gob.pe/apidocs/eb00f165-7613-4bce-b0be-e1d8d6c42928.pdf</t>
  </si>
  <si>
    <t>Caylloma - Lluta_PARTIDO POLITICO PERU PRIMERO_1</t>
  </si>
  <si>
    <t>PAOLA CELESTE HUAMANI YAPO</t>
  </si>
  <si>
    <t>77029409</t>
  </si>
  <si>
    <t>https://mpesije.jne.gob.pe/apidocs/4cef000a-d442-42d4-80e1-bd314781b105.pdf</t>
  </si>
  <si>
    <t>Caylloma - Lluta_PARTIDO POLITICO PERU PRIMERO_2</t>
  </si>
  <si>
    <t>JERONIMO OROSCO PROVINCIA</t>
  </si>
  <si>
    <t>30658691</t>
  </si>
  <si>
    <t>https://mpesije.jne.gob.pe/apidocs/dc5e85e1-e324-4865-9ee8-44f91ec1c9f7.pdf</t>
  </si>
  <si>
    <t>Caylloma - Lluta_PARTIDO POLITICO PERU PRIMERO_3</t>
  </si>
  <si>
    <t>NELI MELINA LEY BUSTINZA</t>
  </si>
  <si>
    <t>29660343</t>
  </si>
  <si>
    <t>https://mpesije.jne.gob.pe/apidocs/ca376a73-f23d-4418-b977-7edfae2057d6.pdf</t>
  </si>
  <si>
    <t>Caylloma - Lluta_PARTIDO POLITICO PERU PRIMERO_4</t>
  </si>
  <si>
    <t>FREDI VIDAL HUAMANI JACOBO</t>
  </si>
  <si>
    <t>30658152</t>
  </si>
  <si>
    <t>https://mpesije.jne.gob.pe/apidocs/2c6a2b32-453d-411a-90e2-fbe4f0ee5d24.pdf</t>
  </si>
  <si>
    <t>Caylloma - Lluta_PARTIDO POLITICO PERU PRIMERO_5</t>
  </si>
  <si>
    <t>LEIDY SHAKIRA FLORES CUBA</t>
  </si>
  <si>
    <t>74389245</t>
  </si>
  <si>
    <t>https://mpesije.jne.gob.pe/apidocs/d2b49347-3aaa-4805-9453-cf186693c314.pdf</t>
  </si>
  <si>
    <t>Caylloma - Lluta_PARTIDO POLITICO PERU PRIMERO_6</t>
  </si>
  <si>
    <t>JONAS MOISES CRUZ CHOQUE</t>
  </si>
  <si>
    <t>60062568</t>
  </si>
  <si>
    <t>https://mpesije.jne.gob.pe/apidocs/e7aaf980-3931-4702-b4d3-ceb9e46f4111.pdf</t>
  </si>
  <si>
    <t>Caylloma - Maca_AHORA NACION AN_0</t>
  </si>
  <si>
    <t>EDGARDO ASIS HUARCAYA RAMOS</t>
  </si>
  <si>
    <t>41705207</t>
  </si>
  <si>
    <t>https://mpesije.jne.gob.pe/apidocs/7d625d02-7ab3-4bb0-a44d-98e110a9bbcf.pdf</t>
  </si>
  <si>
    <t>Caylloma - Maca_AHORA NACION AN_1</t>
  </si>
  <si>
    <t>MARITZA ROXANA CHICAÑA NINA</t>
  </si>
  <si>
    <t>41505298</t>
  </si>
  <si>
    <t>https://mpesije.jne.gob.pe/apidocs/7754853e-a9f6-4c0d-bf4d-208f836d0d73.pdf</t>
  </si>
  <si>
    <t>Caylloma - Maca_AHORA NACION AN_2</t>
  </si>
  <si>
    <t>OSCAR RICARDO SUYO APAZA</t>
  </si>
  <si>
    <t>43030987</t>
  </si>
  <si>
    <t>https://mpesije.jne.gob.pe/apidocs/5a56a187-e20a-4121-925d-4b4bb48b8df1.pdf</t>
  </si>
  <si>
    <t>Caylloma - Maca_AHORA NACION AN_3</t>
  </si>
  <si>
    <t>AURORA CELIA HUARCA APAZA</t>
  </si>
  <si>
    <t>80160536</t>
  </si>
  <si>
    <t>https://mpesije.jne.gob.pe/apidocs/72333b25-b650-42b4-a557-7e8159b90afc.pdf</t>
  </si>
  <si>
    <t>Caylloma - Maca_AHORA NACION AN_4</t>
  </si>
  <si>
    <t>MAX JHOJAN MAYHUA HUAMANI</t>
  </si>
  <si>
    <t>70849665</t>
  </si>
  <si>
    <t>https://mpesije.jne.gob.pe/apidocs/6793065c-8df8-4f9f-9841-ab4fba586cb6.pdf</t>
  </si>
  <si>
    <t>Caylloma - Maca_AHORA NACION AN_5</t>
  </si>
  <si>
    <t>MILUZKA MARISELA CHOCO RUIZ</t>
  </si>
  <si>
    <t>75832874</t>
  </si>
  <si>
    <t>https://mpesije.jne.gob.pe/apidocs/f57e3586-31b8-4330-ac6e-0091847bc99a.pdf</t>
  </si>
  <si>
    <t>Caylloma - Maca_AHORA NACION AN_6</t>
  </si>
  <si>
    <t>TAYLOR RAFAEL NINA APAZA</t>
  </si>
  <si>
    <t>72627191</t>
  </si>
  <si>
    <t>https://mpesije.jne.gob.pe/apidocs/79edc065-e389-4d2b-ba5c-435de957f9b3.pdf</t>
  </si>
  <si>
    <t>Caylloma - Maca_ALIANZA PARA EL PROGRESO_0</t>
  </si>
  <si>
    <t>HUGO EULOGIO APAZA NINA</t>
  </si>
  <si>
    <t>29328246</t>
  </si>
  <si>
    <t>https://mpesije.jne.gob.pe/apidocs/25910701-9a24-47da-99fb-df2d6f862538.pdf</t>
  </si>
  <si>
    <t>Caylloma - Maca_ALIANZA PARA EL PROGRESO_1</t>
  </si>
  <si>
    <t>SIRLEY YUDITH NINA SULLA</t>
  </si>
  <si>
    <t>70849677</t>
  </si>
  <si>
    <t>https://mpesije.jne.gob.pe/apidocs/f526029d-acc8-4b2d-85af-86b80c37b749.pdf</t>
  </si>
  <si>
    <t>Caylloma - Maca_ALIANZA PARA EL PROGRESO_2</t>
  </si>
  <si>
    <t>NICOLAYDES ABRAHAM CHAPI SANCHEZ</t>
  </si>
  <si>
    <t>44573256</t>
  </si>
  <si>
    <t>https://mpesije.jne.gob.pe/apidocs/3534db16-94dd-4d88-bcd9-35063587f9f3.pdf</t>
  </si>
  <si>
    <t>Caylloma - Maca_ALIANZA PARA EL PROGRESO_3</t>
  </si>
  <si>
    <t>NAYELY YERALDIN NINA HUARCAYA</t>
  </si>
  <si>
    <t>72627168</t>
  </si>
  <si>
    <t>https://mpesije.jne.gob.pe/apidocs/ac11e18c-898f-4683-9003-3b7c85a23580.pdf</t>
  </si>
  <si>
    <t>Caylloma - Maca_ALIANZA PARA EL PROGRESO_4</t>
  </si>
  <si>
    <t>ANDRES WALTER HUARCA CHAPI</t>
  </si>
  <si>
    <t>40399732</t>
  </si>
  <si>
    <t>https://mpesije.jne.gob.pe/apidocs/5a3960c0-1227-4832-9002-4ef8f100f3e5.pdf</t>
  </si>
  <si>
    <t>Caylloma - Maca_ALIANZA PARA EL PROGRESO_5</t>
  </si>
  <si>
    <t>ANAMARIA BARBARA CHAPI LLASACA</t>
  </si>
  <si>
    <t>60062603</t>
  </si>
  <si>
    <t>https://mpesije.jne.gob.pe/apidocs/1f00a162-3f18-45d9-b6de-201270f25510.pdf</t>
  </si>
  <si>
    <t>Caylloma - Maca_ALIANZA PARA EL PROGRESO_6</t>
  </si>
  <si>
    <t>PERCY MAIKOL COAGUILA HUARCA</t>
  </si>
  <si>
    <t>72633565</t>
  </si>
  <si>
    <t>https://mpesije.jne.gob.pe/apidocs/b31a6fd7-ba6c-4aa5-a9f1-ccb61bb01cbc.pdf</t>
  </si>
  <si>
    <t>Caylloma - Maca_AREQUIPA TRADICION Y FUTURO_0</t>
  </si>
  <si>
    <t>SIXTO INDALECIO ROSAS PARI</t>
  </si>
  <si>
    <t>29576545</t>
  </si>
  <si>
    <t>https://mpesije.jne.gob.pe/apidocs/0af42540-6856-4756-ad08-a07ecc9c08d4.pdf</t>
  </si>
  <si>
    <t>Caylloma - Maca_AREQUIPA TRADICION Y FUTURO_1</t>
  </si>
  <si>
    <t>FELY EUGENIA CHICAÑA NINA</t>
  </si>
  <si>
    <t>40884625</t>
  </si>
  <si>
    <t>https://mpesije.jne.gob.pe/apidocs/b0a6cf49-2c43-4df8-953d-039b587e930b.pdf</t>
  </si>
  <si>
    <t>Caylloma - Maca_AREQUIPA TRADICION Y FUTURO_2</t>
  </si>
  <si>
    <t>DANIEL SANTOS PAUCARCAJA JARA</t>
  </si>
  <si>
    <t>10805192</t>
  </si>
  <si>
    <t>https://mpesije.jne.gob.pe/apidocs/8355827b-29c2-46d4-b03f-ea641a9a6b0e.pdf</t>
  </si>
  <si>
    <t>Caylloma - Maca_AREQUIPA TRADICION Y FUTURO_3</t>
  </si>
  <si>
    <t>BRIGUITT YISLEN YUCRA CUTIPA</t>
  </si>
  <si>
    <t>70845353</t>
  </si>
  <si>
    <t>https://mpesije.jne.gob.pe/apidocs/0cb45a72-489b-4e3c-b11f-abf654461bc8.pdf</t>
  </si>
  <si>
    <t>Caylloma - Maca_AREQUIPA TRADICION Y FUTURO_4</t>
  </si>
  <si>
    <t>PAUL TINTA CHOQUE</t>
  </si>
  <si>
    <t>72296505</t>
  </si>
  <si>
    <t>https://mpesije.jne.gob.pe/apidocs/9caf7fe5-c3ae-4398-bbf7-5c3063b798ee.pdf</t>
  </si>
  <si>
    <t>Caylloma - Maca_AREQUIPA TRADICION Y FUTURO_5</t>
  </si>
  <si>
    <t>DANIXA MAYELY VILCA ALVAREZ</t>
  </si>
  <si>
    <t>60062404</t>
  </si>
  <si>
    <t>https://mpesije.jne.gob.pe/apidocs/a5859924-62bb-4487-9070-095c8700be02.pdf</t>
  </si>
  <si>
    <t>Caylloma - Maca_AREQUIPA TRADICION Y FUTURO_6</t>
  </si>
  <si>
    <t>EDWIN FROILAN MAQUE SILVA</t>
  </si>
  <si>
    <t>29494162</t>
  </si>
  <si>
    <t>https://mpesije.jne.gob.pe/apidocs/6a2540fa-09ee-4f2f-9397-98abb59d8c41.pdf</t>
  </si>
  <si>
    <t>Caylloma - Maca_FUERZA AREQUIPENA_0</t>
  </si>
  <si>
    <t>CESAR AUGUSTO CHINO ANCO</t>
  </si>
  <si>
    <t>29631624</t>
  </si>
  <si>
    <t>https://mpesije.jne.gob.pe/apidocs/8e4aa673-4766-47c0-97b3-860979d23e91.pdf</t>
  </si>
  <si>
    <t>Caylloma - Maca_FUERZA AREQUIPENA_1</t>
  </si>
  <si>
    <t>JOEL NOE PUMA CCASA</t>
  </si>
  <si>
    <t>70849684</t>
  </si>
  <si>
    <t>https://mpesije.jne.gob.pe/apidocs/0d5aec26-f314-408f-9952-db671b79cb34.pdf</t>
  </si>
  <si>
    <t>Caylloma - Maca_FUERZA AREQUIPENA_2</t>
  </si>
  <si>
    <t>ANILDA GREGORIA CHICAÑA NINA</t>
  </si>
  <si>
    <t>41837689</t>
  </si>
  <si>
    <t>https://mpesije.jne.gob.pe/apidocs/a7bd7efe-01c5-4b4f-9d59-b1525cdcbc02.pdf</t>
  </si>
  <si>
    <t>Caylloma - Maca_FUERZA AREQUIPENA_3</t>
  </si>
  <si>
    <t>CRISTIAN AVELINO CHURA SACA</t>
  </si>
  <si>
    <t>70849667</t>
  </si>
  <si>
    <t>https://mpesije.jne.gob.pe/apidocs/429f1d5f-549f-4e78-89ac-a7608aa67a0c.pdf</t>
  </si>
  <si>
    <t>Caylloma - Maca_FUERZA AREQUIPENA_4</t>
  </si>
  <si>
    <t>JOSEFA ERMELINDA LLASA APAZA</t>
  </si>
  <si>
    <t>30659334</t>
  </si>
  <si>
    <t>https://mpesije.jne.gob.pe/apidocs/e9eb2d6a-af02-4d57-9bb1-b6d0328d2591.pdf</t>
  </si>
  <si>
    <t>Caylloma - Maca_FUERZA AREQUIPENA_5</t>
  </si>
  <si>
    <t>CESAR ANTHONI MAMANI VALDEZ</t>
  </si>
  <si>
    <t>72183829</t>
  </si>
  <si>
    <t>https://mpesije.jne.gob.pe/apidocs/71303e74-8fc8-43c6-aaac-2b965cd25499.pdf</t>
  </si>
  <si>
    <t>Caylloma - Maca_FUERZA AREQUIPENA_6</t>
  </si>
  <si>
    <t>ANGELES CIELO QUISPE TRUJILLANO</t>
  </si>
  <si>
    <t>72507854</t>
  </si>
  <si>
    <t>https://mpesije.jne.gob.pe/apidocs/07fa2070-f271-4d18-af9a-58e1e61f96f4.pdf</t>
  </si>
  <si>
    <t>Caylloma - Maca_MOVIMIENTO REGIONAL AREQUIPA AVANCEMOS_0</t>
  </si>
  <si>
    <t>ELIAS DANTE COAGUILA QUISPE</t>
  </si>
  <si>
    <t>41778884</t>
  </si>
  <si>
    <t>https://mpesije.jne.gob.pe/apidocs/f6cf4d6f-20f8-4a84-b6ac-45bdfe96e79b.pdf</t>
  </si>
  <si>
    <t>Caylloma - Maca_MOVIMIENTO REGIONAL AREQUIPA AVANCEMOS_1</t>
  </si>
  <si>
    <t>LEONCIO BERSIL CHAVEZ SUYO</t>
  </si>
  <si>
    <t>29617227</t>
  </si>
  <si>
    <t>https://mpesije.jne.gob.pe/apidocs/2bd90c85-2781-4edc-8edc-d6fd993a2407.pdf</t>
  </si>
  <si>
    <t>Caylloma - Maca_MOVIMIENTO REGIONAL AREQUIPA AVANCEMOS_2</t>
  </si>
  <si>
    <t>CAROLINA ENRIQUEZ LAZARTE</t>
  </si>
  <si>
    <t>24713349</t>
  </si>
  <si>
    <t>https://mpesije.jne.gob.pe/apidocs/ffb5ebf4-1fd1-422c-aa07-bc625dbd0dab.pdf</t>
  </si>
  <si>
    <t>Caylloma - Maca_MOVIMIENTO REGIONAL AREQUIPA AVANCEMOS_3</t>
  </si>
  <si>
    <t>RODRIGO DANIEL CHAPI SANCHEZ</t>
  </si>
  <si>
    <t>70849678</t>
  </si>
  <si>
    <t>https://mpesije.jne.gob.pe/apidocs/4097ca32-9894-4e38-8df6-9b3111b17f0f.pdf</t>
  </si>
  <si>
    <t>Caylloma - Maca_MOVIMIENTO REGIONAL AREQUIPA AVANCEMOS_4</t>
  </si>
  <si>
    <t>SONALY FIORELLA COAGUILA NINA</t>
  </si>
  <si>
    <t>72507841</t>
  </si>
  <si>
    <t>https://mpesije.jne.gob.pe/apidocs/2a096189-607f-4eaa-8cb2-7f99a9305d4e.pdf</t>
  </si>
  <si>
    <t>Caylloma - Maca_MOVIMIENTO REGIONAL AREQUIPA AVANCEMOS_5</t>
  </si>
  <si>
    <t>RUBEN DANIEL GONZALES PARI</t>
  </si>
  <si>
    <t>80160537</t>
  </si>
  <si>
    <t>https://mpesije.jne.gob.pe/apidocs/060af4af-f2f0-4fb7-bd31-61f312874947.pdf</t>
  </si>
  <si>
    <t>Caylloma - Maca_MOVIMIENTO REGIONAL AREQUIPA AVANCEMOS_6</t>
  </si>
  <si>
    <t>JUSTINA LUCIA QUISPE CHAVEZ</t>
  </si>
  <si>
    <t>40704981</t>
  </si>
  <si>
    <t>https://mpesije.jne.gob.pe/apidocs/4d52bcac-9fab-4414-ba1c-27915609cc36.pdf</t>
  </si>
  <si>
    <t>Caylloma - Maca_PARTIDO POPULAR CRISTIANO PPC_0</t>
  </si>
  <si>
    <t>NICOLAS TIMOTEO CAYLLAHUA NINA</t>
  </si>
  <si>
    <t>30659418</t>
  </si>
  <si>
    <t>https://mpesije.jne.gob.pe/apidocs/d09fc9f5-1268-4f4a-b7ec-f9d895d3a004.pdf</t>
  </si>
  <si>
    <t>Caylloma - Maca_PARTIDO POPULAR CRISTIANO PPC_1</t>
  </si>
  <si>
    <t>FELIPE SANTIAGO CHOQUEHUAYTA VELASQUEZ</t>
  </si>
  <si>
    <t>30642232</t>
  </si>
  <si>
    <t>https://mpesije.jne.gob.pe/apidocs/f8787935-4e1c-40c3-a887-d957c6ef6efc.pdf</t>
  </si>
  <si>
    <t>Caylloma - Maca_PARTIDO POPULAR CRISTIANO PPC_2</t>
  </si>
  <si>
    <t>YAKELINE FALCOLENI CHAPI SANCHEZ</t>
  </si>
  <si>
    <t>48909043</t>
  </si>
  <si>
    <t>https://mpesije.jne.gob.pe/apidocs/b5c80497-9ede-47c0-bc18-a32f28b20662.pdf</t>
  </si>
  <si>
    <t>Caylloma - Maca_PARTIDO POPULAR CRISTIANO PPC_3</t>
  </si>
  <si>
    <t>HORBICK JORGE NINA SANTOS</t>
  </si>
  <si>
    <t>70845329</t>
  </si>
  <si>
    <t>https://mpesije.jne.gob.pe/apidocs/14bf2570-b8a7-40ce-8dcc-c09189c73102.pdf</t>
  </si>
  <si>
    <t>Caylloma - Maca_PARTIDO POPULAR CRISTIANO PPC_4</t>
  </si>
  <si>
    <t>EDDY PAULINA NINA NINA</t>
  </si>
  <si>
    <t>30659392</t>
  </si>
  <si>
    <t>https://mpesije.jne.gob.pe/apidocs/4ec7f712-8649-417e-ab3e-b5b340b57627.pdf</t>
  </si>
  <si>
    <t>Caylloma - Maca_PARTIDO POPULAR CRISTIANO PPC_5</t>
  </si>
  <si>
    <t>JEYSON REYMER NINA VEGA</t>
  </si>
  <si>
    <t>72627173</t>
  </si>
  <si>
    <t>https://mpesije.jne.gob.pe/apidocs/69980e85-3247-4e10-8932-6163a0e3e436.pdf</t>
  </si>
  <si>
    <t>Caylloma - Maca_PARTIDO POPULAR CRISTIANO PPC_6</t>
  </si>
  <si>
    <t>LIZBETH MARILIN RAMOS CACERES</t>
  </si>
  <si>
    <t>72633552</t>
  </si>
  <si>
    <t>https://mpesije.jne.gob.pe/apidocs/4ed5cfc5-33d9-43a9-a84c-fcc3c4eee956.pdf</t>
  </si>
  <si>
    <t>Caylloma - Madrigal_ALIANZA PARA EL PROGRESO_0</t>
  </si>
  <si>
    <t>GUILLERMO NICOMEDES GARCIA HUANQUI</t>
  </si>
  <si>
    <t>42095073</t>
  </si>
  <si>
    <t>https://mpesije.jne.gob.pe/apidocs/9d797be3-e76f-4de7-a3cf-3500b0c0299f.pdf</t>
  </si>
  <si>
    <t>Caylloma - Madrigal_ALIANZA PARA EL PROGRESO_1</t>
  </si>
  <si>
    <t>TORIBIO PEDRO CONDORI SISA</t>
  </si>
  <si>
    <t>30660577</t>
  </si>
  <si>
    <t>https://mpesije.jne.gob.pe/apidocs/fb9e5a5d-4534-44a8-96c6-e180364321f4.pdf</t>
  </si>
  <si>
    <t>Caylloma - Madrigal_ALIANZA PARA EL PROGRESO_2</t>
  </si>
  <si>
    <t>GLADYS GLORIA CAYANI CASTRO</t>
  </si>
  <si>
    <t>45599210</t>
  </si>
  <si>
    <t>https://mpesije.jne.gob.pe/apidocs/c31a85f8-bf06-4597-b441-a5c2f93b6430.pdf</t>
  </si>
  <si>
    <t>Caylloma - Madrigal_ALIANZA PARA EL PROGRESO_3</t>
  </si>
  <si>
    <t>RODREZ CASTRO CONDORI</t>
  </si>
  <si>
    <t>30660612</t>
  </si>
  <si>
    <t>https://mpesije.jne.gob.pe/apidocs/8e9fc93e-3ac1-449b-b01a-8bf8f718c79d.pdf</t>
  </si>
  <si>
    <t>Caylloma - Madrigal_ALIANZA PARA EL PROGRESO_4</t>
  </si>
  <si>
    <t>OFELIA SEGUNDINA TEJADA CONDORI</t>
  </si>
  <si>
    <t>30660673</t>
  </si>
  <si>
    <t>https://mpesije.jne.gob.pe/apidocs/3c04be75-2eca-481c-95ca-8caf545ca7ea.pdf</t>
  </si>
  <si>
    <t>Caylloma - Madrigal_ALIANZA PARA EL PROGRESO_5</t>
  </si>
  <si>
    <t>FREDY ELIAS LUPA BEGAZO</t>
  </si>
  <si>
    <t>76037947</t>
  </si>
  <si>
    <t>https://mpesije.jne.gob.pe/apidocs/706f5039-da3f-4a20-a5a3-355d414f51a5.pdf</t>
  </si>
  <si>
    <t>Caylloma - Madrigal_ALIANZA PARA EL PROGRESO_6</t>
  </si>
  <si>
    <t>YUSSARA ANALI CONDORI PACHECO</t>
  </si>
  <si>
    <t>60062656</t>
  </si>
  <si>
    <t>https://mpesije.jne.gob.pe/apidocs/3722d324-269d-439c-ac89-a1b90fb90445.pdf</t>
  </si>
  <si>
    <t>Caylloma - Madrigal_MOVIMIENTO REGIONAL AREQUIPA AVANCEMOS_0</t>
  </si>
  <si>
    <t>DEMETRIO SENÓN FIGUEROA TEJADA</t>
  </si>
  <si>
    <t>30660581</t>
  </si>
  <si>
    <t>https://mpesije.jne.gob.pe/apidocs/67258823-ca0f-413f-9111-c69734b68898.pdf</t>
  </si>
  <si>
    <t>Caylloma - Madrigal_MOVIMIENTO REGIONAL AREQUIPA AVANCEMOS_1</t>
  </si>
  <si>
    <t>EUSEBIO CALISTO GARCIA CONDORI</t>
  </si>
  <si>
    <t>30660396</t>
  </si>
  <si>
    <t>https://mpesije.jne.gob.pe/apidocs/2494bf7c-93dd-47f6-bcab-d6038bcc87e2.pdf</t>
  </si>
  <si>
    <t>Caylloma - Madrigal_MOVIMIENTO REGIONAL AREQUIPA AVANCEMOS_2</t>
  </si>
  <si>
    <t>AURELIA MARIA CONDORI AROTAYPE</t>
  </si>
  <si>
    <t>40790194</t>
  </si>
  <si>
    <t>https://mpesije.jne.gob.pe/apidocs/c6361c0e-7522-4011-b6e8-7b8708e98c3b.pdf</t>
  </si>
  <si>
    <t>Caylloma - Madrigal_MOVIMIENTO REGIONAL AREQUIPA AVANCEMOS_3</t>
  </si>
  <si>
    <t>FRANCISCO PRIMITIVO CASTRO CHAVEZ</t>
  </si>
  <si>
    <t>30660478</t>
  </si>
  <si>
    <t>https://mpesije.jne.gob.pe/apidocs/be018e85-2fb4-4a1b-8532-ec1aba16215b.pdf</t>
  </si>
  <si>
    <t>Caylloma - Madrigal_MOVIMIENTO REGIONAL AREQUIPA AVANCEMOS_4</t>
  </si>
  <si>
    <t>ESTEFANY ANCO LUPA</t>
  </si>
  <si>
    <t>71317677</t>
  </si>
  <si>
    <t>https://mpesije.jne.gob.pe/apidocs/ee392c45-e06f-4c06-b6a8-18af0836ea80.pdf</t>
  </si>
  <si>
    <t>Caylloma - Madrigal_MOVIMIENTO REGIONAL AREQUIPA AVANCEMOS_5</t>
  </si>
  <si>
    <t>MODESTO LEONARDO CCAHUI CONDORI</t>
  </si>
  <si>
    <t>08187424</t>
  </si>
  <si>
    <t>https://mpesije.jne.gob.pe/apidocs/78461adc-df94-4614-b028-3a193de4a493.pdf</t>
  </si>
  <si>
    <t>Caylloma - Madrigal_MOVIMIENTO REGIONAL AREQUIPA AVANCEMOS_6</t>
  </si>
  <si>
    <t>FLORANGEL CAMILA ALCA TEJADA</t>
  </si>
  <si>
    <t>60793706</t>
  </si>
  <si>
    <t>https://mpesije.jne.gob.pe/apidocs/72cd3ddf-2ca0-4310-b857-747b7d19f0fb.pdf</t>
  </si>
  <si>
    <t>Caylloma - Madrigal_PARTIDO DEMOCRATICO SOMOS PERU_0</t>
  </si>
  <si>
    <t>FABRICIO WILDER HUANQUI CAYANI</t>
  </si>
  <si>
    <t>48310515</t>
  </si>
  <si>
    <t>https://mpesije.jne.gob.pe/apidocs/9010e677-ac96-46f9-98d2-9d3fe7e5e109.pdf</t>
  </si>
  <si>
    <t>Caylloma - Madrigal_PARTIDO DEMOCRATICO SOMOS PERU_1</t>
  </si>
  <si>
    <t>OSORIO ROSULO CONDORI TEJADA</t>
  </si>
  <si>
    <t>43281940</t>
  </si>
  <si>
    <t>https://mpesije.jne.gob.pe/apidocs/f030269b-ae39-4ba9-ba2e-6cd87afbea56.pdf</t>
  </si>
  <si>
    <t>Caylloma - Madrigal_PARTIDO DEMOCRATICO SOMOS PERU_2</t>
  </si>
  <si>
    <t>YNES EULOGIA CCAHUI CONDORI</t>
  </si>
  <si>
    <t>80323903</t>
  </si>
  <si>
    <t>https://mpesije.jne.gob.pe/apidocs/6d698589-fdff-4b7f-a3f8-bcb461e11150.pdf</t>
  </si>
  <si>
    <t>Caylloma - Madrigal_PARTIDO DEMOCRATICO SOMOS PERU_3</t>
  </si>
  <si>
    <t>JUAN CANCIO CONDORI HUANQUI</t>
  </si>
  <si>
    <t>30660164</t>
  </si>
  <si>
    <t>https://mpesije.jne.gob.pe/apidocs/5d6e8a8f-2c25-4fcc-b776-9c08235abd37.pdf</t>
  </si>
  <si>
    <t>Caylloma - Madrigal_PARTIDO DEMOCRATICO SOMOS PERU_4</t>
  </si>
  <si>
    <t>MARGARITA PRIMITIVA CCAMA HUANQUI DE CUEVAS</t>
  </si>
  <si>
    <t>29460375</t>
  </si>
  <si>
    <t>https://mpesije.jne.gob.pe/apidocs/1a3f625f-c682-4125-9ffe-dc8a53339cec.pdf</t>
  </si>
  <si>
    <t>Caylloma - Madrigal_PARTIDO DEMOCRATICO SOMOS PERU_5</t>
  </si>
  <si>
    <t>JHACK DILBER VELASQUEZ FUENTES</t>
  </si>
  <si>
    <t>71315796</t>
  </si>
  <si>
    <t>https://mpesije.jne.gob.pe/apidocs/59aa3671-93e6-4837-80ce-7fc984c00ab6.pdf</t>
  </si>
  <si>
    <t>Caylloma - Madrigal_PARTIDO DEMOCRATICO SOMOS PERU_6</t>
  </si>
  <si>
    <t>CARMIÑA LUCY CATASI LUPA</t>
  </si>
  <si>
    <t>48900740</t>
  </si>
  <si>
    <t>https://mpesije.jne.gob.pe/apidocs/e8144e54-a3a2-496b-89b3-96069018d31f.pdf</t>
  </si>
  <si>
    <t>Caylloma - Majes_ACCION POPULAR_0</t>
  </si>
  <si>
    <t>TONY ALDRYN DIAZ RIQUELME</t>
  </si>
  <si>
    <t>29481386</t>
  </si>
  <si>
    <t>https://mpesije.jne.gob.pe/apidocs/ff2488b1-73c4-43a2-a6c1-438e50641ab2.pdf</t>
  </si>
  <si>
    <t>Caylloma - Majes_ACCION POPULAR_1</t>
  </si>
  <si>
    <t>ALEXANDER POWEL CASTAÑEDA</t>
  </si>
  <si>
    <t>46876188</t>
  </si>
  <si>
    <t>https://mpesije.jne.gob.pe/apidocs/743c9c3c-9a29-422e-a080-70463ecc65d3.pdf</t>
  </si>
  <si>
    <t>Caylloma - Majes_ACCION POPULAR_2</t>
  </si>
  <si>
    <t>VICTORIA KATHERINA AREVALO DAZA</t>
  </si>
  <si>
    <t>29718345</t>
  </si>
  <si>
    <t>https://mpesije.jne.gob.pe/apidocs/12303089-a290-4a02-8bb4-fa695a182dbe.pdf</t>
  </si>
  <si>
    <t>Caylloma - Majes_ACCION POPULAR_3</t>
  </si>
  <si>
    <t>JOHNNY JAIME PINO PACHECO</t>
  </si>
  <si>
    <t>42030815</t>
  </si>
  <si>
    <t>https://mpesije.jne.gob.pe/apidocs/2ff0b0be-6b05-4798-8d62-45f2018646ca.pdf</t>
  </si>
  <si>
    <t>Caylloma - Majes_ACCION POPULAR_4</t>
  </si>
  <si>
    <t>RUTH PAMELA BENEGAS MIRAMIRA</t>
  </si>
  <si>
    <t>71639714</t>
  </si>
  <si>
    <t>https://mpesije.jne.gob.pe/apidocs/c65eb854-deb1-4233-9fef-40c709f541c0.pdf</t>
  </si>
  <si>
    <t>Caylloma - Majes_ACCION POPULAR_5</t>
  </si>
  <si>
    <t>HERVE ISHAR FUENTES DURAND</t>
  </si>
  <si>
    <t>29582472</t>
  </si>
  <si>
    <t>https://mpesije.jne.gob.pe/apidocs/8641b4c0-56c5-42ab-b7a8-1a7de97a1834.pdf</t>
  </si>
  <si>
    <t>Caylloma - Majes_ACCION POPULAR_6</t>
  </si>
  <si>
    <t>AMANDA DANITZA SAMAYANI TACO</t>
  </si>
  <si>
    <t>70574556</t>
  </si>
  <si>
    <t>https://mpesije.jne.gob.pe/apidocs/32df02d7-fc7a-4929-aa42-fccfb205f415.pdf</t>
  </si>
  <si>
    <t>Caylloma - Majes_ACCION POPULAR_7</t>
  </si>
  <si>
    <t>JULIO CESAR SALAZAR ZAPANA</t>
  </si>
  <si>
    <t>80505612</t>
  </si>
  <si>
    <t>https://mpesije.jne.gob.pe/apidocs/e4514258-0979-4ca2-9ab7-0e5fde0bf114.pdf</t>
  </si>
  <si>
    <t>Caylloma - Majes_ACCION POPULAR_8</t>
  </si>
  <si>
    <t>MILAGRITOS BRISA SALAZAR LUQUE</t>
  </si>
  <si>
    <t>76655182</t>
  </si>
  <si>
    <t>https://mpesije.jne.gob.pe/apidocs/b2fe4342-12f5-4f51-aff4-587224a5a0f8.pdf</t>
  </si>
  <si>
    <t>Caylloma - Majes_ACCION POPULAR_9</t>
  </si>
  <si>
    <t>ELOY CHAIÑA CHIRA</t>
  </si>
  <si>
    <t>47165281</t>
  </si>
  <si>
    <t>https://mpesije.jne.gob.pe/apidocs/55ec4a2c-cfb8-4090-987f-cdcb07431270.pdf</t>
  </si>
  <si>
    <t>Caylloma - Majes_ACCION POPULAR_10</t>
  </si>
  <si>
    <t>LUPE MARTINA LOPEZ PEREZ</t>
  </si>
  <si>
    <t>43288510</t>
  </si>
  <si>
    <t>https://mpesije.jne.gob.pe/apidocs/67a8a988-6481-4b40-85b1-4406184952fb.pdf</t>
  </si>
  <si>
    <t>Caylloma - Majes_AHORA NACION AN_0</t>
  </si>
  <si>
    <t>GLADYS SABINA CONDORI HUAMAN</t>
  </si>
  <si>
    <t>29516747</t>
  </si>
  <si>
    <t>https://mpesije.jne.gob.pe/apidocs/93bd2485-1084-468c-9b16-a895fdcc33f5.pdf</t>
  </si>
  <si>
    <t>Caylloma - Majes_AHORA NACION AN_1</t>
  </si>
  <si>
    <t>YAIDRIT FLOREZ AROTAYPE</t>
  </si>
  <si>
    <t>72309024</t>
  </si>
  <si>
    <t>https://mpesije.jne.gob.pe/apidocs/9fdc7fb0-0493-45e4-bce7-a620f24b9e67.pdf</t>
  </si>
  <si>
    <t>Caylloma - Majes_AHORA NACION AN_2</t>
  </si>
  <si>
    <t>RAMIRO GEIZVE CHACCA QUISPE</t>
  </si>
  <si>
    <t>44915370</t>
  </si>
  <si>
    <t>https://mpesije.jne.gob.pe/apidocs/a8b300e3-fe4c-427f-b5fd-0d45af223d7e.pdf</t>
  </si>
  <si>
    <t>Caylloma - Majes_AHORA NACION AN_3</t>
  </si>
  <si>
    <t>ELVIA LAEN CRUZ CONDORI</t>
  </si>
  <si>
    <t>42816726</t>
  </si>
  <si>
    <t>https://mpesije.jne.gob.pe/apidocs/57b08280-ab12-476b-805f-dd822e88ca8b.pdf</t>
  </si>
  <si>
    <t>Caylloma - Majes_AHORA NACION AN_4</t>
  </si>
  <si>
    <t>JOSE LUIS MEZA SALAS</t>
  </si>
  <si>
    <t>30657691</t>
  </si>
  <si>
    <t>https://mpesije.jne.gob.pe/apidocs/2fd2995b-3473-44de-bae7-941668e53b00.pdf</t>
  </si>
  <si>
    <t>Caylloma - Majes_AHORA NACION AN_5</t>
  </si>
  <si>
    <t>MARIAM HILLARY IBARRA TITO</t>
  </si>
  <si>
    <t>72610409</t>
  </si>
  <si>
    <t>https://mpesije.jne.gob.pe/apidocs/4f4c8009-be3a-416b-9c63-79e0ff2f08c0.pdf</t>
  </si>
  <si>
    <t>Caylloma - Majes_AHORA NACION AN_6</t>
  </si>
  <si>
    <t>BENZ YONEL PARI MAMANI</t>
  </si>
  <si>
    <t>73882537</t>
  </si>
  <si>
    <t>https://mpesije.jne.gob.pe/apidocs/a05f7e17-8c81-4544-aebb-e90540a7e47c.pdf</t>
  </si>
  <si>
    <t>Caylloma - Majes_AHORA NACION AN_7</t>
  </si>
  <si>
    <t>ALEXANDRA LIZBETH SANCHEZ CHOQUEHUAYTA</t>
  </si>
  <si>
    <t>73783548</t>
  </si>
  <si>
    <t>https://mpesije.jne.gob.pe/apidocs/b66360c5-592b-4017-9019-9a1b66695e67.pdf</t>
  </si>
  <si>
    <t>Caylloma - Majes_AHORA NACION AN_8</t>
  </si>
  <si>
    <t>ADRIAN JAMERSON APAZA YAURI</t>
  </si>
  <si>
    <t>70579744</t>
  </si>
  <si>
    <t>https://mpesije.jne.gob.pe/apidocs/95d5f414-ca76-43c7-8da6-f958253a2f58.pdf</t>
  </si>
  <si>
    <t>Caylloma - Majes_AHORA NACION AN_9</t>
  </si>
  <si>
    <t>YAPZZY MAYRA PUCO LLACHO</t>
  </si>
  <si>
    <t>76660668</t>
  </si>
  <si>
    <t>https://mpesije.jne.gob.pe/apidocs/a280452e-3801-474d-8931-ee85b3756e5b.pdf</t>
  </si>
  <si>
    <t>Caylloma - Majes_AHORA NACION AN_10</t>
  </si>
  <si>
    <t>MICHAEL BROWSLER HUILLCA CHOQUE</t>
  </si>
  <si>
    <t>46328340</t>
  </si>
  <si>
    <t>https://mpesije.jne.gob.pe/apidocs/c587fded-8140-4b86-9e59-28246e39f6af.pdf</t>
  </si>
  <si>
    <t>Caylloma - Majes_ALIANZA ELECTORAL VENCEREMOS_0</t>
  </si>
  <si>
    <t>VICTOR MANUEL QUISCA YUCRA</t>
  </si>
  <si>
    <t>70579413</t>
  </si>
  <si>
    <t>https://mpesije.jne.gob.pe/apidocs/274dfc4a-8581-4e9e-a6ff-22b79c4d2c5b.pdf</t>
  </si>
  <si>
    <t>Caylloma - Majes_ALIANZA ELECTORAL VENCEREMOS_1</t>
  </si>
  <si>
    <t>HERMOGENES HAROLD MORA YANQUE</t>
  </si>
  <si>
    <t>73661323</t>
  </si>
  <si>
    <t>https://mpesije.jne.gob.pe/apidocs/cf2ff17a-6431-4eb9-ae32-febae128b893.pdf</t>
  </si>
  <si>
    <t>Caylloma - Majes_ALIANZA ELECTORAL VENCEREMOS_2</t>
  </si>
  <si>
    <t>JUDITH FLAVIA MAQUERA LAYME</t>
  </si>
  <si>
    <t>73123833</t>
  </si>
  <si>
    <t>https://mpesije.jne.gob.pe/apidocs/c11d8db9-d75f-4c7e-a5cc-52569d8826d5.pdf</t>
  </si>
  <si>
    <t>Caylloma - Majes_ALIANZA ELECTORAL VENCEREMOS_3</t>
  </si>
  <si>
    <t>ALDO ALEXANDER CARBAJAL QUISPE</t>
  </si>
  <si>
    <t>76389564</t>
  </si>
  <si>
    <t>https://mpesije.jne.gob.pe/apidocs/0bb189cc-a58e-495a-ae7d-0fc938320d84.pdf</t>
  </si>
  <si>
    <t>Caylloma - Majes_ALIANZA ELECTORAL VENCEREMOS_4</t>
  </si>
  <si>
    <t>FIDELA FELICITAS SOTO SONCO</t>
  </si>
  <si>
    <t>30429789</t>
  </si>
  <si>
    <t>https://mpesije.jne.gob.pe/apidocs/fb3b412a-b6c2-41c9-8ab5-b6e35dbae6cc.pdf</t>
  </si>
  <si>
    <t>Caylloma - Majes_ALIANZA ELECTORAL VENCEREMOS_5</t>
  </si>
  <si>
    <t>JORGE RAUL VILCA YAHUA</t>
  </si>
  <si>
    <t>71835327</t>
  </si>
  <si>
    <t>https://mpesije.jne.gob.pe/apidocs/4aa9407c-37ff-4e69-b636-7d3aa567203e.pdf</t>
  </si>
  <si>
    <t>Caylloma - Majes_ALIANZA ELECTORAL VENCEREMOS_6</t>
  </si>
  <si>
    <t>RUTH MARIBEL HALLASI CALLATA</t>
  </si>
  <si>
    <t>75057080</t>
  </si>
  <si>
    <t>https://mpesije.jne.gob.pe/apidocs/3cf18490-9a04-4343-93d4-864b4bfecccf.pdf</t>
  </si>
  <si>
    <t>Caylloma - Majes_ALIANZA ELECTORAL VENCEREMOS_7</t>
  </si>
  <si>
    <t>PEDRO LUIS GAMA RETAMOZO</t>
  </si>
  <si>
    <t>70579735</t>
  </si>
  <si>
    <t>https://mpesije.jne.gob.pe/apidocs/1dd34837-968a-45c6-a3bd-b79bd7ce95c7.pdf</t>
  </si>
  <si>
    <t>Caylloma - Majes_ALIANZA ELECTORAL VENCEREMOS_8</t>
  </si>
  <si>
    <t>KARLA ANTONELLA SORIANO PEREZ</t>
  </si>
  <si>
    <t>70579422</t>
  </si>
  <si>
    <t>https://mpesije.jne.gob.pe/apidocs/34b2cb5b-b2d0-4a96-af96-45f3974a8633.pdf</t>
  </si>
  <si>
    <t>Caylloma - Majes_ALIANZA ELECTORAL VENCEREMOS_9</t>
  </si>
  <si>
    <t>VENTURO OCTAVIO LAURA ARENAS</t>
  </si>
  <si>
    <t>80210019</t>
  </si>
  <si>
    <t>https://mpesije.jne.gob.pe/apidocs/27949db9-ac1e-4595-82cc-dcd49f525bcb.pdf</t>
  </si>
  <si>
    <t>Caylloma - Majes_ALIANZA ELECTORAL VENCEREMOS_10</t>
  </si>
  <si>
    <t>RUTH MILAGROS CHOQUE RIVERA</t>
  </si>
  <si>
    <t>74129218</t>
  </si>
  <si>
    <t>https://mpesije.jne.gob.pe/apidocs/ddd473b4-b602-4127-8ed0-7efc9cb5a5dc.pdf</t>
  </si>
  <si>
    <t>Caylloma - Majes_ALIANZA PARA EL PROGRESO_0</t>
  </si>
  <si>
    <t>ELARD ADRIAN HURTADO RETAMOZO</t>
  </si>
  <si>
    <t>29689642</t>
  </si>
  <si>
    <t>https://mpesije.jne.gob.pe/apidocs/41a764bf-c29a-4db8-b9ca-520e2e9475d8.pdf</t>
  </si>
  <si>
    <t>Caylloma - Majes_ALIANZA PARA EL PROGRESO_1</t>
  </si>
  <si>
    <t>ESMAEL YONE CONDORI CHAMBI</t>
  </si>
  <si>
    <t>43981635</t>
  </si>
  <si>
    <t>https://mpesije.jne.gob.pe/apidocs/2946848c-b617-4665-b948-a0ebc35d1786.pdf</t>
  </si>
  <si>
    <t>Caylloma - Majes_ALIANZA PARA EL PROGRESO_2</t>
  </si>
  <si>
    <t>YSABEL PORTUGAL MENDOZA</t>
  </si>
  <si>
    <t>29233042</t>
  </si>
  <si>
    <t>https://mpesije.jne.gob.pe/apidocs/8ac70d35-b017-480a-bbaf-ba21e0774643.pdf</t>
  </si>
  <si>
    <t>Caylloma - Majes_ALIANZA PARA EL PROGRESO_3</t>
  </si>
  <si>
    <t>REYNALDO JORGE CARBAJAL CAMACHO</t>
  </si>
  <si>
    <t>29318210</t>
  </si>
  <si>
    <t>https://mpesije.jne.gob.pe/apidocs/ecb2009d-cc71-4193-a3a9-c38aeb69a151.pdf</t>
  </si>
  <si>
    <t>Caylloma - Majes_ALIANZA PARA EL PROGRESO_4</t>
  </si>
  <si>
    <t>YORLY MARI IQUIAPAZA ALMONTE</t>
  </si>
  <si>
    <t>72268231</t>
  </si>
  <si>
    <t>https://mpesije.jne.gob.pe/apidocs/d43feb53-3ee5-45e0-9dad-9f344fc73583.pdf</t>
  </si>
  <si>
    <t>Caylloma - Majes_ALIANZA PARA EL PROGRESO_5</t>
  </si>
  <si>
    <t>ROTMAN EDGARD ZEGARRA VIZCARRA</t>
  </si>
  <si>
    <t>29695376</t>
  </si>
  <si>
    <t>https://mpesije.jne.gob.pe/apidocs/1729c3e9-a54f-435a-972a-6a8ac3119202.pdf</t>
  </si>
  <si>
    <t>Caylloma - Majes_ALIANZA PARA EL PROGRESO_6</t>
  </si>
  <si>
    <t>GIOMAYDA MAYBETT HERNANDEZ NAVARRO</t>
  </si>
  <si>
    <t>76236058</t>
  </si>
  <si>
    <t>https://mpesije.jne.gob.pe/apidocs/e8133493-4769-4020-96b1-957138521f5d.pdf</t>
  </si>
  <si>
    <t>Caylloma - Majes_ALIANZA PARA EL PROGRESO_7</t>
  </si>
  <si>
    <t>DANTE DANIEL VERA GORDILLO</t>
  </si>
  <si>
    <t>71639764</t>
  </si>
  <si>
    <t>https://mpesije.jne.gob.pe/apidocs/e3066f06-d2fc-4243-b9d9-712e88ba2ecd.pdf</t>
  </si>
  <si>
    <t>Caylloma - Majes_ALIANZA PARA EL PROGRESO_8</t>
  </si>
  <si>
    <t>LUZ REYNA MAMANI MACHACA</t>
  </si>
  <si>
    <t>73274621</t>
  </si>
  <si>
    <t>https://mpesije.jne.gob.pe/apidocs/6b61915c-bea3-40c7-8f02-c457f1e14de6.pdf</t>
  </si>
  <si>
    <t>Caylloma - Majes_ALIANZA PARA EL PROGRESO_9</t>
  </si>
  <si>
    <t>JUAN CARLOS DEL CARPIO VALDIVIA</t>
  </si>
  <si>
    <t>29360796</t>
  </si>
  <si>
    <t>https://mpesije.jne.gob.pe/apidocs/4181a553-d98e-443a-ad8c-338b9e4b8653.pdf</t>
  </si>
  <si>
    <t>Caylloma - Majes_ALIANZA PARA EL PROGRESO_10</t>
  </si>
  <si>
    <t>ROSI ROSALI VILCA RIVERA</t>
  </si>
  <si>
    <t>76143588</t>
  </si>
  <si>
    <t>https://mpesije.jne.gob.pe/apidocs/0e71beba-841b-4aee-96ee-4c90357dc263.pdf</t>
  </si>
  <si>
    <t>Caylloma - Majes_AREQUIPA TRADICION Y FUTURO_0</t>
  </si>
  <si>
    <t>FELIPE ORLANDO LUQUE VILLANUEVA</t>
  </si>
  <si>
    <t>43588194</t>
  </si>
  <si>
    <t>https://mpesije.jne.gob.pe/apidocs/8d1f054d-df7b-402e-8e14-a6cce7174a3b.pdf</t>
  </si>
  <si>
    <t>Caylloma - Majes_AREQUIPA TRADICION Y FUTURO_1</t>
  </si>
  <si>
    <t>CARLOS DAMIAN SUAÑA TUNCO</t>
  </si>
  <si>
    <t>43263946</t>
  </si>
  <si>
    <t>https://mpesije.jne.gob.pe/apidocs/ee837f4e-b610-44a1-b8bc-a283d94b8feb.pdf</t>
  </si>
  <si>
    <t>Caylloma - Majes_AREQUIPA TRADICION Y FUTURO_2</t>
  </si>
  <si>
    <t>EDELMIRA CHACON CONDORI</t>
  </si>
  <si>
    <t>47019963</t>
  </si>
  <si>
    <t>https://mpesije.jne.gob.pe/apidocs/750fa21c-4521-4265-ad57-0d2f0bf65a74.pdf</t>
  </si>
  <si>
    <t>Caylloma - Majes_AREQUIPA TRADICION Y FUTURO_3</t>
  </si>
  <si>
    <t>DARWIN FRANKS CHALCO MANSILLA</t>
  </si>
  <si>
    <t>41249285</t>
  </si>
  <si>
    <t>https://mpesije.jne.gob.pe/apidocs/c5d46089-b70a-41c2-ba8e-a28a4bae6c43.pdf</t>
  </si>
  <si>
    <t>Caylloma - Majes_AREQUIPA TRADICION Y FUTURO_4</t>
  </si>
  <si>
    <t>NADITH PAOLA GRANDE DE LA CRUZ</t>
  </si>
  <si>
    <t>73865510</t>
  </si>
  <si>
    <t>https://mpesije.jne.gob.pe/apidocs/52034874-892f-47af-8e15-24d4d7404643.pdf</t>
  </si>
  <si>
    <t>Caylloma - Majes_AREQUIPA TRADICION Y FUTURO_5</t>
  </si>
  <si>
    <t>JORGE OSCAR MUÑOZ JAEN</t>
  </si>
  <si>
    <t>43253899</t>
  </si>
  <si>
    <t>https://mpesije.jne.gob.pe/apidocs/ffabc4c5-55ef-4989-bdb2-fb23a6b6b488.pdf</t>
  </si>
  <si>
    <t>Caylloma - Majes_AREQUIPA TRADICION Y FUTURO_6</t>
  </si>
  <si>
    <t>SOLEDAD HYDA CABANA MAMANI</t>
  </si>
  <si>
    <t>70580862</t>
  </si>
  <si>
    <t>https://mpesije.jne.gob.pe/apidocs/f9724622-5883-495e-922a-1e569d7e6927.pdf</t>
  </si>
  <si>
    <t>Caylloma - Majes_AREQUIPA TRADICION Y FUTURO_7</t>
  </si>
  <si>
    <t>ROGER TACO HUANCARA</t>
  </si>
  <si>
    <t>76343419</t>
  </si>
  <si>
    <t>https://mpesije.jne.gob.pe/apidocs/c735a995-6174-4d64-8786-293f247f3179.pdf</t>
  </si>
  <si>
    <t>Caylloma - Majes_AREQUIPA TRADICION Y FUTURO_8</t>
  </si>
  <si>
    <t>MILAGROS INOCENCIA TAYPE HUMARI</t>
  </si>
  <si>
    <t>45647783</t>
  </si>
  <si>
    <t>https://mpesije.jne.gob.pe/apidocs/311635c5-360d-4ccd-a7d4-7692562343c8.pdf</t>
  </si>
  <si>
    <t>Caylloma - Majes_AREQUIPA TRADICION Y FUTURO_9</t>
  </si>
  <si>
    <t>MARIO CABANA FLORES</t>
  </si>
  <si>
    <t>29517532</t>
  </si>
  <si>
    <t>https://mpesije.jne.gob.pe/apidocs/3a5efd99-3c2c-4fe9-a3f2-740d8b288f9f.pdf</t>
  </si>
  <si>
    <t>Caylloma - Majes_AREQUIPA TRADICION Y FUTURO_10</t>
  </si>
  <si>
    <t>YESY SHUYANA ZARABIA HUIRSE</t>
  </si>
  <si>
    <t>73523440</t>
  </si>
  <si>
    <t>https://mpesije.jne.gob.pe/apidocs/09d09275-6488-4cb8-96a9-bc2f417f75c9.pdf</t>
  </si>
  <si>
    <t>Caylloma - Majes_FUERZA AREQUIPENA_0</t>
  </si>
  <si>
    <t>VICTOR FERNANDO HUARCA USCA</t>
  </si>
  <si>
    <t>29329221</t>
  </si>
  <si>
    <t>https://mpesije.jne.gob.pe/apidocs/33471eba-d955-4f65-b437-0963bddab0e4.pdf</t>
  </si>
  <si>
    <t>Caylloma - Majes_FUERZA AREQUIPENA_1</t>
  </si>
  <si>
    <t>JOSE RAFAEL FRANCISCO CHIPANA MERCADO</t>
  </si>
  <si>
    <t>29268891</t>
  </si>
  <si>
    <t>https://mpesije.jne.gob.pe/apidocs/38bc3b14-b17b-41d3-b1af-6545efd91983.pdf</t>
  </si>
  <si>
    <t>Caylloma - Majes_FUERZA AREQUIPENA_2</t>
  </si>
  <si>
    <t>ANABEL LILY QUISPE TORRES</t>
  </si>
  <si>
    <t>75020110</t>
  </si>
  <si>
    <t>https://mpesije.jne.gob.pe/apidocs/c7dd1237-d732-4372-ad91-1bd49035cf2f.pdf</t>
  </si>
  <si>
    <t>Caylloma - Majes_FUERZA AREQUIPENA_3</t>
  </si>
  <si>
    <t>FELIX FEDERICO MENDOZA COSIO</t>
  </si>
  <si>
    <t>30430992</t>
  </si>
  <si>
    <t>https://mpesije.jne.gob.pe/apidocs/6449b66a-a6b1-44c5-b59a-6d96dbc88f1f.pdf</t>
  </si>
  <si>
    <t>Caylloma - Majes_FUERZA AREQUIPENA_4</t>
  </si>
  <si>
    <t>ELENA ELIZABETH HUAMANI CANQUI</t>
  </si>
  <si>
    <t>43500618</t>
  </si>
  <si>
    <t>https://mpesije.jne.gob.pe/apidocs/c2d8fc3f-ac1e-4554-9091-b31d07916953.pdf</t>
  </si>
  <si>
    <t>Caylloma - Majes_FUERZA AREQUIPENA_5</t>
  </si>
  <si>
    <t>SIGIFREDO FLORES CORDOVA</t>
  </si>
  <si>
    <t>30776621</t>
  </si>
  <si>
    <t>https://mpesije.jne.gob.pe/apidocs/7539c58a-45ce-441d-b67b-f34c3bab1e2f.pdf</t>
  </si>
  <si>
    <t>Caylloma - Majes_FUERZA AREQUIPENA_6</t>
  </si>
  <si>
    <t>FELIPA ROSSMARY HUERTA SUYCO</t>
  </si>
  <si>
    <t>29347892</t>
  </si>
  <si>
    <t>https://mpesije.jne.gob.pe/apidocs/4a42a384-b658-4ad4-b8a2-adfe142ae180.pdf</t>
  </si>
  <si>
    <t>Caylloma - Majes_FUERZA AREQUIPENA_7</t>
  </si>
  <si>
    <t>NEMECIO FAUSTINO MENDEZ QUISPE</t>
  </si>
  <si>
    <t>02145493</t>
  </si>
  <si>
    <t>https://mpesije.jne.gob.pe/apidocs/0a0a01b5-e516-4621-943f-7068142433db.pdf</t>
  </si>
  <si>
    <t>Caylloma - Majes_FUERZA AREQUIPENA_8</t>
  </si>
  <si>
    <t>FLOR MARIA MARITZA VENA QUICAÑO</t>
  </si>
  <si>
    <t>72246408</t>
  </si>
  <si>
    <t>https://mpesije.jne.gob.pe/apidocs/e2241269-9b5e-43e4-82a1-1ff85b4a3eae.pdf</t>
  </si>
  <si>
    <t>Caylloma - Majes_FUERZA AREQUIPENA_9</t>
  </si>
  <si>
    <t>JUAN GUALBERTO MITMA AYQUIPA</t>
  </si>
  <si>
    <t>30499796</t>
  </si>
  <si>
    <t>https://mpesije.jne.gob.pe/apidocs/8ed42000-9031-43d4-8f04-823ca1e32f58.pdf</t>
  </si>
  <si>
    <t>Caylloma - Majes_FUERZA AREQUIPENA_10</t>
  </si>
  <si>
    <t>LUCY SMITH ZAVALA TORRES</t>
  </si>
  <si>
    <t>43508538</t>
  </si>
  <si>
    <t>https://mpesije.jne.gob.pe/apidocs/915f08b7-87c8-4e2d-962b-9a4027ce91ad.pdf</t>
  </si>
  <si>
    <t>Caylloma - Majes_JUNTOS POR EL PERU_0</t>
  </si>
  <si>
    <t>OSWALDO MAYTA QUISPE</t>
  </si>
  <si>
    <t>02147160</t>
  </si>
  <si>
    <t>https://mpesije.jne.gob.pe/apidocs/6eaffc77-40f6-4c70-8de2-06b4545aa7e6.pdf</t>
  </si>
  <si>
    <t>Caylloma - Majes_JUNTOS POR EL PERU_1</t>
  </si>
  <si>
    <t>WYLLAMS HARRY MONTUFFAR MALAGA</t>
  </si>
  <si>
    <t>06229479</t>
  </si>
  <si>
    <t>https://mpesije.jne.gob.pe/apidocs/cccbaaf9-3fd6-4099-bda9-fd1cfa72cab3.pdf</t>
  </si>
  <si>
    <t>Caylloma - Majes_JUNTOS POR EL PERU_2</t>
  </si>
  <si>
    <t>MARIA ELENA VARGAS MAMANI</t>
  </si>
  <si>
    <t>41371136</t>
  </si>
  <si>
    <t>https://mpesije.jne.gob.pe/apidocs/05cbb7dc-fb61-4094-9a50-50fd593e7e81.pdf</t>
  </si>
  <si>
    <t>Caylloma - Majes_JUNTOS POR EL PERU_3</t>
  </si>
  <si>
    <t>ROY ANGEL CHOQUEHUANCA ANCONEYRA</t>
  </si>
  <si>
    <t>72029082</t>
  </si>
  <si>
    <t>https://mpesije.jne.gob.pe/apidocs/ec738431-0503-42f4-884d-fa593dc2797b.pdf</t>
  </si>
  <si>
    <t>Caylloma - Majes_JUNTOS POR EL PERU_4</t>
  </si>
  <si>
    <t>JHAULI YELIDA GUTIERREZ GOMEZ</t>
  </si>
  <si>
    <t>45858147</t>
  </si>
  <si>
    <t>https://mpesije.jne.gob.pe/apidocs/84db00da-c056-49df-8e3b-347746d24f1f.pdf</t>
  </si>
  <si>
    <t>Caylloma - Majes_JUNTOS POR EL PERU_5</t>
  </si>
  <si>
    <t>JULIO RAMOS AVILA</t>
  </si>
  <si>
    <t>29565781</t>
  </si>
  <si>
    <t>https://mpesije.jne.gob.pe/apidocs/4a7a833f-6e6f-47a2-b46e-3e0f003caa4c.pdf</t>
  </si>
  <si>
    <t>Caylloma - Majes_JUNTOS POR EL PERU_6</t>
  </si>
  <si>
    <t>PAULA JUDITH MEDINA LOPEZ</t>
  </si>
  <si>
    <t>45869051</t>
  </si>
  <si>
    <t>https://mpesije.jne.gob.pe/apidocs/c3cd3d57-bcbe-4912-8510-53c2cf74340b.pdf</t>
  </si>
  <si>
    <t>Caylloma - Majes_JUNTOS POR EL PERU_7</t>
  </si>
  <si>
    <t>LUCIO QUISPE HUANCA</t>
  </si>
  <si>
    <t>62146961</t>
  </si>
  <si>
    <t>https://mpesije.jne.gob.pe/apidocs/3a179483-5eec-46ad-bb03-7babaa9fe164.pdf</t>
  </si>
  <si>
    <t>Caylloma - Majes_JUNTOS POR EL PERU_8</t>
  </si>
  <si>
    <t>ANDREA VILMA CHUCTAYA SUMINA</t>
  </si>
  <si>
    <t>42652573</t>
  </si>
  <si>
    <t>https://mpesije.jne.gob.pe/apidocs/6f15bcaa-0ee8-49b4-9a0d-268e9f0f6100.pdf</t>
  </si>
  <si>
    <t>Caylloma - Majes_JUNTOS POR EL PERU_9</t>
  </si>
  <si>
    <t>ERIK SIMON CACERES NINA</t>
  </si>
  <si>
    <t>46657367</t>
  </si>
  <si>
    <t>https://mpesije.jne.gob.pe/apidocs/e37d7fa6-d638-4b27-b609-d359d618a709.pdf</t>
  </si>
  <si>
    <t>Caylloma - Majes_JUNTOS POR EL PERU_10</t>
  </si>
  <si>
    <t>MARILU LILIANA NINA CRUZ</t>
  </si>
  <si>
    <t>29684997</t>
  </si>
  <si>
    <t>https://mpesije.jne.gob.pe/apidocs/d432a851-d5b4-4813-b1fe-12a45c331ba3.pdf</t>
  </si>
  <si>
    <t>Caylloma - Majes_MOVIMIENTO REGIONAL AREQUIPA AVANCEMOS_0</t>
  </si>
  <si>
    <t>RENEE DIONICIO CACERES FALLA</t>
  </si>
  <si>
    <t>29284196</t>
  </si>
  <si>
    <t>https://mpesije.jne.gob.pe/apidocs/2c03b496-449c-4b72-9a0f-6354df026609.pdf</t>
  </si>
  <si>
    <t>Caylloma - Majes_MOVIMIENTO REGIONAL AREQUIPA AVANCEMOS_1</t>
  </si>
  <si>
    <t>FIDEL EDGAR CUEVA ROQUE</t>
  </si>
  <si>
    <t>29337343</t>
  </si>
  <si>
    <t>https://mpesije.jne.gob.pe/apidocs/a3c73ab3-ef34-4683-b466-b77b4c7cd015.pdf</t>
  </si>
  <si>
    <t>Caylloma - Majes_MOVIMIENTO REGIONAL AREQUIPA AVANCEMOS_2</t>
  </si>
  <si>
    <t>SOLEDAD SALAS DENOS</t>
  </si>
  <si>
    <t>29611304</t>
  </si>
  <si>
    <t>https://mpesije.jne.gob.pe/apidocs/18cb7034-a4ff-49ce-a8ea-47c7982b9594.pdf</t>
  </si>
  <si>
    <t>Caylloma - Majes_MOVIMIENTO REGIONAL AREQUIPA AVANCEMOS_3</t>
  </si>
  <si>
    <t>ROSENDO URIEL LOAYZA URQUIZO</t>
  </si>
  <si>
    <t>43428938</t>
  </si>
  <si>
    <t>https://mpesije.jne.gob.pe/apidocs/76c605f5-3fa1-4253-9f29-650fe64308e7.pdf</t>
  </si>
  <si>
    <t>Caylloma - Majes_MOVIMIENTO REGIONAL AREQUIPA AVANCEMOS_4</t>
  </si>
  <si>
    <t>MILAGROS JESSICA QUISPE MENDOZA</t>
  </si>
  <si>
    <t>44860521</t>
  </si>
  <si>
    <t>https://mpesije.jne.gob.pe/apidocs/317fc3ae-bf7f-4d64-9430-0f773abaf654.pdf</t>
  </si>
  <si>
    <t>Caylloma - Majes_MOVIMIENTO REGIONAL AREQUIPA AVANCEMOS_5</t>
  </si>
  <si>
    <t>RICHART NOMAN MAMANI PARQUI</t>
  </si>
  <si>
    <t>42474149</t>
  </si>
  <si>
    <t>https://mpesije.jne.gob.pe/apidocs/45b26caf-e17d-4f4e-82e1-ba52d82616bc.pdf</t>
  </si>
  <si>
    <t>Caylloma - Majes_MOVIMIENTO REGIONAL AREQUIPA AVANCEMOS_6</t>
  </si>
  <si>
    <t>ANNIE DE LOS ANGELES LAROTA CASSA</t>
  </si>
  <si>
    <t>75051735</t>
  </si>
  <si>
    <t>https://mpesije.jne.gob.pe/apidocs/291ddad5-1f81-4b27-9d52-2abf9ed594b2.pdf</t>
  </si>
  <si>
    <t>Caylloma - Majes_MOVIMIENTO REGIONAL AREQUIPA AVANCEMOS_7</t>
  </si>
  <si>
    <t>BRAYAN PAUL SUNI CHOQUEMAQUE</t>
  </si>
  <si>
    <t>44131876</t>
  </si>
  <si>
    <t>https://mpesije.jne.gob.pe/apidocs/e78b23ea-ee2c-4c9d-bdf1-74ae40937572.pdf</t>
  </si>
  <si>
    <t>Caylloma - Majes_MOVIMIENTO REGIONAL AREQUIPA AVANCEMOS_8</t>
  </si>
  <si>
    <t>MERCEDEZ OLENKA BETANCOURT VELARDE</t>
  </si>
  <si>
    <t>60490278</t>
  </si>
  <si>
    <t>https://mpesije.jne.gob.pe/apidocs/d478c71c-3ea1-430f-844c-d14014ec2932.pdf</t>
  </si>
  <si>
    <t>Caylloma - Majes_MOVIMIENTO REGIONAL AREQUIPA AVANCEMOS_9</t>
  </si>
  <si>
    <t>JHONKENYI JESUS NEYRA RODRIGUEZ</t>
  </si>
  <si>
    <t>73208110</t>
  </si>
  <si>
    <t>https://mpesije.jne.gob.pe/apidocs/e7d9a02c-49a5-4771-859b-36ba6b03f55a.pdf</t>
  </si>
  <si>
    <t>Caylloma - Majes_MOVIMIENTO REGIONAL AREQUIPA AVANCEMOS_10</t>
  </si>
  <si>
    <t>YUDITH MELIZA PEREZ QUILCA</t>
  </si>
  <si>
    <t>74498682</t>
  </si>
  <si>
    <t>https://mpesije.jne.gob.pe/apidocs/66905589-08e3-437c-a8c1-3db2e57b1e3d.pdf</t>
  </si>
  <si>
    <t>Caylloma - Majes_PARTIDO DEL BUEN GOBIERNO_0</t>
  </si>
  <si>
    <t>ANGEL DAVID CHARCA SOLIS</t>
  </si>
  <si>
    <t>29343769</t>
  </si>
  <si>
    <t>https://mpesije.jne.gob.pe/apidocs/2810b982-16bd-42d2-8f15-c9917931e00a.pdf</t>
  </si>
  <si>
    <t>Caylloma - Majes_PARTIDO DEL BUEN GOBIERNO_1</t>
  </si>
  <si>
    <t>RONALD FLAVIO MEDINA FERNANDEZ</t>
  </si>
  <si>
    <t>29324934</t>
  </si>
  <si>
    <t>https://mpesije.jne.gob.pe/apidocs/74dd1ef8-4f30-4bc9-b06c-1fa0547a1ef9.pdf</t>
  </si>
  <si>
    <t>Caylloma - Majes_PARTIDO DEL BUEN GOBIERNO_2</t>
  </si>
  <si>
    <t>SILVIA GABRIELA SABINA QUELCA TAPARA</t>
  </si>
  <si>
    <t>40160841</t>
  </si>
  <si>
    <t>https://mpesije.jne.gob.pe/apidocs/8b24ba14-af7f-4dd7-ab44-8a2da70349b9.pdf</t>
  </si>
  <si>
    <t>Caylloma - Majes_PARTIDO DEL BUEN GOBIERNO_3</t>
  </si>
  <si>
    <t>JUAN FRANCISCO ANDRES BALLON GALDOS</t>
  </si>
  <si>
    <t>29512067</t>
  </si>
  <si>
    <t>https://mpesije.jne.gob.pe/apidocs/55cfb123-f30d-46fc-bb7f-ce1164269ed2.pdf</t>
  </si>
  <si>
    <t>Caylloma - Majes_PARTIDO DEL BUEN GOBIERNO_4</t>
  </si>
  <si>
    <t>SANDRA REBECA MITA MAMANI</t>
  </si>
  <si>
    <t>29644628</t>
  </si>
  <si>
    <t>https://mpesije.jne.gob.pe/apidocs/15503448-b065-42a4-bd76-d9a32bb1e25c.pdf</t>
  </si>
  <si>
    <t>Caylloma - Majes_PARTIDO DEL BUEN GOBIERNO_5</t>
  </si>
  <si>
    <t>JACINTO MAMANI SUCAPUCA</t>
  </si>
  <si>
    <t>29604931</t>
  </si>
  <si>
    <t>https://mpesije.jne.gob.pe/apidocs/bd459af5-18b3-40a4-81fb-1880c2abb057.pdf</t>
  </si>
  <si>
    <t>Caylloma - Majes_PARTIDO DEL BUEN GOBIERNO_6</t>
  </si>
  <si>
    <t>ANDREA CECILIA VENA QUICAÑO</t>
  </si>
  <si>
    <t>72246409</t>
  </si>
  <si>
    <t>https://mpesije.jne.gob.pe/apidocs/2a67f42f-2ed4-4c5e-a82c-bbdd71d2b5e4.pdf</t>
  </si>
  <si>
    <t>Caylloma - Majes_PARTIDO DEL BUEN GOBIERNO_7</t>
  </si>
  <si>
    <t>FRANCISCO ALFREDO GARCIA LOZADA</t>
  </si>
  <si>
    <t>29284757</t>
  </si>
  <si>
    <t>https://mpesije.jne.gob.pe/apidocs/2412bb33-80ec-4b4c-82dd-219d0573ce30.pdf</t>
  </si>
  <si>
    <t>Caylloma - Majes_PARTIDO DEL BUEN GOBIERNO_8</t>
  </si>
  <si>
    <t>NORMA BETTY DAVALOS TORRES</t>
  </si>
  <si>
    <t>29592081</t>
  </si>
  <si>
    <t>https://mpesije.jne.gob.pe/apidocs/763fc2b3-6664-4c2a-9c8b-390cd73fa077.pdf</t>
  </si>
  <si>
    <t>Caylloma - Majes_PARTIDO DEL BUEN GOBIERNO_9</t>
  </si>
  <si>
    <t>JOSE ALFREDO PACHECO HIRACHE</t>
  </si>
  <si>
    <t>73795695</t>
  </si>
  <si>
    <t>https://mpesije.jne.gob.pe/apidocs/1197c229-b925-481e-b27f-d512c4d5356b.pdf</t>
  </si>
  <si>
    <t>Caylloma - Majes_PARTIDO DEL BUEN GOBIERNO_10</t>
  </si>
  <si>
    <t>BELISA YANIRE CCARAPE ALVAREZ</t>
  </si>
  <si>
    <t>30670358</t>
  </si>
  <si>
    <t>https://mpesije.jne.gob.pe/apidocs/23206a15-34f6-4eec-adb2-d53688c62b4f.pdf</t>
  </si>
  <si>
    <t>Caylloma - Majes_PARTIDO DEMOCRATICO SOMOS PERU_0</t>
  </si>
  <si>
    <t>JAIME REYNALDO HUARCA USCA</t>
  </si>
  <si>
    <t>42287917</t>
  </si>
  <si>
    <t>https://mpesije.jne.gob.pe/apidocs/46e375b6-641d-434e-b6ba-30a7f22aa3d9.pdf</t>
  </si>
  <si>
    <t>Caylloma - Majes_PARTIDO DEMOCRATICO SOMOS PERU_1</t>
  </si>
  <si>
    <t>JOHN ALEX CONDORI PACOMPIA</t>
  </si>
  <si>
    <t>41695270</t>
  </si>
  <si>
    <t>https://mpesije.jne.gob.pe/apidocs/58c74e0b-fc8f-41cc-92fe-c2252fce6dfd.pdf</t>
  </si>
  <si>
    <t>Caylloma - Majes_PARTIDO DEMOCRATICO SOMOS PERU_2</t>
  </si>
  <si>
    <t>CARMEN MAGALI RIVERA IQUIAPAZA</t>
  </si>
  <si>
    <t>44762876</t>
  </si>
  <si>
    <t>https://mpesije.jne.gob.pe/apidocs/73162df6-4c16-4ba2-b625-13f457641778.pdf</t>
  </si>
  <si>
    <t>Caylloma - Majes_PARTIDO DEMOCRATICO SOMOS PERU_3</t>
  </si>
  <si>
    <t>ADOLFO RAUL FLORES MEDINA</t>
  </si>
  <si>
    <t>30760832</t>
  </si>
  <si>
    <t>https://mpesije.jne.gob.pe/apidocs/54a368fb-52a2-4e6a-9c46-ee779d5ddac8.pdf</t>
  </si>
  <si>
    <t>Caylloma - Majes_PARTIDO DEMOCRATICO SOMOS PERU_4</t>
  </si>
  <si>
    <t>MARITZA JANET CARDENAS RAMOS</t>
  </si>
  <si>
    <t>44427483</t>
  </si>
  <si>
    <t>https://mpesije.jne.gob.pe/apidocs/78c745f3-51ba-4f97-bccf-086d3d1d406c.pdf</t>
  </si>
  <si>
    <t>Caylloma - Majes_PARTIDO DEMOCRATICO SOMOS PERU_5</t>
  </si>
  <si>
    <t>NILTON ESCOBAR CALDERON</t>
  </si>
  <si>
    <t>23276874</t>
  </si>
  <si>
    <t>https://mpesije.jne.gob.pe/apidocs/90efbc37-a68b-4c46-aca0-bdaa5ff4fc10.pdf</t>
  </si>
  <si>
    <t>Caylloma - Majes_PARTIDO DEMOCRATICO SOMOS PERU_6</t>
  </si>
  <si>
    <t>DEYSI NAYELY CAHUANA HANCCO</t>
  </si>
  <si>
    <t>75979394</t>
  </si>
  <si>
    <t>https://mpesije.jne.gob.pe/apidocs/f2032358-903e-4262-adac-c47d822999c0.pdf</t>
  </si>
  <si>
    <t>Caylloma - Majes_PARTIDO DEMOCRATICO SOMOS PERU_7</t>
  </si>
  <si>
    <t>PERCY CONDORI CONDORI</t>
  </si>
  <si>
    <t>44780284</t>
  </si>
  <si>
    <t>https://mpesije.jne.gob.pe/apidocs/2fc47c6b-1181-49ee-a9d6-ea3906435cdc.pdf</t>
  </si>
  <si>
    <t>Caylloma - Majes_PARTIDO DEMOCRATICO SOMOS PERU_8</t>
  </si>
  <si>
    <t>KARIN YULET HUAYRA SANCHEZ</t>
  </si>
  <si>
    <t>42866139</t>
  </si>
  <si>
    <t>https://mpesije.jne.gob.pe/apidocs/34ff1153-6b34-46dc-9377-e75f7d273539.pdf</t>
  </si>
  <si>
    <t>Caylloma - Majes_PARTIDO DEMOCRATICO SOMOS PERU_9</t>
  </si>
  <si>
    <t>RELY TARAPACA CONDO</t>
  </si>
  <si>
    <t>76409476</t>
  </si>
  <si>
    <t>https://mpesije.jne.gob.pe/apidocs/767de346-187b-4315-9493-c5952f99f512.pdf</t>
  </si>
  <si>
    <t>Caylloma - Majes_PARTIDO DEMOCRATICO SOMOS PERU_10</t>
  </si>
  <si>
    <t>AMANDA ELIZABETH CABANILLAS SERRANO</t>
  </si>
  <si>
    <t>47555420</t>
  </si>
  <si>
    <t>https://mpesije.jne.gob.pe/apidocs/42b52472-5bbc-4477-a09e-2c119d552130.pdf</t>
  </si>
  <si>
    <t>Caylloma - Majes_PARTIDO FRENTE DE LA ESPERANZA 2021_0</t>
  </si>
  <si>
    <t>JUAN OCTAVIO ORTIZ QUICARA</t>
  </si>
  <si>
    <t>29593802</t>
  </si>
  <si>
    <t>https://mpesije.jne.gob.pe/apidocs/4e77a09d-d677-46b0-8274-edfde93eead7.pdf</t>
  </si>
  <si>
    <t>Caylloma - Majes_PARTIDO FRENTE DE LA ESPERANZA 2021_1</t>
  </si>
  <si>
    <t>MARIA ELENA YUCRA CONDORI</t>
  </si>
  <si>
    <t>30673054</t>
  </si>
  <si>
    <t>https://mpesije.jne.gob.pe/apidocs/1440071e-f61e-4692-8322-303ecbc41117.pdf</t>
  </si>
  <si>
    <t>Caylloma - Majes_PARTIDO FRENTE DE LA ESPERANZA 2021_2</t>
  </si>
  <si>
    <t>HANS ESTEFANO GONZALES CHARA</t>
  </si>
  <si>
    <t>70573951</t>
  </si>
  <si>
    <t>https://mpesije.jne.gob.pe/apidocs/54d7b908-dd1c-4d52-abc4-45fc8e4c10f5.pdf</t>
  </si>
  <si>
    <t>Caylloma - Majes_PARTIDO FRENTE DE LA ESPERANZA 2021_3</t>
  </si>
  <si>
    <t>GIANNINA LUZ PUMA PULCHA</t>
  </si>
  <si>
    <t>43637226</t>
  </si>
  <si>
    <t>https://mpesije.jne.gob.pe/apidocs/f450fe87-222d-43b6-ace4-7997f76b0dfa.pdf</t>
  </si>
  <si>
    <t>Caylloma - Majes_PARTIDO FRENTE DE LA ESPERANZA 2021_4</t>
  </si>
  <si>
    <t>JUAN OMAR URBINA MARTINEZ</t>
  </si>
  <si>
    <t>29551787</t>
  </si>
  <si>
    <t>https://mpesije.jne.gob.pe/apidocs/2e15da9f-08a7-4c63-9ee7-f0a3eed3d60c.pdf</t>
  </si>
  <si>
    <t>Caylloma - Majes_PARTIDO FRENTE DE LA ESPERANZA 2021_5</t>
  </si>
  <si>
    <t>YENSY MAROLITH CHACON SALHUA</t>
  </si>
  <si>
    <t>71345066</t>
  </si>
  <si>
    <t>https://mpesije.jne.gob.pe/apidocs/17d67379-e54a-49c5-b4e5-63c86e773deb.pdf</t>
  </si>
  <si>
    <t>Caylloma - Majes_PARTIDO FRENTE DE LA ESPERANZA 2021_6</t>
  </si>
  <si>
    <t>ANDRES BERNALDINO TIÑA CHAMBI</t>
  </si>
  <si>
    <t>43858903</t>
  </si>
  <si>
    <t>https://mpesije.jne.gob.pe/apidocs/233066ce-84b6-4d2e-8c26-6f0b465c7362.pdf</t>
  </si>
  <si>
    <t>Caylloma - Majes_PARTIDO FRENTE DE LA ESPERANZA 2021_7</t>
  </si>
  <si>
    <t>YANELA NICOL QUISPE RAMOS</t>
  </si>
  <si>
    <t>73854824</t>
  </si>
  <si>
    <t>https://mpesije.jne.gob.pe/apidocs/6cb28cef-ce6d-4494-93e1-1c5a19de675d.pdf</t>
  </si>
  <si>
    <t>Caylloma - Majes_PARTIDO FRENTE DE LA ESPERANZA 2021_8</t>
  </si>
  <si>
    <t>RUBEN ZELA GUTIERREZ</t>
  </si>
  <si>
    <t>47486891</t>
  </si>
  <si>
    <t>https://mpesije.jne.gob.pe/apidocs/b9146cb9-99a9-43ba-a477-b03fa78daab1.pdf</t>
  </si>
  <si>
    <t>Caylloma - Majes_PARTIDO FRENTE DE LA ESPERANZA 2021_9</t>
  </si>
  <si>
    <t>NIEVES MIRIAN MAQQUERA UGARTE</t>
  </si>
  <si>
    <t>60117416</t>
  </si>
  <si>
    <t>https://mpesije.jne.gob.pe/apidocs/8c9fc652-37c3-443e-a5d6-d13f2ef128e9.pdf</t>
  </si>
  <si>
    <t>Caylloma - Majes_PARTIDO FRENTE DE LA ESPERANZA 2021_10</t>
  </si>
  <si>
    <t>EDGAR GREGORIO VALERIANO APAZA</t>
  </si>
  <si>
    <t>42019607</t>
  </si>
  <si>
    <t>https://mpesije.jne.gob.pe/apidocs/dde69f2f-6612-4acc-b978-6fa70678531a.pdf</t>
  </si>
  <si>
    <t>Caylloma - Majes_PARTIDO POLITICO PERU PRIMERO_0</t>
  </si>
  <si>
    <t>JAIME WILLIANS HUAMANI URACCAHUA</t>
  </si>
  <si>
    <t>46021451</t>
  </si>
  <si>
    <t>https://mpesije.jne.gob.pe/apidocs/5319ac37-59c9-4eae-a736-e5d0ebaa655b.pdf</t>
  </si>
  <si>
    <t>Caylloma - Majes_PARTIDO POLITICO PERU PRIMERO_1</t>
  </si>
  <si>
    <t>ISIDRO PONCIANO SISA SAPACAYO</t>
  </si>
  <si>
    <t>30651063</t>
  </si>
  <si>
    <t>https://mpesije.jne.gob.pe/apidocs/a228847b-aad8-4077-865a-b7b6886109aa.pdf</t>
  </si>
  <si>
    <t>Caylloma - Majes_PARTIDO POLITICO PERU PRIMERO_2</t>
  </si>
  <si>
    <t>KATERYN LINNETH MALDONADO QUISPECONDORI</t>
  </si>
  <si>
    <t>71383996</t>
  </si>
  <si>
    <t>https://mpesije.jne.gob.pe/apidocs/2d1f5c2d-a3b9-4792-9d06-c8ce051e33c8.pdf</t>
  </si>
  <si>
    <t>Caylloma - Majes_PARTIDO POLITICO PERU PRIMERO_3</t>
  </si>
  <si>
    <t>HELI NIXON RAMOS MANCHEGO</t>
  </si>
  <si>
    <t>41527915</t>
  </si>
  <si>
    <t>https://mpesije.jne.gob.pe/apidocs/ab6bf278-6ee7-4319-9ae5-788894a11137.pdf</t>
  </si>
  <si>
    <t>Caylloma - Majes_PARTIDO POLITICO PERU PRIMERO_4</t>
  </si>
  <si>
    <t>ADRIANA ESPERANZA FLORES CALLA</t>
  </si>
  <si>
    <t>29549949</t>
  </si>
  <si>
    <t>https://mpesije.jne.gob.pe/apidocs/a8936c67-c0a4-4a28-b283-375ef1779afc.pdf</t>
  </si>
  <si>
    <t>Caylloma - Majes_PARTIDO POLITICO PERU PRIMERO_5</t>
  </si>
  <si>
    <t>JUAN CARLOS BENAVENTE GOMEZ</t>
  </si>
  <si>
    <t>48500920</t>
  </si>
  <si>
    <t>https://mpesije.jne.gob.pe/apidocs/8ea24636-3651-4451-819b-7be2b0afd412.pdf</t>
  </si>
  <si>
    <t>Caylloma - Majes_PARTIDO POLITICO PERU PRIMERO_6</t>
  </si>
  <si>
    <t>GLINYS SORIA CHAHUAYLLO</t>
  </si>
  <si>
    <t>72167432</t>
  </si>
  <si>
    <t>https://mpesije.jne.gob.pe/apidocs/4d0b352e-64e1-4753-9d42-8ce32d62e79c.pdf</t>
  </si>
  <si>
    <t>Caylloma - Majes_PARTIDO POLITICO PERU PRIMERO_7</t>
  </si>
  <si>
    <t>ALEXANDER ADRIAN QUISPE CHIGUAY</t>
  </si>
  <si>
    <t>46803434</t>
  </si>
  <si>
    <t>https://mpesije.jne.gob.pe/apidocs/83917a40-1eed-4b42-b93e-ffb977fff44a.pdf</t>
  </si>
  <si>
    <t>Caylloma - Majes_PARTIDO POLITICO PERU PRIMERO_8</t>
  </si>
  <si>
    <t>VANESSA LOURDES QUISPE VILCA</t>
  </si>
  <si>
    <t>42341327</t>
  </si>
  <si>
    <t>https://mpesije.jne.gob.pe/apidocs/6395ee24-fc7c-4390-96a5-c776bacf4f0e.pdf</t>
  </si>
  <si>
    <t>Caylloma - Majes_PARTIDO POLITICO PERU PRIMERO_9</t>
  </si>
  <si>
    <t>DAVID JIHUALLANCCA JARA</t>
  </si>
  <si>
    <t>70580678</t>
  </si>
  <si>
    <t>https://mpesije.jne.gob.pe/apidocs/04785e55-873e-4d90-91ea-60d102bce09b.pdf</t>
  </si>
  <si>
    <t>Caylloma - Majes_PARTIDO POLITICO PERU PRIMERO_10</t>
  </si>
  <si>
    <t>AIDA YENIFER MAMANI CACERES</t>
  </si>
  <si>
    <t>76544698</t>
  </si>
  <si>
    <t>https://mpesije.jne.gob.pe/apidocs/9cdea035-b4ec-4b5b-b899-852c86d49b85.pdf</t>
  </si>
  <si>
    <t>Caylloma - Majes_PARTIDO POPULAR CRISTIANO PPC_0</t>
  </si>
  <si>
    <t>NATALI LOURDES PAZ POLA</t>
  </si>
  <si>
    <t>29589273</t>
  </si>
  <si>
    <t>https://mpesije.jne.gob.pe/apidocs/d5205239-2b6d-4c0d-8c23-b341cbfc9d4e.pdf</t>
  </si>
  <si>
    <t>Caylloma - Majes_PARTIDO POPULAR CRISTIANO PPC_1</t>
  </si>
  <si>
    <t>JAVIER GUILLEN PEREZ</t>
  </si>
  <si>
    <t>46406091</t>
  </si>
  <si>
    <t>https://mpesije.jne.gob.pe/apidocs/78ac9128-9091-480a-ba91-34e0bd587c16.pdf</t>
  </si>
  <si>
    <t>Caylloma - Majes_PARTIDO POPULAR CRISTIANO PPC_2</t>
  </si>
  <si>
    <t>ROSMERI HERNANDEZ LABAN</t>
  </si>
  <si>
    <t>45414397</t>
  </si>
  <si>
    <t>https://mpesije.jne.gob.pe/apidocs/58077b5b-7da2-49ff-ac57-0489539822f2.pdf</t>
  </si>
  <si>
    <t>Caylloma - Majes_PARTIDO POPULAR CRISTIANO PPC_3</t>
  </si>
  <si>
    <t>HANS ROBERT ESPINOZA ZAPANA</t>
  </si>
  <si>
    <t>29481478</t>
  </si>
  <si>
    <t>https://mpesije.jne.gob.pe/apidocs/bad4956f-21d5-4201-8a60-b4f860a19e75.pdf</t>
  </si>
  <si>
    <t>Caylloma - Majes_PARTIDO POPULAR CRISTIANO PPC_4</t>
  </si>
  <si>
    <t>MARIA ELIANA VALERO MOLLAPAZA</t>
  </si>
  <si>
    <t>45928697</t>
  </si>
  <si>
    <t>https://mpesije.jne.gob.pe/apidocs/26874934-d775-4ecb-9ec8-7e3799f53d73.pdf</t>
  </si>
  <si>
    <t>Caylloma - Majes_PARTIDO POPULAR CRISTIANO PPC_5</t>
  </si>
  <si>
    <t>FRANK RONALDO CCASA HANCCO</t>
  </si>
  <si>
    <t>71822283</t>
  </si>
  <si>
    <t>https://mpesije.jne.gob.pe/apidocs/12c555e9-5a43-4869-9888-9a7a623cfc74.pdf</t>
  </si>
  <si>
    <t>Caylloma - Majes_PARTIDO POPULAR CRISTIANO PPC_6</t>
  </si>
  <si>
    <t>LUZ MARINA PAZ POLA</t>
  </si>
  <si>
    <t>29705680</t>
  </si>
  <si>
    <t>https://mpesije.jne.gob.pe/apidocs/a5bfe0e2-1fc7-402c-895f-62985e908fd7.pdf</t>
  </si>
  <si>
    <t>Caylloma - Majes_PARTIDO POPULAR CRISTIANO PPC_7</t>
  </si>
  <si>
    <t>PABLO NINO MARTINEZ PANAIFO</t>
  </si>
  <si>
    <t>43754647</t>
  </si>
  <si>
    <t>https://mpesije.jne.gob.pe/apidocs/b34e48cf-9f90-4ac5-ba01-33e1aee489a5.pdf</t>
  </si>
  <si>
    <t>Caylloma - Majes_PARTIDO POPULAR CRISTIANO PPC_8</t>
  </si>
  <si>
    <t>ROCIO DEL PILAR MANRIQUE EGUILUZ</t>
  </si>
  <si>
    <t>80526154</t>
  </si>
  <si>
    <t>https://mpesije.jne.gob.pe/apidocs/463fe330-dbc8-4c85-a844-f69b648f28f1.pdf</t>
  </si>
  <si>
    <t>Caylloma - Majes_PARTIDO POPULAR CRISTIANO PPC_9</t>
  </si>
  <si>
    <t>JEFFRIN FABRIZIO MATTOS PAZ</t>
  </si>
  <si>
    <t>62257957</t>
  </si>
  <si>
    <t>https://mpesije.jne.gob.pe/apidocs/fcd9acc3-d31b-400b-9bf8-7f51a951a25e.pdf</t>
  </si>
  <si>
    <t>Caylloma - Majes_PARTIDO POPULAR CRISTIANO PPC_10</t>
  </si>
  <si>
    <t>VICKY TUANAMA ALVARADO</t>
  </si>
  <si>
    <t>62281689</t>
  </si>
  <si>
    <t>https://mpesije.jne.gob.pe/apidocs/18d4e9e6-d953-4647-b98f-3ededb713b95.pdf</t>
  </si>
  <si>
    <t>Caylloma - Majes_PODEMOS PERU_0</t>
  </si>
  <si>
    <t>ANA MARIA PAUCAR HUAMANI</t>
  </si>
  <si>
    <t>30564119</t>
  </si>
  <si>
    <t>https://mpesije.jne.gob.pe/apidocs/b448c378-6ce7-498a-9c07-f56460e94ffa.pdf</t>
  </si>
  <si>
    <t>Caylloma - Majes_PODEMOS PERU_1</t>
  </si>
  <si>
    <t>YENY LLAVE MAGAÑO</t>
  </si>
  <si>
    <t>43301470</t>
  </si>
  <si>
    <t>https://mpesije.jne.gob.pe/apidocs/93acea8b-c47b-467e-b0c1-17ed8db031f8.pdf</t>
  </si>
  <si>
    <t>Caylloma - Majes_PODEMOS PERU_2</t>
  </si>
  <si>
    <t>ELI ALEJANDRO CHINCHAZO MONTOYA</t>
  </si>
  <si>
    <t>42475839</t>
  </si>
  <si>
    <t>https://mpesije.jne.gob.pe/apidocs/ec234b0c-d70a-460a-ad50-1af0b2da6cab.pdf</t>
  </si>
  <si>
    <t>Caylloma - Majes_PODEMOS PERU_3</t>
  </si>
  <si>
    <t>MARIA ISABEL QUIROZ LOZANO</t>
  </si>
  <si>
    <t>72636286</t>
  </si>
  <si>
    <t>https://mpesije.jne.gob.pe/apidocs/807dd2ef-761b-430c-9f6e-5fa5719aed29.pdf</t>
  </si>
  <si>
    <t>Caylloma - Majes_PODEMOS PERU_4</t>
  </si>
  <si>
    <t>LUIS VICENTE PAREDES HUAMANI</t>
  </si>
  <si>
    <t>30669791</t>
  </si>
  <si>
    <t>https://mpesije.jne.gob.pe/apidocs/08a2c92f-9d35-4bb6-945a-c2b1bc7a067f.pdf</t>
  </si>
  <si>
    <t>Caylloma - Majes_PODEMOS PERU_5</t>
  </si>
  <si>
    <t>JULIA HORTENCIA CAM HIDALGO</t>
  </si>
  <si>
    <t>40176383</t>
  </si>
  <si>
    <t>https://mpesije.jne.gob.pe/apidocs/89a245e7-feb5-41ed-99fe-561d0f17a24b.pdf</t>
  </si>
  <si>
    <t>Caylloma - Majes_PODEMOS PERU_6</t>
  </si>
  <si>
    <t>CARLOS JOHAO CASALI FLORES</t>
  </si>
  <si>
    <t>61218777</t>
  </si>
  <si>
    <t>https://mpesije.jne.gob.pe/apidocs/00982042-9382-4043-b4a8-e7b7ff8139f5.pdf</t>
  </si>
  <si>
    <t>Caylloma - Majes_PODEMOS PERU_7</t>
  </si>
  <si>
    <t>RUTH MAGALY VILCA CHAMBI</t>
  </si>
  <si>
    <t>70581426</t>
  </si>
  <si>
    <t>https://mpesije.jne.gob.pe/apidocs/b10a5afb-a7df-4b02-98ff-d3482e02908c.pdf</t>
  </si>
  <si>
    <t>Caylloma - Majes_PODEMOS PERU_8</t>
  </si>
  <si>
    <t>LAZARO SOTO MIRANDA</t>
  </si>
  <si>
    <t>29564868</t>
  </si>
  <si>
    <t>https://mpesije.jne.gob.pe/apidocs/e0499ae7-158b-4ae4-ae6b-c66a0e24c2fa.pdf</t>
  </si>
  <si>
    <t>Caylloma - Majes_PODEMOS PERU_9</t>
  </si>
  <si>
    <t>YOLANDA PACHAO HUERTA</t>
  </si>
  <si>
    <t>41684400</t>
  </si>
  <si>
    <t>https://mpesije.jne.gob.pe/apidocs/ed940c2a-f81d-4925-a1b7-661fbcae4259.pdf</t>
  </si>
  <si>
    <t>Caylloma - Majes_PODEMOS PERU_10</t>
  </si>
  <si>
    <t>ALFREDO ISIDRO MAQUE VILCA</t>
  </si>
  <si>
    <t>46951395</t>
  </si>
  <si>
    <t>https://mpesije.jne.gob.pe/apidocs/2b08bd1d-3ee9-44f3-9895-709ca5c9bd5b.pdf</t>
  </si>
  <si>
    <t>Caylloma - Majes_SALVEMOS AL PERU_0</t>
  </si>
  <si>
    <t>JORGE ALFONSO VALENCIA PAREDES</t>
  </si>
  <si>
    <t>40987126</t>
  </si>
  <si>
    <t>https://mpesije.jne.gob.pe/apidocs/0eb63fb5-16a5-4bf0-bacf-27f454c9b04a.pdf</t>
  </si>
  <si>
    <t>Caylloma - Majes_SALVEMOS AL PERU_1</t>
  </si>
  <si>
    <t>MARCO ANTONIO MARAZA LIMA</t>
  </si>
  <si>
    <t>29711781</t>
  </si>
  <si>
    <t>https://mpesije.jne.gob.pe/apidocs/9b3b3bb6-b250-4924-9ef8-4f52c43d8afc.pdf</t>
  </si>
  <si>
    <t>Caylloma - Majes_SALVEMOS AL PERU_2</t>
  </si>
  <si>
    <t>CARMEN JULIANA AYALA RAMOS</t>
  </si>
  <si>
    <t>41596536</t>
  </si>
  <si>
    <t>https://mpesije.jne.gob.pe/apidocs/2702e324-0b6a-4372-a3a8-c730db11cdab.pdf</t>
  </si>
  <si>
    <t>Caylloma - Majes_SALVEMOS AL PERU_3</t>
  </si>
  <si>
    <t>MANUEL JESUS RAMOS CUELA</t>
  </si>
  <si>
    <t>29568054</t>
  </si>
  <si>
    <t>https://mpesije.jne.gob.pe/apidocs/8a5b6ff6-d393-4074-a18c-20b901a584be.pdf</t>
  </si>
  <si>
    <t>Caylloma - Majes_SALVEMOS AL PERU_4</t>
  </si>
  <si>
    <t>KATHIA COLQUE ALCCA</t>
  </si>
  <si>
    <t>76875188</t>
  </si>
  <si>
    <t>https://mpesije.jne.gob.pe/apidocs/7102f1be-60fc-42d0-b65f-b5816395c4f3.pdf</t>
  </si>
  <si>
    <t>Caylloma - Majes_SALVEMOS AL PERU_5</t>
  </si>
  <si>
    <t>JEFFERSON BRYAN FLORES VILCA</t>
  </si>
  <si>
    <t>75609724</t>
  </si>
  <si>
    <t>https://mpesije.jne.gob.pe/apidocs/ac9c3898-1a05-4950-adff-40cc4c93721f.pdf</t>
  </si>
  <si>
    <t>Caylloma - Majes_SALVEMOS AL PERU_6</t>
  </si>
  <si>
    <t>GUILLERMINA CARMEN VILCARANA QUILLUYA</t>
  </si>
  <si>
    <t>43616564</t>
  </si>
  <si>
    <t>https://mpesije.jne.gob.pe/apidocs/ac2a96c4-5221-4472-a10c-eeea2651916d.pdf</t>
  </si>
  <si>
    <t>Caylloma - Majes_SALVEMOS AL PERU_7</t>
  </si>
  <si>
    <t>PASTOR CHAMBILLA CAUNA</t>
  </si>
  <si>
    <t>41755769</t>
  </si>
  <si>
    <t>https://mpesije.jne.gob.pe/apidocs/866f15c8-5b73-4387-a34b-71556a4bb92d.pdf</t>
  </si>
  <si>
    <t>Caylloma - Majes_SALVEMOS AL PERU_8</t>
  </si>
  <si>
    <t>LISET ANYELYS BALLON TORRES</t>
  </si>
  <si>
    <t>44831600</t>
  </si>
  <si>
    <t>https://mpesije.jne.gob.pe/apidocs/be635ca8-6013-4e1f-84b8-b3c86d9bd192.pdf</t>
  </si>
  <si>
    <t>Caylloma - Majes_SALVEMOS AL PERU_9</t>
  </si>
  <si>
    <t>NILSON FIDEL CONDORI SANGA</t>
  </si>
  <si>
    <t>77235472</t>
  </si>
  <si>
    <t>https://mpesije.jne.gob.pe/apidocs/088d16f1-a881-4227-8aa0-815f6f98fe5b.pdf</t>
  </si>
  <si>
    <t>Caylloma - Majes_SALVEMOS AL PERU_10</t>
  </si>
  <si>
    <t>ANTONIA BEATRIZ MAQUERA DE OPORTO</t>
  </si>
  <si>
    <t>29409411</t>
  </si>
  <si>
    <t>https://mpesije.jne.gob.pe/apidocs/83834065-706e-4991-b4f8-e92ed0e9abd1.pdf</t>
  </si>
  <si>
    <t>Caylloma - Majes_YO AREQUIPA_0</t>
  </si>
  <si>
    <t>OSIAS WILLINGTON ORTIZ IBAÑEZ</t>
  </si>
  <si>
    <t>42071595</t>
  </si>
  <si>
    <t>https://mpesije.jne.gob.pe/apidocs/82f2fe14-4c41-40cb-8dae-cc865c8715e5.pdf</t>
  </si>
  <si>
    <t>Caylloma - Majes_YO AREQUIPA_1</t>
  </si>
  <si>
    <t>OMAR PEDRO AMPUERO BREÑA</t>
  </si>
  <si>
    <t>30835634</t>
  </si>
  <si>
    <t>https://mpesije.jne.gob.pe/apidocs/a1a053b8-0dcb-4173-ae33-65e93bd19db4.pdf</t>
  </si>
  <si>
    <t>Caylloma - Majes_YO AREQUIPA_2</t>
  </si>
  <si>
    <t>ADRIANA SOLEDAD TORRES LLAMOCA</t>
  </si>
  <si>
    <t>43889908</t>
  </si>
  <si>
    <t>https://mpesije.jne.gob.pe/apidocs/a1cf9837-4ad1-430c-9cf3-5e8234fbeae8.pdf</t>
  </si>
  <si>
    <t>Caylloma - Majes_YO AREQUIPA_3</t>
  </si>
  <si>
    <t>HENRY OCDAN PANTALEÓN CCOA</t>
  </si>
  <si>
    <t>42475842</t>
  </si>
  <si>
    <t>https://mpesije.jne.gob.pe/apidocs/2bb60e4e-da8f-4099-a415-5f0252cc4199.pdf</t>
  </si>
  <si>
    <t>Caylloma - Majes_YO AREQUIPA_4</t>
  </si>
  <si>
    <t>JACKELINE GEOVANI REYNA LORENA</t>
  </si>
  <si>
    <t>45110018</t>
  </si>
  <si>
    <t>https://mpesije.jne.gob.pe/apidocs/782f5ab2-d53c-4af0-b00f-41dfbbbcedba.pdf</t>
  </si>
  <si>
    <t>Caylloma - Majes_YO AREQUIPA_5</t>
  </si>
  <si>
    <t>JEAN ALEXIS VILCAPAZA MUCHICA</t>
  </si>
  <si>
    <t>73388251</t>
  </si>
  <si>
    <t>https://mpesije.jne.gob.pe/apidocs/70fa58b1-75bb-4c82-8333-757ab06a97a1.pdf</t>
  </si>
  <si>
    <t>Caylloma - Majes_YO AREQUIPA_6</t>
  </si>
  <si>
    <t>LIZBETH MIRELIA ARIAS LAZO</t>
  </si>
  <si>
    <t>45463773</t>
  </si>
  <si>
    <t>https://mpesije.jne.gob.pe/apidocs/4fa20294-c379-41aa-8740-45bb0e5dd09f.pdf</t>
  </si>
  <si>
    <t>Caylloma - Majes_YO AREQUIPA_7</t>
  </si>
  <si>
    <t>PAULO CESAR MAYTA APAZA</t>
  </si>
  <si>
    <t>71692019</t>
  </si>
  <si>
    <t>https://mpesije.jne.gob.pe/apidocs/57a5aee8-692a-43c3-b30d-6d998efd3794.pdf</t>
  </si>
  <si>
    <t>Caylloma - Majes_YO AREQUIPA_8</t>
  </si>
  <si>
    <t>SOFIA CLAUDIA QUISPE CONDORI</t>
  </si>
  <si>
    <t>48856757</t>
  </si>
  <si>
    <t>https://mpesije.jne.gob.pe/apidocs/d26cd6a9-a832-42bc-b3ef-2b9847f19b63.pdf</t>
  </si>
  <si>
    <t>Caylloma - Majes_YO AREQUIPA_9</t>
  </si>
  <si>
    <t>DIUMAN ULISES MOSCOSO PAZ</t>
  </si>
  <si>
    <t>71313633</t>
  </si>
  <si>
    <t>https://mpesije.jne.gob.pe/apidocs/b1d786ea-11ec-4766-aa8f-d916d65280ef.pdf</t>
  </si>
  <si>
    <t>Caylloma - Majes_YO AREQUIPA_10</t>
  </si>
  <si>
    <t>LESLY SAYDA CESPEDES CAIRA</t>
  </si>
  <si>
    <t>77818753</t>
  </si>
  <si>
    <t>https://mpesije.jne.gob.pe/apidocs/225caa10-b584-45df-8516-cb36877f6828.pdf</t>
  </si>
  <si>
    <t>Caylloma - San Antonio De Chuca_AREQUIPA TRADICION Y FUTURO_0</t>
  </si>
  <si>
    <t>BIBIANO QUISPE CAYLLAHUA</t>
  </si>
  <si>
    <t>30661214</t>
  </si>
  <si>
    <t>https://mpesije.jne.gob.pe/apidocs/667ee749-2aa0-458e-b0ae-d34826fd53b3.pdf</t>
  </si>
  <si>
    <t>Caylloma - San Antonio De Chuca_AREQUIPA TRADICION Y FUTURO_1</t>
  </si>
  <si>
    <t>FERMIN MARTIN AYMA CONDORI</t>
  </si>
  <si>
    <t>41772020</t>
  </si>
  <si>
    <t>https://mpesije.jne.gob.pe/apidocs/07d7948f-8d5f-4a93-9ac1-60e846723814.pdf</t>
  </si>
  <si>
    <t>Caylloma - San Antonio De Chuca_AREQUIPA TRADICION Y FUTURO_2</t>
  </si>
  <si>
    <t>SIMONA ELADIA HUAYLLA MAYTA</t>
  </si>
  <si>
    <t>46241918</t>
  </si>
  <si>
    <t>https://mpesije.jne.gob.pe/apidocs/257b0944-ac07-474a-ae49-422ca6532088.pdf</t>
  </si>
  <si>
    <t>Caylloma - San Antonio De Chuca_AREQUIPA TRADICION Y FUTURO_3</t>
  </si>
  <si>
    <t>MARIO AYQUE QUISPE</t>
  </si>
  <si>
    <t>30661805</t>
  </si>
  <si>
    <t>https://mpesije.jne.gob.pe/apidocs/4311f56b-e745-4764-a728-d530b445d094.pdf</t>
  </si>
  <si>
    <t>Caylloma - San Antonio De Chuca_AREQUIPA TRADICION Y FUTURO_4</t>
  </si>
  <si>
    <t>DINA LIZBETH MUÑOZ VELASQUEZ</t>
  </si>
  <si>
    <t>60062720</t>
  </si>
  <si>
    <t>https://mpesije.jne.gob.pe/apidocs/509e6583-85f3-465f-9a3f-7268cf1bb8bd.pdf</t>
  </si>
  <si>
    <t>Caylloma - San Antonio De Chuca_AREQUIPA TRADICION Y FUTURO_5</t>
  </si>
  <si>
    <t>LUIS FERNANDO QUISPE SUYO</t>
  </si>
  <si>
    <t>78111371</t>
  </si>
  <si>
    <t>https://mpesije.jne.gob.pe/apidocs/45860a49-3c55-48d9-a92a-7ae1cd80b9e0.pdf</t>
  </si>
  <si>
    <t>Caylloma - San Antonio De Chuca_AREQUIPA TRADICION Y FUTURO_6</t>
  </si>
  <si>
    <t>CARMEN SONIA HUARAYA CAYLLAHUA</t>
  </si>
  <si>
    <t>30643054</t>
  </si>
  <si>
    <t>https://mpesije.jne.gob.pe/apidocs/688004ba-324a-4154-a68e-4afc7a1d2410.pdf</t>
  </si>
  <si>
    <t>Caylloma - San Antonio De Chuca_PARTIDO DEMOCRATICO SOMOS PERU_0</t>
  </si>
  <si>
    <t>MAXIMO EDGARD CHOQUE ARHUIRE</t>
  </si>
  <si>
    <t>30661941</t>
  </si>
  <si>
    <t>https://mpesije.jne.gob.pe/apidocs/ec9f76c2-58bc-4d5b-ab14-d39ab37d76a0.pdf</t>
  </si>
  <si>
    <t>Caylloma - San Antonio De Chuca_PARTIDO DEMOCRATICO SOMOS PERU_1</t>
  </si>
  <si>
    <t>COQUITO ZENON CONDORI RAMOS</t>
  </si>
  <si>
    <t>44479959</t>
  </si>
  <si>
    <t>https://mpesije.jne.gob.pe/apidocs/1279a2d3-fcb3-414c-883a-578a83aa818c.pdf</t>
  </si>
  <si>
    <t>Caylloma - San Antonio De Chuca_PARTIDO DEMOCRATICO SOMOS PERU_2</t>
  </si>
  <si>
    <t>LESLIE MILAGROS AYQUE QUISPE</t>
  </si>
  <si>
    <t>74708259</t>
  </si>
  <si>
    <t>https://mpesije.jne.gob.pe/apidocs/78b5a230-8cdd-43c3-8223-a9cedea9ce59.pdf</t>
  </si>
  <si>
    <t>Caylloma - San Antonio De Chuca_PARTIDO DEMOCRATICO SOMOS PERU_3</t>
  </si>
  <si>
    <t>JUAN LUCIO ARQUIPA MUÑOZ</t>
  </si>
  <si>
    <t>29547701</t>
  </si>
  <si>
    <t>https://mpesije.jne.gob.pe/apidocs/0f853930-114c-4dce-80cb-cb70c5dc03ed.pdf</t>
  </si>
  <si>
    <t>Caylloma - San Antonio De Chuca_PARTIDO DEMOCRATICO SOMOS PERU_4</t>
  </si>
  <si>
    <t>YANET YHAQUELI LAZARTE LAZARTE</t>
  </si>
  <si>
    <t>75716855</t>
  </si>
  <si>
    <t>https://mpesije.jne.gob.pe/apidocs/24fd627e-176f-4a40-8cfa-e1ccd268724b.pdf</t>
  </si>
  <si>
    <t>Caylloma - San Antonio De Chuca_PARTIDO DEMOCRATICO SOMOS PERU_5</t>
  </si>
  <si>
    <t>FRANKLIN JHON AYQUE QUISPE</t>
  </si>
  <si>
    <t>76922373</t>
  </si>
  <si>
    <t>https://mpesije.jne.gob.pe/apidocs/e30dd667-a4a0-4cae-9c3b-4b693a46d3d5.pdf</t>
  </si>
  <si>
    <t>Caylloma - San Antonio De Chuca_PARTIDO DEMOCRATICO SOMOS PERU_6</t>
  </si>
  <si>
    <t>VALERIA DIMARA CORALY QUISPE QUISPE</t>
  </si>
  <si>
    <t>73701845</t>
  </si>
  <si>
    <t>https://mpesije.jne.gob.pe/apidocs/0afb981b-6fe1-4f85-a6aa-d64be7cb0543.pdf</t>
  </si>
  <si>
    <t>Caylloma - Sibayo_AHORA NACION AN_0</t>
  </si>
  <si>
    <t>ALDO FERNANDO MAMANI MAMANI</t>
  </si>
  <si>
    <t>71077373</t>
  </si>
  <si>
    <t>https://mpesije.jne.gob.pe/apidocs/2ecfc518-d06a-4344-8fc6-67b3993667f8.pdf</t>
  </si>
  <si>
    <t>Caylloma - Sibayo_AHORA NACION AN_1</t>
  </si>
  <si>
    <t>ADELAYDA PICHA PUMA</t>
  </si>
  <si>
    <t>43248510</t>
  </si>
  <si>
    <t>https://mpesije.jne.gob.pe/apidocs/d9f83c0d-2866-497c-bea0-9fc821381fe8.pdf</t>
  </si>
  <si>
    <t>Caylloma - Sibayo_AHORA NACION AN_2</t>
  </si>
  <si>
    <t>HUGO FRAN PICHA SUPO</t>
  </si>
  <si>
    <t>70991829</t>
  </si>
  <si>
    <t>https://mpesije.jne.gob.pe/apidocs/c821fae2-f2c8-42d0-a0e7-d941a66dd093.pdf</t>
  </si>
  <si>
    <t>Caylloma - Sibayo_AHORA NACION AN_3</t>
  </si>
  <si>
    <t>THALIA JASMINE MAQUE MAMANI</t>
  </si>
  <si>
    <t>71078212</t>
  </si>
  <si>
    <t>https://mpesije.jne.gob.pe/apidocs/37563e7d-2973-4ce8-868f-8bc419cc4066.pdf</t>
  </si>
  <si>
    <t>Caylloma - Sibayo_AHORA NACION AN_4</t>
  </si>
  <si>
    <t>RUBEN ELVIS PILARES PUMA</t>
  </si>
  <si>
    <t>71077355</t>
  </si>
  <si>
    <t>https://mpesije.jne.gob.pe/apidocs/2ce2b018-6559-44ed-9c6a-721ee99a18dc.pdf</t>
  </si>
  <si>
    <t>Caylloma - Sibayo_AHORA NACION AN_5</t>
  </si>
  <si>
    <t>FIORELA ROXANA PICHA CUTIPA</t>
  </si>
  <si>
    <t>76554843</t>
  </si>
  <si>
    <t>https://mpesije.jne.gob.pe/apidocs/a15ce713-0f45-498b-a031-6b9e2bd09590.pdf</t>
  </si>
  <si>
    <t>Caylloma - Sibayo_AHORA NACION AN_6</t>
  </si>
  <si>
    <t>MAURO SUPO CHICAÑA</t>
  </si>
  <si>
    <t>30663087</t>
  </si>
  <si>
    <t>https://mpesije.jne.gob.pe/apidocs/09e0c0a7-3c4d-47c7-a876-b1ebee875c0c.pdf</t>
  </si>
  <si>
    <t>Caylloma - Sibayo_PARTIDO POLITICO NACIONAL PERU LIBRE_0</t>
  </si>
  <si>
    <t>KEVYN ROLANDO MAMANI CHULLO</t>
  </si>
  <si>
    <t>46886821</t>
  </si>
  <si>
    <t>https://mpesije.jne.gob.pe/apidocs/030e1959-2861-418d-92f5-4833744553e6.pdf</t>
  </si>
  <si>
    <t>Caylloma - Sibayo_PARTIDO POLITICO NACIONAL PERU LIBRE_1</t>
  </si>
  <si>
    <t>WUILIAN ANDRES MAMANI CUTIPA</t>
  </si>
  <si>
    <t>43248908</t>
  </si>
  <si>
    <t>https://mpesije.jne.gob.pe/apidocs/8c10158a-6747-423b-8cd1-eb322f56dd6f.pdf</t>
  </si>
  <si>
    <t>Caylloma - Sibayo_PARTIDO POLITICO NACIONAL PERU LIBRE_2</t>
  </si>
  <si>
    <t>ELVIRA HERMELINDA QUISPE QUISPE</t>
  </si>
  <si>
    <t>46614019</t>
  </si>
  <si>
    <t>https://mpesije.jne.gob.pe/apidocs/5c6ff383-fccb-456d-baf0-867598f97f9f.pdf</t>
  </si>
  <si>
    <t>Caylloma - Sibayo_PARTIDO POLITICO NACIONAL PERU LIBRE_3</t>
  </si>
  <si>
    <t>RONAL EDIXON MAMANI PUMA</t>
  </si>
  <si>
    <t>46929932</t>
  </si>
  <si>
    <t>https://mpesije.jne.gob.pe/apidocs/9a4b9f6b-3cbb-4251-8500-e7a6389678f4.pdf</t>
  </si>
  <si>
    <t>Caylloma - Sibayo_PARTIDO POLITICO NACIONAL PERU LIBRE_4</t>
  </si>
  <si>
    <t>JEHANELA LUCIA SUPO CUTIPA</t>
  </si>
  <si>
    <t>70991827</t>
  </si>
  <si>
    <t>https://mpesije.jne.gob.pe/apidocs/0cee8dd5-0444-4da1-9a14-c38765f4b8e7.pdf</t>
  </si>
  <si>
    <t>Caylloma - Sibayo_PARTIDO POLITICO NACIONAL PERU LIBRE_5</t>
  </si>
  <si>
    <t>YSRAEL CLEIDER SUPO MAMANI</t>
  </si>
  <si>
    <t>71078215</t>
  </si>
  <si>
    <t>https://mpesije.jne.gob.pe/apidocs/22b5f08f-e72e-470c-99e7-b14a19b304fc.pdf</t>
  </si>
  <si>
    <t>Caylloma - Sibayo_PARTIDO POLITICO NACIONAL PERU LIBRE_6</t>
  </si>
  <si>
    <t>MADAI NOA TACO</t>
  </si>
  <si>
    <t>74326412</t>
  </si>
  <si>
    <t>https://mpesije.jne.gob.pe/apidocs/376fc818-2375-474b-826a-8ae6360ad903.pdf</t>
  </si>
  <si>
    <t>Caylloma - Tapay_ALIANZA PARA EL PROGRESO_0</t>
  </si>
  <si>
    <t>VIRGILIO FREDY RIVEROS SALAS</t>
  </si>
  <si>
    <t>25784195</t>
  </si>
  <si>
    <t>https://mpesije.jne.gob.pe/apidocs/dfa77fa8-8571-4849-abea-7c7d5728b0cc.pdf</t>
  </si>
  <si>
    <t>Caylloma - Tapay_ALIANZA PARA EL PROGRESO_1</t>
  </si>
  <si>
    <t>TORIBIO AMADOR HUAMANI PACHECO</t>
  </si>
  <si>
    <t>42184442</t>
  </si>
  <si>
    <t>https://mpesije.jne.gob.pe/apidocs/bf6eb0c5-e0c9-4956-90ea-c7a8db9d4763.pdf</t>
  </si>
  <si>
    <t>Caylloma - Tapay_ALIANZA PARA EL PROGRESO_2</t>
  </si>
  <si>
    <t>LAURA LEONARDA SALAS MENDOZA DE BRIONES</t>
  </si>
  <si>
    <t>06212280</t>
  </si>
  <si>
    <t>https://mpesije.jne.gob.pe/apidocs/e8947f38-2f5e-42f6-acc6-d43c88389276.pdf</t>
  </si>
  <si>
    <t>Caylloma - Tapay_ALIANZA PARA EL PROGRESO_3</t>
  </si>
  <si>
    <t>ADRIAN LUIS PUMA PUMA</t>
  </si>
  <si>
    <t>40860261</t>
  </si>
  <si>
    <t>https://mpesije.jne.gob.pe/apidocs/503dbd1d-d3c2-43cc-9014-2f82470fbd7c.pdf</t>
  </si>
  <si>
    <t>Caylloma - Tapay_ALIANZA PARA EL PROGRESO_4</t>
  </si>
  <si>
    <t>JUDITH JAZMIN CACYA HUAMANI</t>
  </si>
  <si>
    <t>72296501</t>
  </si>
  <si>
    <t>https://mpesije.jne.gob.pe/apidocs/1bf202f4-0656-40d9-891c-42e0f456b3aa.pdf</t>
  </si>
  <si>
    <t>Caylloma - Tapay_ALIANZA PARA EL PROGRESO_5</t>
  </si>
  <si>
    <t>NARCISO EUSEBIO RIVEROS RIVEROS</t>
  </si>
  <si>
    <t>30641636</t>
  </si>
  <si>
    <t>https://mpesije.jne.gob.pe/apidocs/d8e325b2-29fc-4770-a4c2-cac89629f19f.pdf</t>
  </si>
  <si>
    <t>Caylloma - Tapay_ALIANZA PARA EL PROGRESO_6</t>
  </si>
  <si>
    <t>DANITZA SALOME RIVEROS TEJADA</t>
  </si>
  <si>
    <t>72280491</t>
  </si>
  <si>
    <t>https://mpesije.jne.gob.pe/apidocs/984f6e31-5b9a-457a-9ecd-f642395f5474.pdf</t>
  </si>
  <si>
    <t>Caylloma - Tapay_AREQUIPA TRADICION Y FUTURO_0</t>
  </si>
  <si>
    <t>ELMER FIDENCIO LLICA HUAMANI</t>
  </si>
  <si>
    <t>29666596</t>
  </si>
  <si>
    <t>https://mpesije.jne.gob.pe/apidocs/a4189fae-6279-4f4c-8f7d-997881962475.pdf</t>
  </si>
  <si>
    <t>Caylloma - Tapay_AREQUIPA TRADICION Y FUTURO_1</t>
  </si>
  <si>
    <t>MARIO NOE SALAS SALAS</t>
  </si>
  <si>
    <t>29433057</t>
  </si>
  <si>
    <t>https://mpesije.jne.gob.pe/apidocs/934a768f-3877-4c50-9a3f-4af0cb868b2d.pdf</t>
  </si>
  <si>
    <t>Caylloma - Tapay_AREQUIPA TRADICION Y FUTURO_2</t>
  </si>
  <si>
    <t>TATIANA DALILA ALA PUMA</t>
  </si>
  <si>
    <t>60062807</t>
  </si>
  <si>
    <t>https://mpesije.jne.gob.pe/apidocs/a134a9fd-31de-4f43-b989-e72e08a1c514.pdf</t>
  </si>
  <si>
    <t>Caylloma - Tapay_AREQUIPA TRADICION Y FUTURO_3</t>
  </si>
  <si>
    <t>NARCISO DANIEL ALA MIRANDA</t>
  </si>
  <si>
    <t>29551621</t>
  </si>
  <si>
    <t>https://mpesije.jne.gob.pe/apidocs/c8ffe7dd-2db8-4881-ab2c-e760ec1dfd7e.pdf</t>
  </si>
  <si>
    <t>Caylloma - Tapay_AREQUIPA TRADICION Y FUTURO_4</t>
  </si>
  <si>
    <t>RUTH NAYBETH ALA QUICO</t>
  </si>
  <si>
    <t>72280484</t>
  </si>
  <si>
    <t>https://mpesije.jne.gob.pe/apidocs/fdcb0b71-f396-47fc-8a8c-9112bf51f3dd.pdf</t>
  </si>
  <si>
    <t>Caylloma - Tapay_AREQUIPA TRADICION Y FUTURO_5</t>
  </si>
  <si>
    <t>EMILIO ANCCO CCALLO</t>
  </si>
  <si>
    <t>30651047</t>
  </si>
  <si>
    <t>https://mpesije.jne.gob.pe/apidocs/83c9ad9b-b6e1-4ba3-9542-57d0c5c2d116.pdf</t>
  </si>
  <si>
    <t>Caylloma - Tapay_AREQUIPA TRADICION Y FUTURO_6</t>
  </si>
  <si>
    <t>JUSTINA SATURNINA QUICO CAHUI</t>
  </si>
  <si>
    <t>42118759</t>
  </si>
  <si>
    <t>https://mpesije.jne.gob.pe/apidocs/eb0d6a77-328c-4eff-9638-7c418d3bd109.pdf</t>
  </si>
  <si>
    <t>Caylloma - Tapay_FUERZA AREQUIPENA_0</t>
  </si>
  <si>
    <t>ROBERT CLAUDIO ABRIL TEJADA</t>
  </si>
  <si>
    <t>42012105</t>
  </si>
  <si>
    <t>https://mpesije.jne.gob.pe/apidocs/1144e80b-a8f7-4928-9a75-cc3935c70ca7.pdf</t>
  </si>
  <si>
    <t>Caylloma - Tapay_FUERZA AREQUIPENA_1</t>
  </si>
  <si>
    <t>SUSANA LORENZA VILCAPE OYUQUIPA</t>
  </si>
  <si>
    <t>43816397</t>
  </si>
  <si>
    <t>https://mpesije.jne.gob.pe/apidocs/4e0e8e47-68dd-4358-afae-79fe2f41fad3.pdf</t>
  </si>
  <si>
    <t>Caylloma - Tapay_FUERZA AREQUIPENA_2</t>
  </si>
  <si>
    <t>JUNIOR MIGUEL CONDORI CANDIA</t>
  </si>
  <si>
    <t>72092357</t>
  </si>
  <si>
    <t>https://mpesije.jne.gob.pe/apidocs/646df321-28a1-4530-ac78-68ab5f0b69b0.pdf</t>
  </si>
  <si>
    <t>Caylloma - Tapay_FUERZA AREQUIPENA_3</t>
  </si>
  <si>
    <t>PELENIA JONILDA PUMA MENDOZA</t>
  </si>
  <si>
    <t>48475809</t>
  </si>
  <si>
    <t>https://mpesije.jne.gob.pe/apidocs/a525b54a-e712-46ab-874d-326c02163684.pdf</t>
  </si>
  <si>
    <t>Caylloma - Tapay_FUERZA AREQUIPENA_4</t>
  </si>
  <si>
    <t>JOSE FRANKLIN TACANAHUI FLORES</t>
  </si>
  <si>
    <t>75052716</t>
  </si>
  <si>
    <t>https://mpesije.jne.gob.pe/apidocs/55a8139f-93d9-443a-b558-9cfd650904fc.pdf</t>
  </si>
  <si>
    <t>Caylloma - Tapay_FUERZA AREQUIPENA_5</t>
  </si>
  <si>
    <t>VIANCA ANGELICA RIVEROS CALACHUA</t>
  </si>
  <si>
    <t>44882089</t>
  </si>
  <si>
    <t>https://mpesije.jne.gob.pe/apidocs/c6acb6c7-b1b2-49ab-b0b4-45bbbb1dbcdd.pdf</t>
  </si>
  <si>
    <t>Caylloma - Tapay_FUERZA AREQUIPENA_6</t>
  </si>
  <si>
    <t>WILVER CONSTANTINO SANCHEZ VEGA</t>
  </si>
  <si>
    <t>30642567</t>
  </si>
  <si>
    <t>https://mpesije.jne.gob.pe/apidocs/3c376d90-079c-4505-881a-87c8af6e121c.pdf</t>
  </si>
  <si>
    <t>Caylloma - Tapay_PARTIDO DEMOCRATICO SOMOS PERU_0</t>
  </si>
  <si>
    <t>ENRIQUE TEJADA HUAMANI</t>
  </si>
  <si>
    <t>29669201</t>
  </si>
  <si>
    <t>https://mpesije.jne.gob.pe/apidocs/e0b5403a-b479-46da-aab5-0295138a7773.pdf</t>
  </si>
  <si>
    <t>Caylloma - Tapay_PARTIDO DEMOCRATICO SOMOS PERU_1</t>
  </si>
  <si>
    <t>HECTOR SANTOS CAHUI BUISA</t>
  </si>
  <si>
    <t>29607126</t>
  </si>
  <si>
    <t>https://mpesije.jne.gob.pe/apidocs/3f552274-3024-4d31-88ad-529d7fd8ecfa.pdf</t>
  </si>
  <si>
    <t>Caylloma - Tapay_PARTIDO DEMOCRATICO SOMOS PERU_2</t>
  </si>
  <si>
    <t>FLOR DE MARIA PAMPA CCAHUANA</t>
  </si>
  <si>
    <t>75052261</t>
  </si>
  <si>
    <t>https://mpesije.jne.gob.pe/apidocs/aca66c70-df65-4017-b87a-09c937681e62.pdf</t>
  </si>
  <si>
    <t>Caylloma - Tapay_PARTIDO DEMOCRATICO SOMOS PERU_3</t>
  </si>
  <si>
    <t>ORLANDO MARTINES PUMA CAHUI</t>
  </si>
  <si>
    <t>30664153</t>
  </si>
  <si>
    <t>https://mpesije.jne.gob.pe/apidocs/4bbb41ea-9f61-4099-8d3c-575a653d64a8.pdf</t>
  </si>
  <si>
    <t>Caylloma - Tapay_PARTIDO DEMOCRATICO SOMOS PERU_4</t>
  </si>
  <si>
    <t>AMANDA MARUJA PUMA LAURA</t>
  </si>
  <si>
    <t>30675009</t>
  </si>
  <si>
    <t>https://mpesije.jne.gob.pe/apidocs/6ea1eaaf-0962-4011-b7fa-9990543b624e.pdf</t>
  </si>
  <si>
    <t>Caylloma - Tapay_PARTIDO DEMOCRATICO SOMOS PERU_5</t>
  </si>
  <si>
    <t>ERICK JHAMIL PUMA ROJAS</t>
  </si>
  <si>
    <t>60062808</t>
  </si>
  <si>
    <t>https://mpesije.jne.gob.pe/apidocs/b7f673a4-f392-42d3-97b6-680edc71f998.pdf</t>
  </si>
  <si>
    <t>Caylloma - Tapay_PARTIDO DEMOCRATICO SOMOS PERU_6</t>
  </si>
  <si>
    <t>TORIBIA MARCELINA VILCAPE OYUQUIPA</t>
  </si>
  <si>
    <t>42118764</t>
  </si>
  <si>
    <t>https://mpesije.jne.gob.pe/apidocs/dd9167d1-77d9-4e11-9125-37ef1ac81d15.pdf</t>
  </si>
  <si>
    <t>Caylloma - Tisco_AHORA NACION AN_0</t>
  </si>
  <si>
    <t>VITO HUANCA USCAMAYTA</t>
  </si>
  <si>
    <t>42428056</t>
  </si>
  <si>
    <t>https://mpesije.jne.gob.pe/apidocs/fc1bdc5b-092b-4829-8bc9-7670c5e31229.pdf</t>
  </si>
  <si>
    <t>Caylloma - Tisco_AHORA NACION AN_1</t>
  </si>
  <si>
    <t>LUZ MARINA CACERES SAMAYANI</t>
  </si>
  <si>
    <t>42003247</t>
  </si>
  <si>
    <t>https://mpesije.jne.gob.pe/apidocs/44b82686-4952-4419-9be1-3585c0d2e202.pdf</t>
  </si>
  <si>
    <t>Caylloma - Tisco_AHORA NACION AN_2</t>
  </si>
  <si>
    <t>GREGORIO PEDRO MENDOZA PACCO</t>
  </si>
  <si>
    <t>30642881</t>
  </si>
  <si>
    <t>https://mpesije.jne.gob.pe/apidocs/68e9441e-7df4-4ac2-8e88-834e01e0e487.pdf</t>
  </si>
  <si>
    <t>Caylloma - Tisco_AHORA NACION AN_3</t>
  </si>
  <si>
    <t>TECLA HUANCA MAQUE</t>
  </si>
  <si>
    <t>30665252</t>
  </si>
  <si>
    <t>https://mpesije.jne.gob.pe/apidocs/3e39a60d-3373-432f-aad3-e3c9c91b7bd4.pdf</t>
  </si>
  <si>
    <t>Caylloma - Tisco_AHORA NACION AN_4</t>
  </si>
  <si>
    <t>JUAN BASILIO OLLACHICA SURI</t>
  </si>
  <si>
    <t>30663089</t>
  </si>
  <si>
    <t>https://mpesije.jne.gob.pe/apidocs/29708d20-9a6c-49d9-97f3-869315bad999.pdf</t>
  </si>
  <si>
    <t>Caylloma - Tisco_AHORA NACION AN_5</t>
  </si>
  <si>
    <t>RUTH MONICA MAQUE GUTIERREZ</t>
  </si>
  <si>
    <t>60062851</t>
  </si>
  <si>
    <t>https://mpesije.jne.gob.pe/apidocs/b7db3da1-bfb2-4a39-8e1d-70aba1ceb7a0.pdf</t>
  </si>
  <si>
    <t>Caylloma - Tisco_AHORA NACION AN_6</t>
  </si>
  <si>
    <t>EDGAR CONDORI ALCAMIRE</t>
  </si>
  <si>
    <t>76419794</t>
  </si>
  <si>
    <t>https://mpesije.jne.gob.pe/apidocs/fd3995db-4fd4-4926-920e-a00692d3bd51.pdf</t>
  </si>
  <si>
    <t>Caylloma - Tisco_ALIANZA PARA EL PROGRESO_0</t>
  </si>
  <si>
    <t>NICO EDGAR MAQUE COLQUE</t>
  </si>
  <si>
    <t>30642531</t>
  </si>
  <si>
    <t>https://mpesije.jne.gob.pe/apidocs/e3395989-0fbc-42ef-bedf-d1d33b5a22db.pdf</t>
  </si>
  <si>
    <t>Caylloma - Tisco_ALIANZA PARA EL PROGRESO_1</t>
  </si>
  <si>
    <t>GRACIANO VIZA HUANCA</t>
  </si>
  <si>
    <t>29449679</t>
  </si>
  <si>
    <t>https://mpesije.jne.gob.pe/apidocs/37287e51-9a7d-4fb1-941d-b65036f62f7b.pdf</t>
  </si>
  <si>
    <t>Caylloma - Tisco_ALIANZA PARA EL PROGRESO_2</t>
  </si>
  <si>
    <t>MELSE KELY QUICAÑO PUMA</t>
  </si>
  <si>
    <t>75996842</t>
  </si>
  <si>
    <t>https://mpesije.jne.gob.pe/apidocs/696f5b27-7a00-4f31-947f-4531bcf2c42b.pdf</t>
  </si>
  <si>
    <t>Caylloma - Tisco_ALIANZA PARA EL PROGRESO_3</t>
  </si>
  <si>
    <t>LUCIO BERNABE ALLHUIRCA CCALLO</t>
  </si>
  <si>
    <t>30672379</t>
  </si>
  <si>
    <t>https://mpesije.jne.gob.pe/apidocs/85a99834-279d-4454-aa17-29ff66ad5980.pdf</t>
  </si>
  <si>
    <t>Caylloma - Tisco_ALIANZA PARA EL PROGRESO_4</t>
  </si>
  <si>
    <t>MARLEY MARILUZ HUARCA INCAPUIÑO</t>
  </si>
  <si>
    <t>72276549</t>
  </si>
  <si>
    <t>https://mpesije.jne.gob.pe/apidocs/498793d0-f8ae-4065-965e-0749d20700bf.pdf</t>
  </si>
  <si>
    <t>Caylloma - Tisco_ALIANZA PARA EL PROGRESO_5</t>
  </si>
  <si>
    <t>FULGENCIO OMAR SANCA SAMAYANI</t>
  </si>
  <si>
    <t>30663438</t>
  </si>
  <si>
    <t>https://mpesije.jne.gob.pe/apidocs/25ccd482-50e9-4b7c-8c18-333ea84937a1.pdf</t>
  </si>
  <si>
    <t>Caylloma - Tisco_ALIANZA PARA EL PROGRESO_6</t>
  </si>
  <si>
    <t>ADELUZ MARIA CHUCTAYA SANO</t>
  </si>
  <si>
    <t>48556030</t>
  </si>
  <si>
    <t>https://mpesije.jne.gob.pe/apidocs/d48fbd22-a6d7-4311-8d49-9de7463151f7.pdf</t>
  </si>
  <si>
    <t>Caylloma - Tisco_PARTIDO POLITICO PERU PRIMERO_0</t>
  </si>
  <si>
    <t>WINDER ANCONEIRA MAQUE</t>
  </si>
  <si>
    <t>41417235</t>
  </si>
  <si>
    <t>https://mpesije.jne.gob.pe/apidocs/82e7058a-bfd1-475d-a491-37099ed0fdcd.pdf</t>
  </si>
  <si>
    <t>Caylloma - Tisco_PARTIDO POLITICO PERU PRIMERO_1</t>
  </si>
  <si>
    <t>GENOVIO LOPEZ RAMOS</t>
  </si>
  <si>
    <t>30665256</t>
  </si>
  <si>
    <t>https://mpesije.jne.gob.pe/apidocs/0388ce7c-e80b-4182-8a55-c5306f77c101.pdf</t>
  </si>
  <si>
    <t>Caylloma - Tisco_PARTIDO POLITICO PERU PRIMERO_2</t>
  </si>
  <si>
    <t>DELBA LUZMARINA HUANCA CENTENO</t>
  </si>
  <si>
    <t>76343538</t>
  </si>
  <si>
    <t>https://mpesije.jne.gob.pe/apidocs/17fb096a-02ff-4596-be68-abe393a6c8e0.pdf</t>
  </si>
  <si>
    <t>Caylloma - Tisco_PARTIDO POLITICO PERU PRIMERO_3</t>
  </si>
  <si>
    <t>AMBROSIO MAQUE ACHAHUI</t>
  </si>
  <si>
    <t>29641275</t>
  </si>
  <si>
    <t>https://mpesije.jne.gob.pe/apidocs/cf33b74e-bf27-4952-a3b1-5639fb57ede2.pdf</t>
  </si>
  <si>
    <t>Caylloma - Tisco_PARTIDO POLITICO PERU PRIMERO_4</t>
  </si>
  <si>
    <t>MELZAVET YANET OLLACHICA CANCINO</t>
  </si>
  <si>
    <t>72132043</t>
  </si>
  <si>
    <t>https://mpesije.jne.gob.pe/apidocs/12658d5a-7b9f-4393-9c3f-1fdeca7269b1.pdf</t>
  </si>
  <si>
    <t>Caylloma - Tisco_PARTIDO POLITICO PERU PRIMERO_5</t>
  </si>
  <si>
    <t>MARIO CONDORI LOPEZ</t>
  </si>
  <si>
    <t>40024196</t>
  </si>
  <si>
    <t>https://mpesije.jne.gob.pe/apidocs/6f8207b7-7ba2-4365-a8df-796247a09156.pdf</t>
  </si>
  <si>
    <t>Caylloma - Tisco_PARTIDO POLITICO PERU PRIMERO_6</t>
  </si>
  <si>
    <t>MADELYN YANIRA ESPINEL MAQUE</t>
  </si>
  <si>
    <t>72260075</t>
  </si>
  <si>
    <t>https://mpesije.jne.gob.pe/apidocs/ccf7fb19-4d14-4e7d-b903-7e7cb9e0fe5f.pdf</t>
  </si>
  <si>
    <t>Caylloma - Tuti_AHORA NACION AN_0</t>
  </si>
  <si>
    <t>WILBER YANQUE CALLA</t>
  </si>
  <si>
    <t>42683854</t>
  </si>
  <si>
    <t>https://mpesije.jne.gob.pe/apidocs/2f5ffd7d-b51e-43f8-b031-3d95b667f3b2.pdf</t>
  </si>
  <si>
    <t>Caylloma - Tuti_AHORA NACION AN_1</t>
  </si>
  <si>
    <t>EDGAR GABINO FLORES MALCUHACCHA</t>
  </si>
  <si>
    <t>41917893</t>
  </si>
  <si>
    <t>https://mpesije.jne.gob.pe/apidocs/e955980c-8644-48f4-850a-60f6b5e4a0b7.pdf</t>
  </si>
  <si>
    <t>Caylloma - Tuti_AHORA NACION AN_2</t>
  </si>
  <si>
    <t xml:space="preserve">OLGA PRUDENCIO  </t>
  </si>
  <si>
    <t>41580439</t>
  </si>
  <si>
    <t>https://mpesije.jne.gob.pe/apidocs/5b171ac4-cd27-4a8d-afe3-ebbbf2efd8f2.pdf</t>
  </si>
  <si>
    <t>Caylloma - Tuti_AHORA NACION AN_3</t>
  </si>
  <si>
    <t>ELEUTERIO CUSI CCAPIRA</t>
  </si>
  <si>
    <t>41560779</t>
  </si>
  <si>
    <t>https://mpesije.jne.gob.pe/apidocs/63be2d35-f802-49f0-b438-833e85b575de.pdf</t>
  </si>
  <si>
    <t>Caylloma - Tuti_AHORA NACION AN_4</t>
  </si>
  <si>
    <t>GLENY QUISPE CUSI</t>
  </si>
  <si>
    <t>47329992</t>
  </si>
  <si>
    <t>https://mpesije.jne.gob.pe/apidocs/9dbf71e5-85af-400f-a8e7-1678d77d7e48.pdf</t>
  </si>
  <si>
    <t>Caylloma - Tuti_AHORA NACION AN_5</t>
  </si>
  <si>
    <t>JHERSON WILLIAM CCAPIRA MAQUE</t>
  </si>
  <si>
    <t>73882607</t>
  </si>
  <si>
    <t>https://mpesije.jne.gob.pe/apidocs/c2dc32b4-1bc2-4b9a-9f6f-169ca3fbf843.pdf</t>
  </si>
  <si>
    <t>Caylloma - Tuti_AHORA NACION AN_6</t>
  </si>
  <si>
    <t>CLEOFE CRESMELINA CHURO SAMAYANI</t>
  </si>
  <si>
    <t>80872132</t>
  </si>
  <si>
    <t>https://mpesije.jne.gob.pe/apidocs/6718536c-f937-42dc-964f-3582ab879d1d.pdf</t>
  </si>
  <si>
    <t>Caylloma - Tuti_ALIANZA PARA EL PROGRESO_0</t>
  </si>
  <si>
    <t>MILIANA CCAPIRA MAQUE</t>
  </si>
  <si>
    <t>42327430</t>
  </si>
  <si>
    <t>https://mpesije.jne.gob.pe/apidocs/da07d419-866e-4b53-ac67-1d568cd1f9ad.pdf</t>
  </si>
  <si>
    <t>Caylloma - Tuti_ALIANZA PARA EL PROGRESO_1</t>
  </si>
  <si>
    <t>OSWALDO YANQUE PRUDENCIO</t>
  </si>
  <si>
    <t>70281647</t>
  </si>
  <si>
    <t>https://mpesije.jne.gob.pe/apidocs/fc211d19-c398-40e5-8933-dc6632f9ec79.pdf</t>
  </si>
  <si>
    <t>Caylloma - Tuti_ALIANZA PARA EL PROGRESO_2</t>
  </si>
  <si>
    <t>ANDREA FLORES PRUDENCIO</t>
  </si>
  <si>
    <t>76963586</t>
  </si>
  <si>
    <t>https://mpesije.jne.gob.pe/apidocs/493ba81f-f51d-4a44-9344-0a0868a2166e.pdf</t>
  </si>
  <si>
    <t>Caylloma - Tuti_ALIANZA PARA EL PROGRESO_3</t>
  </si>
  <si>
    <t>MIGUEL ANGEL MAMANI CUTIPA</t>
  </si>
  <si>
    <t>41569992</t>
  </si>
  <si>
    <t>https://mpesije.jne.gob.pe/apidocs/6714b7c3-ac09-4333-97e9-875513f18d8a.pdf</t>
  </si>
  <si>
    <t>Caylloma - Tuti_ALIANZA PARA EL PROGRESO_4</t>
  </si>
  <si>
    <t>OLGA ROCIO SAMAYANI QUISPE</t>
  </si>
  <si>
    <t>70281609</t>
  </si>
  <si>
    <t>https://mpesije.jne.gob.pe/apidocs/a3854f84-fed8-45fc-a35d-84e40ea67297.pdf</t>
  </si>
  <si>
    <t>Caylloma - Tuti_ALIANZA PARA EL PROGRESO_5</t>
  </si>
  <si>
    <t>VIDAL SAMAYANI MAMANI</t>
  </si>
  <si>
    <t>30666545</t>
  </si>
  <si>
    <t>https://mpesije.jne.gob.pe/apidocs/111c4440-9638-4ea0-a411-e68d593bacfd.pdf</t>
  </si>
  <si>
    <t>Caylloma - Tuti_ALIANZA PARA EL PROGRESO_6</t>
  </si>
  <si>
    <t>ELOISA YANQUE MAMANI</t>
  </si>
  <si>
    <t>77907712</t>
  </si>
  <si>
    <t>https://mpesije.jne.gob.pe/apidocs/c8d811bc-f123-459b-b3c1-b04766d60da0.pdf</t>
  </si>
  <si>
    <t>Caylloma - Tuti_MOVIMIENTO REGIONAL AREQUIPA AVANCEMOS_0</t>
  </si>
  <si>
    <t>ERNESTO QUISPE MAMANI</t>
  </si>
  <si>
    <t>40867360</t>
  </si>
  <si>
    <t>https://mpesije.jne.gob.pe/apidocs/2ce9e7f9-15f9-40b3-937a-35b23071e7e2.pdf</t>
  </si>
  <si>
    <t>Caylloma - Tuti_MOVIMIENTO REGIONAL AREQUIPA AVANCEMOS_1</t>
  </si>
  <si>
    <t>DEMETRIO GUIDO CHURO QUISPE</t>
  </si>
  <si>
    <t>29562660</t>
  </si>
  <si>
    <t>https://mpesije.jne.gob.pe/apidocs/4a378578-1691-42c1-8cf2-2de349feca9f.pdf</t>
  </si>
  <si>
    <t>Caylloma - Tuti_MOVIMIENTO REGIONAL AREQUIPA AVANCEMOS_2</t>
  </si>
  <si>
    <t>MARILUZ CUTIPA MAMANI</t>
  </si>
  <si>
    <t>42727303</t>
  </si>
  <si>
    <t>https://mpesije.jne.gob.pe/apidocs/5937a684-a08d-4536-be38-4b556d5bc836.pdf</t>
  </si>
  <si>
    <t>Caylloma - Tuti_MOVIMIENTO REGIONAL AREQUIPA AVANCEMOS_3</t>
  </si>
  <si>
    <t>LUIS HERMOGENES YANQUE QUISPE</t>
  </si>
  <si>
    <t>71077374</t>
  </si>
  <si>
    <t>https://mpesije.jne.gob.pe/apidocs/5f2a3920-2941-44f1-931d-4ae410060623.pdf</t>
  </si>
  <si>
    <t>Caylloma - Tuti_MOVIMIENTO REGIONAL AREQUIPA AVANCEMOS_4</t>
  </si>
  <si>
    <t>ROCIO MERCEDES QUISPE CUSI</t>
  </si>
  <si>
    <t>73865494</t>
  </si>
  <si>
    <t>https://mpesije.jne.gob.pe/apidocs/ca00e465-b138-46f6-b7f2-0918f1b6b18e.pdf</t>
  </si>
  <si>
    <t>Caylloma - Tuti_MOVIMIENTO REGIONAL AREQUIPA AVANCEMOS_5</t>
  </si>
  <si>
    <t>ENOC CCAPIRA CUTIPA</t>
  </si>
  <si>
    <t>70281601</t>
  </si>
  <si>
    <t>https://mpesije.jne.gob.pe/apidocs/d4c3acd8-1da2-4e46-a55a-78fcbf3f0307.pdf</t>
  </si>
  <si>
    <t>Caylloma - Tuti_MOVIMIENTO REGIONAL AREQUIPA AVANCEMOS_6</t>
  </si>
  <si>
    <t>BENILDA YANQUE QUESUTA</t>
  </si>
  <si>
    <t>46243564</t>
  </si>
  <si>
    <t>https://mpesije.jne.gob.pe/apidocs/7fb4e2e9-ef87-4bf9-b772-cb7b4e857f4c.pdf</t>
  </si>
  <si>
    <t>Caylloma - Tuti_PARTIDO DEMOCRATICO SOMOS PERU_0</t>
  </si>
  <si>
    <t>PIO CUTIPA LLALLACACHI</t>
  </si>
  <si>
    <t>30666605</t>
  </si>
  <si>
    <t>https://mpesije.jne.gob.pe/apidocs/f03ca924-559f-4c6f-9d82-690864a0dc0f.pdf</t>
  </si>
  <si>
    <t>Caylloma - Tuti_PARTIDO DEMOCRATICO SOMOS PERU_1</t>
  </si>
  <si>
    <t>TENG SIAO CHURO VILCA</t>
  </si>
  <si>
    <t>70282358</t>
  </si>
  <si>
    <t>https://mpesije.jne.gob.pe/apidocs/deb9d222-8bd3-452e-b407-ce51d9a548bd.pdf</t>
  </si>
  <si>
    <t>Caylloma - Tuti_PARTIDO DEMOCRATICO SOMOS PERU_2</t>
  </si>
  <si>
    <t>YESICA YESENIA CHECCA ANCCO</t>
  </si>
  <si>
    <t>70282341</t>
  </si>
  <si>
    <t>https://mpesije.jne.gob.pe/apidocs/77cb2883-a127-4726-9dc4-d0bac926301e.pdf</t>
  </si>
  <si>
    <t>Caylloma - Tuti_PARTIDO DEMOCRATICO SOMOS PERU_3</t>
  </si>
  <si>
    <t>LEONEL ANTHONY MAQUE MAMANI</t>
  </si>
  <si>
    <t>74068523</t>
  </si>
  <si>
    <t>https://mpesije.jne.gob.pe/apidocs/abbd10cd-3b93-41f5-b5f4-255277ff238d.pdf</t>
  </si>
  <si>
    <t>Caylloma - Tuti_PARTIDO DEMOCRATICO SOMOS PERU_4</t>
  </si>
  <si>
    <t>YESSICA FIORELA CUSI CCAPIRA</t>
  </si>
  <si>
    <t>73669961</t>
  </si>
  <si>
    <t>https://mpesije.jne.gob.pe/apidocs/3f57f691-c273-4302-ae74-6f148ed7f4cb.pdf</t>
  </si>
  <si>
    <t>Caylloma - Tuti_PARTIDO DEMOCRATICO SOMOS PERU_5</t>
  </si>
  <si>
    <t>JAYME YONATAN CALLA SUPO</t>
  </si>
  <si>
    <t>72150661</t>
  </si>
  <si>
    <t>https://mpesije.jne.gob.pe/apidocs/c4ad78ef-983c-4ccd-836f-bf225b6b4b7d.pdf</t>
  </si>
  <si>
    <t>Caylloma - Tuti_PARTIDO DEMOCRATICO SOMOS PERU_6</t>
  </si>
  <si>
    <t>YENY CALACHUA CHIPA</t>
  </si>
  <si>
    <t>71914392</t>
  </si>
  <si>
    <t>https://mpesije.jne.gob.pe/apidocs/adf5d929-3a28-4bde-92d0-c0a6a78102da.pdf</t>
  </si>
  <si>
    <t>Caylloma - Yanque_AHORA NACION AN_0</t>
  </si>
  <si>
    <t>FREDY ERNAN QUISPE YDME</t>
  </si>
  <si>
    <t>41737585</t>
  </si>
  <si>
    <t>https://mpesije.jne.gob.pe/apidocs/8d48a39c-3c18-4d68-8506-eca6382a6a36.pdf</t>
  </si>
  <si>
    <t>Caylloma - Yanque_AHORA NACION AN_1</t>
  </si>
  <si>
    <t>MILTON LIZARDO MONTANCHEZ CHAVEZ</t>
  </si>
  <si>
    <t>04650143</t>
  </si>
  <si>
    <t>https://mpesije.jne.gob.pe/apidocs/58edcbf5-e342-457a-8500-232daedf81e3.pdf</t>
  </si>
  <si>
    <t>Caylloma - Yanque_AHORA NACION AN_2</t>
  </si>
  <si>
    <t>FILOMENA AYDEE DIAZ HUERTA</t>
  </si>
  <si>
    <t>30655959</t>
  </si>
  <si>
    <t>https://mpesije.jne.gob.pe/apidocs/e825db31-dfc3-4bb0-b1a3-e5a59532600d.pdf</t>
  </si>
  <si>
    <t>Caylloma - Yanque_AHORA NACION AN_3</t>
  </si>
  <si>
    <t>JOEL REGOBERTO CAYLLAHUA CAYLLAHUA</t>
  </si>
  <si>
    <t>29667015</t>
  </si>
  <si>
    <t>https://mpesije.jne.gob.pe/apidocs/c4094ad1-738b-415f-ab7b-7b6565a608c9.pdf</t>
  </si>
  <si>
    <t>Caylloma - Yanque_AHORA NACION AN_4</t>
  </si>
  <si>
    <t>NEDFY THATIANA PANIURA GUERREROS</t>
  </si>
  <si>
    <t>76534515</t>
  </si>
  <si>
    <t>https://mpesije.jne.gob.pe/apidocs/211507d2-6734-43dc-8627-f125f80d3450.pdf</t>
  </si>
  <si>
    <t>Caylloma - Yanque_AHORA NACION AN_5</t>
  </si>
  <si>
    <t>GELMER PLADEMIR VILCA CAYLLAHUA</t>
  </si>
  <si>
    <t>70259663</t>
  </si>
  <si>
    <t>https://mpesije.jne.gob.pe/apidocs/e40d74bf-9988-42ff-b652-89c922711eb3.pdf</t>
  </si>
  <si>
    <t>Caylloma - Yanque_AHORA NACION AN_6</t>
  </si>
  <si>
    <t>DAYAMI DORIS QUISPE DELGADO</t>
  </si>
  <si>
    <t>72631860</t>
  </si>
  <si>
    <t>https://mpesije.jne.gob.pe/apidocs/c046a125-3665-4a70-b1fe-8888d61305ec.pdf</t>
  </si>
  <si>
    <t>Caylloma - Yanque_PARTIDO DEL BUEN GOBIERNO_0</t>
  </si>
  <si>
    <t>BENIGNO DELFIN JALISTO NINATAYPE</t>
  </si>
  <si>
    <t>30668122</t>
  </si>
  <si>
    <t>https://mpesije.jne.gob.pe/apidocs/6a8f3415-7636-469f-99ae-8c7ac92660b0.pdf</t>
  </si>
  <si>
    <t>Caylloma - Yanque_PARTIDO DEL BUEN GOBIERNO_1</t>
  </si>
  <si>
    <t>HUGO VITALIANO SUNI CONDORI</t>
  </si>
  <si>
    <t>04825981</t>
  </si>
  <si>
    <t>https://mpesije.jne.gob.pe/apidocs/f20d3a21-fecc-4478-b10e-b949518603f2.pdf</t>
  </si>
  <si>
    <t>Caylloma - Yanque_PARTIDO DEL BUEN GOBIERNO_2</t>
  </si>
  <si>
    <t>FAUSTINA GABRIELA AREQUIPA MAMANI</t>
  </si>
  <si>
    <t>30667640</t>
  </si>
  <si>
    <t>https://mpesije.jne.gob.pe/apidocs/62873869-e063-4542-8738-c1c6efa43301.pdf</t>
  </si>
  <si>
    <t>Caylloma - Yanque_PARTIDO DEL BUEN GOBIERNO_3</t>
  </si>
  <si>
    <t>RUBEN JESUS SUYCO CACERES</t>
  </si>
  <si>
    <t>30668229</t>
  </si>
  <si>
    <t>https://mpesije.jne.gob.pe/apidocs/c7b6ed3b-4573-440f-a703-c4fd271da26e.pdf</t>
  </si>
  <si>
    <t>Caylloma - Yanque_PARTIDO DEL BUEN GOBIERNO_4</t>
  </si>
  <si>
    <t>MARIA LUISA HUARACHA INCA</t>
  </si>
  <si>
    <t>46501227</t>
  </si>
  <si>
    <t>https://mpesije.jne.gob.pe/apidocs/be1b273b-c8da-4f04-bcd1-9700a6cc0ca4.pdf</t>
  </si>
  <si>
    <t>Caylloma - Yanque_PARTIDO DEL BUEN GOBIERNO_5</t>
  </si>
  <si>
    <t>JHON ALEXIS TAIPE SUNI</t>
  </si>
  <si>
    <t>75782822</t>
  </si>
  <si>
    <t>https://mpesije.jne.gob.pe/apidocs/fdd95b39-a21a-49a7-83bc-81dd870ef6bd.pdf</t>
  </si>
  <si>
    <t>Caylloma - Yanque_PARTIDO DEL BUEN GOBIERNO_6</t>
  </si>
  <si>
    <t>EVA CYNTHIA CASAPERALTA CACERES</t>
  </si>
  <si>
    <t>72629061</t>
  </si>
  <si>
    <t>https://mpesije.jne.gob.pe/apidocs/e9fad336-01df-46ea-a1dc-b60d40285fe8.pdf</t>
  </si>
  <si>
    <t>Caylloma - Yanque_PARTIDO DEMOCRATICO SOMOS PERU_0</t>
  </si>
  <si>
    <t>MOISES ESTEBAN QUISPE QUISPE</t>
  </si>
  <si>
    <t>42353634</t>
  </si>
  <si>
    <t>https://mpesije.jne.gob.pe/apidocs/2017e6c5-2be5-4062-9346-683d3cbd95ef.pdf</t>
  </si>
  <si>
    <t>Caylloma - Yanque_PARTIDO DEMOCRATICO SOMOS PERU_1</t>
  </si>
  <si>
    <t>ORLANDO SAMUEL SUAREZ SUNI</t>
  </si>
  <si>
    <t>25843384</t>
  </si>
  <si>
    <t>https://mpesije.jne.gob.pe/apidocs/11a4478d-356e-41a8-9c8e-11683de3405b.pdf</t>
  </si>
  <si>
    <t>Caylloma - Yanque_PARTIDO DEMOCRATICO SOMOS PERU_2</t>
  </si>
  <si>
    <t>YOSMELY HEVELIN HUANACO SUYCO</t>
  </si>
  <si>
    <t>72627451</t>
  </si>
  <si>
    <t>https://mpesije.jne.gob.pe/apidocs/4cd15d77-6180-421f-873d-aaee7b16ffc8.pdf</t>
  </si>
  <si>
    <t>Caylloma - Yanque_PARTIDO DEMOCRATICO SOMOS PERU_3</t>
  </si>
  <si>
    <t>DAVID PABLO VILCA CAYLLAHUA</t>
  </si>
  <si>
    <t>41808603</t>
  </si>
  <si>
    <t>https://mpesije.jne.gob.pe/apidocs/098cf5c7-3f09-43bb-9d28-3abf557a7e8f.pdf</t>
  </si>
  <si>
    <t>Caylloma - Yanque_PARTIDO DEMOCRATICO SOMOS PERU_4</t>
  </si>
  <si>
    <t>GUILLERMINA ESCOLA HUARACHA CUTIPA</t>
  </si>
  <si>
    <t>30667824</t>
  </si>
  <si>
    <t>https://mpesije.jne.gob.pe/apidocs/8248938a-053f-48b4-9d44-fd544cfea22e.pdf</t>
  </si>
  <si>
    <t>Caylloma - Yanque_PARTIDO DEMOCRATICO SOMOS PERU_5</t>
  </si>
  <si>
    <t>CRHISTIAN JORDY ANDIA SANCA</t>
  </si>
  <si>
    <t>72635760</t>
  </si>
  <si>
    <t>https://mpesije.jne.gob.pe/apidocs/ce61a898-83a5-4644-aa66-0b8975e11811.pdf</t>
  </si>
  <si>
    <t>Caylloma - Yanque_PARTIDO DEMOCRATICO SOMOS PERU_6</t>
  </si>
  <si>
    <t>RUTH JIMENA RIVERA VILCAZAN</t>
  </si>
  <si>
    <t>72635753</t>
  </si>
  <si>
    <t>https://mpesije.jne.gob.pe/apidocs/c1b180b8-b650-4a78-a839-47c936b20acc.pdf</t>
  </si>
  <si>
    <t>Condesuyos - Andaray_AHORA NACION AN_0</t>
  </si>
  <si>
    <t>CARLOS ALBERTO ALARCON ESCOBEDO</t>
  </si>
  <si>
    <t>30763140</t>
  </si>
  <si>
    <t>https://mpesije.jne.gob.pe/apidocs/eac2b548-896e-4f5a-ad15-2e215443cf06.pdf</t>
  </si>
  <si>
    <t>Condesuyos - Andaray_AHORA NACION AN_1</t>
  </si>
  <si>
    <t>JUAN CANCIO ARTURO MANRIQUE VELARDE</t>
  </si>
  <si>
    <t>29417496</t>
  </si>
  <si>
    <t>https://mpesije.jne.gob.pe/apidocs/9edc9c15-eba2-45d1-a5d8-cb839127e0a9.pdf</t>
  </si>
  <si>
    <t>Condesuyos - Andaray_AHORA NACION AN_2</t>
  </si>
  <si>
    <t>NOLBERTA JULIA CORRALES MOTTA</t>
  </si>
  <si>
    <t>29695787</t>
  </si>
  <si>
    <t>https://mpesije.jne.gob.pe/apidocs/bb0fbce6-8023-4bd7-bf8a-627fa361f7fc.pdf</t>
  </si>
  <si>
    <t>Condesuyos - Andaray_AHORA NACION AN_3</t>
  </si>
  <si>
    <t>BRAYAN DANIEL RAMOS HUACCHA</t>
  </si>
  <si>
    <t>71081222</t>
  </si>
  <si>
    <t>https://mpesije.jne.gob.pe/apidocs/6ca4fd26-a28b-45c7-981a-0fcc0f6eadea.pdf</t>
  </si>
  <si>
    <t>Condesuyos - Andaray_AHORA NACION AN_4</t>
  </si>
  <si>
    <t>ANGELITA YESI HUAYHUA SANCHEZ</t>
  </si>
  <si>
    <t>42558205</t>
  </si>
  <si>
    <t>https://mpesije.jne.gob.pe/apidocs/6fadd904-507a-4da0-a947-6360b37fda23.pdf</t>
  </si>
  <si>
    <t>Condesuyos - Andaray_AHORA NACION AN_5</t>
  </si>
  <si>
    <t>DHAYGORO RUBINSON FARA COMPA</t>
  </si>
  <si>
    <t>45043294</t>
  </si>
  <si>
    <t>https://mpesije.jne.gob.pe/apidocs/fd0b81f0-3ac1-4574-90d1-81d841cbf5d7.pdf</t>
  </si>
  <si>
    <t>Condesuyos - Andaray_AHORA NACION AN_6</t>
  </si>
  <si>
    <t>MAYLY AFRIKA CHACONDORI CHUQUICAÑA</t>
  </si>
  <si>
    <t>77340501</t>
  </si>
  <si>
    <t>https://mpesije.jne.gob.pe/apidocs/8b8275a2-e0f9-4cfc-bab8-a8459648fa8f.pdf</t>
  </si>
  <si>
    <t>Condesuyos - Andaray_AREQUIPA TRADICION Y FUTURO_0</t>
  </si>
  <si>
    <t>FREDDY RONAL CERVANTES DIAZ</t>
  </si>
  <si>
    <t>30763223</t>
  </si>
  <si>
    <t>https://mpesije.jne.gob.pe/apidocs/c169eb9c-e6b3-4604-9b1d-d3073f7ed46d.pdf</t>
  </si>
  <si>
    <t>Condesuyos - Andaray_AREQUIPA TRADICION Y FUTURO_1</t>
  </si>
  <si>
    <t>FRAN RONAL RAMOS CABRERA</t>
  </si>
  <si>
    <t>46354276</t>
  </si>
  <si>
    <t>https://mpesije.jne.gob.pe/apidocs/576144bb-bb56-4152-b5e6-a0635ab240bd.pdf</t>
  </si>
  <si>
    <t>Condesuyos - Andaray_AREQUIPA TRADICION Y FUTURO_2</t>
  </si>
  <si>
    <t>MITCHELL POLA ROMERO PEREZ</t>
  </si>
  <si>
    <t>70854770</t>
  </si>
  <si>
    <t>https://mpesije.jne.gob.pe/apidocs/6d694c57-0860-4e4e-995f-42d4865adf4b.pdf</t>
  </si>
  <si>
    <t>Condesuyos - Andaray_AREQUIPA TRADICION Y FUTURO_3</t>
  </si>
  <si>
    <t>LEONARDO JUAN CONCHA ROSAS</t>
  </si>
  <si>
    <t>30761685</t>
  </si>
  <si>
    <t>https://mpesije.jne.gob.pe/apidocs/63c3b734-f182-464c-9bf5-e13b7950548c.pdf</t>
  </si>
  <si>
    <t>Condesuyos - Andaray_AREQUIPA TRADICION Y FUTURO_4</t>
  </si>
  <si>
    <t>MILAGROS PAOLITA CASTRO TRELLES</t>
  </si>
  <si>
    <t>72297967</t>
  </si>
  <si>
    <t>https://mpesije.jne.gob.pe/apidocs/12f26e29-e62e-49d9-9505-2c0accca8b02.pdf</t>
  </si>
  <si>
    <t>Condesuyos - Andaray_AREQUIPA TRADICION Y FUTURO_5</t>
  </si>
  <si>
    <t>MANUEL CARMELO CHACON YAURI</t>
  </si>
  <si>
    <t>60060104</t>
  </si>
  <si>
    <t>https://mpesije.jne.gob.pe/apidocs/01b727de-aba5-4ad7-87ba-460c7ade1f19.pdf</t>
  </si>
  <si>
    <t>Condesuyos - Andaray_AREQUIPA TRADICION Y FUTURO_6</t>
  </si>
  <si>
    <t>EULALIA FARA YAURI DE YAURI</t>
  </si>
  <si>
    <t>42934605</t>
  </si>
  <si>
    <t>https://mpesije.jne.gob.pe/apidocs/d5a12d26-b4ba-4fca-a63d-67e54c5606e8.pdf</t>
  </si>
  <si>
    <t>Condesuyos - Andaray_FUERZA AREQUIPENA_0</t>
  </si>
  <si>
    <t>EDDY RONALD FERNANDEZ CRUZ</t>
  </si>
  <si>
    <t>09411102</t>
  </si>
  <si>
    <t>https://mpesije.jne.gob.pe/apidocs/c18324d2-9e02-48f7-84be-16a339adc2d9.pdf</t>
  </si>
  <si>
    <t>Condesuyos - Andaray_FUERZA AREQUIPENA_1</t>
  </si>
  <si>
    <t>SOL RACIEL YAJAYRA URACAHUA CARPIO</t>
  </si>
  <si>
    <t>70854782</t>
  </si>
  <si>
    <t>https://mpesije.jne.gob.pe/apidocs/223af820-4e0f-43a6-998b-0d8302c81670.pdf</t>
  </si>
  <si>
    <t>Condesuyos - Andaray_FUERZA AREQUIPENA_2</t>
  </si>
  <si>
    <t>EDY TADEO CHACALLA CORAHUA</t>
  </si>
  <si>
    <t>47501418</t>
  </si>
  <si>
    <t>https://mpesije.jne.gob.pe/apidocs/6ba8597d-e0b1-455f-9c3a-fc7557e7562d.pdf</t>
  </si>
  <si>
    <t>Condesuyos - Andaray_FUERZA AREQUIPENA_3</t>
  </si>
  <si>
    <t>MARIA DEL CARMEN CHACON CHAUCAYANQUI</t>
  </si>
  <si>
    <t>44455021</t>
  </si>
  <si>
    <t>https://mpesije.jne.gob.pe/apidocs/e4101e96-adff-4b15-b13b-2c3d70d15357.pdf</t>
  </si>
  <si>
    <t>Condesuyos - Andaray_FUERZA AREQUIPENA_4</t>
  </si>
  <si>
    <t>SEGUNDO BENANCIO CAHUAPAZA CHIPANA</t>
  </si>
  <si>
    <t>75157687</t>
  </si>
  <si>
    <t>https://mpesije.jne.gob.pe/apidocs/7d97a6bd-5db6-43d0-a9e0-e18aa426a799.pdf</t>
  </si>
  <si>
    <t>Condesuyos - Andaray_FUERZA AREQUIPENA_5</t>
  </si>
  <si>
    <t>VITALIA ELOISA SILLOCA YAURI</t>
  </si>
  <si>
    <t>42620301</t>
  </si>
  <si>
    <t>https://mpesije.jne.gob.pe/apidocs/32672dc0-27d7-4e95-acba-2d3d4f89ea04.pdf</t>
  </si>
  <si>
    <t>Condesuyos - Andaray_FUERZA AREQUIPENA_6</t>
  </si>
  <si>
    <t>IAN CARLO URACAHUA CARPIO</t>
  </si>
  <si>
    <t>70850611</t>
  </si>
  <si>
    <t>https://mpesije.jne.gob.pe/apidocs/9442c6dd-25d5-4f65-bc67-33471d1e62c6.pdf</t>
  </si>
  <si>
    <t>Condesuyos - Andaray_PARTIDO DEMOCRATICO SOMOS PERU_0</t>
  </si>
  <si>
    <t>JUAN CARLOS MARCAPURA LOPEZ</t>
  </si>
  <si>
    <t>72297969</t>
  </si>
  <si>
    <t>https://mpesije.jne.gob.pe/apidocs/11d4a431-1429-43a2-826e-edc00e10f405.pdf</t>
  </si>
  <si>
    <t>Condesuyos - Andaray_PARTIDO DEMOCRATICO SOMOS PERU_1</t>
  </si>
  <si>
    <t>ROCIO CARMEN FARA COMPA</t>
  </si>
  <si>
    <t>43215731</t>
  </si>
  <si>
    <t>https://mpesije.jne.gob.pe/apidocs/6a477dd5-c18a-4a12-97e4-156d2c6b3331.pdf</t>
  </si>
  <si>
    <t>Condesuyos - Andaray_PARTIDO DEMOCRATICO SOMOS PERU_2</t>
  </si>
  <si>
    <t>JAVIER DAVID CRUZ YAURI</t>
  </si>
  <si>
    <t>42117178</t>
  </si>
  <si>
    <t>https://mpesije.jne.gob.pe/apidocs/7a27e1e8-6f9a-4e7a-85be-4ec3e0017b30.pdf</t>
  </si>
  <si>
    <t>Condesuyos - Andaray_PARTIDO DEMOCRATICO SOMOS PERU_3</t>
  </si>
  <si>
    <t>EDIHT FERNANDA ALFARO YAURI</t>
  </si>
  <si>
    <t>44712913</t>
  </si>
  <si>
    <t>https://mpesije.jne.gob.pe/apidocs/63d53e68-15a9-4ee0-80bd-f64317e896ef.pdf</t>
  </si>
  <si>
    <t>Condesuyos - Andaray_PARTIDO DEMOCRATICO SOMOS PERU_4</t>
  </si>
  <si>
    <t>RONALD CARMELO CHUQUIANQUE HUAYHUA</t>
  </si>
  <si>
    <t>48734179</t>
  </si>
  <si>
    <t>https://mpesije.jne.gob.pe/apidocs/3b3466f3-f007-4cfe-8b8f-953b05db7485.pdf</t>
  </si>
  <si>
    <t>Condesuyos - Andaray_PARTIDO DEMOCRATICO SOMOS PERU_5</t>
  </si>
  <si>
    <t>YINA BERSABETH HUISACAYNA SILLOCA</t>
  </si>
  <si>
    <t>72297974</t>
  </si>
  <si>
    <t>https://mpesije.jne.gob.pe/apidocs/49a24afb-231d-4a9a-87ac-64bc1e316f41.pdf</t>
  </si>
  <si>
    <t>Condesuyos - Andaray_PARTIDO DEMOCRATICO SOMOS PERU_6</t>
  </si>
  <si>
    <t>EDY ESNAYDER LAGUNA AMEZQUITA</t>
  </si>
  <si>
    <t>73181517</t>
  </si>
  <si>
    <t>https://mpesije.jne.gob.pe/apidocs/9c1998dd-876e-4561-a297-fc8a608151c4.pdf</t>
  </si>
  <si>
    <t>Condesuyos - Andaray_PARTIDO POLITICO PERU PRIMERO_0</t>
  </si>
  <si>
    <t>GORKY ROSA EDGARDO CARRAZCO CASTRO</t>
  </si>
  <si>
    <t>30763124</t>
  </si>
  <si>
    <t>https://mpesije.jne.gob.pe/apidocs/90ce38db-7d5b-4fe6-b376-64629488fa7b.pdf</t>
  </si>
  <si>
    <t>Condesuyos - Andaray_PARTIDO POLITICO PERU PRIMERO_1</t>
  </si>
  <si>
    <t>JUAN AGRIPINO HUAYHUA SILLOCA</t>
  </si>
  <si>
    <t>30763056</t>
  </si>
  <si>
    <t>https://mpesije.jne.gob.pe/apidocs/9d95bc22-1ce1-4233-bdfd-b37e961aa1cd.pdf</t>
  </si>
  <si>
    <t>Condesuyos - Andaray_PARTIDO POLITICO PERU PRIMERO_2</t>
  </si>
  <si>
    <t>GLORIA DEL CARMEN DURAND HERENCIA</t>
  </si>
  <si>
    <t>72304218</t>
  </si>
  <si>
    <t>https://mpesije.jne.gob.pe/apidocs/adea362a-93d3-49a0-b654-de7ee79e9c13.pdf</t>
  </si>
  <si>
    <t>Condesuyos - Andaray_PARTIDO POLITICO PERU PRIMERO_3</t>
  </si>
  <si>
    <t>MARCELO IVAN VELARDE GONZALES</t>
  </si>
  <si>
    <t>70547306</t>
  </si>
  <si>
    <t>https://mpesije.jne.gob.pe/apidocs/85ed2d3a-05a0-4a22-9d32-e294be0aa680.pdf</t>
  </si>
  <si>
    <t>Condesuyos - Andaray_PARTIDO POLITICO PERU PRIMERO_4</t>
  </si>
  <si>
    <t>NORMA NILDA ZELA RODRIGUEZ</t>
  </si>
  <si>
    <t>30763139</t>
  </si>
  <si>
    <t>https://mpesije.jne.gob.pe/apidocs/7c714924-458a-438c-8878-5f6afd3e5846.pdf</t>
  </si>
  <si>
    <t>Condesuyos - Andaray_PARTIDO POLITICO PERU PRIMERO_5</t>
  </si>
  <si>
    <t>GILVERTO SILVERIO HAITA ANTACHOQUE</t>
  </si>
  <si>
    <t>70539155</t>
  </si>
  <si>
    <t>https://mpesije.jne.gob.pe/apidocs/eabb9425-f792-4d0d-9290-c288f0f39526.pdf</t>
  </si>
  <si>
    <t>Condesuyos - Andaray_PARTIDO POLITICO PERU PRIMERO_6</t>
  </si>
  <si>
    <t>RAQUEL YESICA YAURI CASTRO</t>
  </si>
  <si>
    <t>40549931</t>
  </si>
  <si>
    <t>https://mpesije.jne.gob.pe/apidocs/4028ec60-3b7d-48e3-9460-c9e6b7f4ef13.pdf</t>
  </si>
  <si>
    <t>Condesuyos - Cayarani_AHORA NACION AN_0</t>
  </si>
  <si>
    <t>PEDRO SERAPIO CONDORI HUAMANI</t>
  </si>
  <si>
    <t>24803784</t>
  </si>
  <si>
    <t>https://mpesije.jne.gob.pe/apidocs/b56c1719-d04f-44d7-898e-65cc06eeef22.pdf</t>
  </si>
  <si>
    <t>Condesuyos - Cayarani_AHORA NACION AN_1</t>
  </si>
  <si>
    <t>OSBALDO ELISEO APAZA LLOQQUE</t>
  </si>
  <si>
    <t>74780044</t>
  </si>
  <si>
    <t>https://mpesije.jne.gob.pe/apidocs/c258ac06-a843-4d95-a656-0b959474fb9f.pdf</t>
  </si>
  <si>
    <t>Condesuyos - Cayarani_AHORA NACION AN_2</t>
  </si>
  <si>
    <t>YANET NELY QUISPE QUINUA</t>
  </si>
  <si>
    <t>47219677</t>
  </si>
  <si>
    <t>https://mpesije.jne.gob.pe/apidocs/7375ebf2-07f9-49ae-b4ea-85e3ec2c2e2d.pdf</t>
  </si>
  <si>
    <t>Condesuyos - Cayarani_AHORA NACION AN_3</t>
  </si>
  <si>
    <t>BETO QUISPE VARGAS</t>
  </si>
  <si>
    <t>46892172</t>
  </si>
  <si>
    <t>https://mpesije.jne.gob.pe/apidocs/2953fc71-842c-4c24-963a-f0b4df1f4f7b.pdf</t>
  </si>
  <si>
    <t>Condesuyos - Cayarani_AHORA NACION AN_4</t>
  </si>
  <si>
    <t>LIZBETH ANALI MOLLO TORIBIO</t>
  </si>
  <si>
    <t>73315746</t>
  </si>
  <si>
    <t>https://mpesije.jne.gob.pe/apidocs/9e5de35b-2b36-40b6-98e0-ab2faa4513bb.pdf</t>
  </si>
  <si>
    <t>Condesuyos - Cayarani_AHORA NACION AN_5</t>
  </si>
  <si>
    <t>SANTOS LENHUANI TACO</t>
  </si>
  <si>
    <t>43987553</t>
  </si>
  <si>
    <t>https://mpesije.jne.gob.pe/apidocs/4d6fed46-86be-4fff-bb9e-a791c89b5262.pdf</t>
  </si>
  <si>
    <t>Condesuyos - Cayarani_AHORA NACION AN_6</t>
  </si>
  <si>
    <t>AELI DEL CARMEN REVILLA TACO</t>
  </si>
  <si>
    <t>76794739</t>
  </si>
  <si>
    <t>https://mpesije.jne.gob.pe/apidocs/a9603e02-71f6-4368-9860-2d9cdfd89f13.pdf</t>
  </si>
  <si>
    <t>Condesuyos - Cayarani_ALIANZA PARA EL PROGRESO_0</t>
  </si>
  <si>
    <t>ROMALDO CCALLO CONDORI</t>
  </si>
  <si>
    <t>30765023</t>
  </si>
  <si>
    <t>https://mpesije.jne.gob.pe/apidocs/ae7df57c-bdf5-4a47-86b2-00e0160b21a6.pdf</t>
  </si>
  <si>
    <t>Condesuyos - Cayarani_ALIANZA PARA EL PROGRESO_1</t>
  </si>
  <si>
    <t>FLAVIO HELIO INCA YAURI</t>
  </si>
  <si>
    <t>29600877</t>
  </si>
  <si>
    <t>https://mpesije.jne.gob.pe/apidocs/e7d16435-bcbd-48cf-8542-54bfc516472a.pdf</t>
  </si>
  <si>
    <t>Condesuyos - Cayarani_ALIANZA PARA EL PROGRESO_2</t>
  </si>
  <si>
    <t>EDITH ROSA ROSAS QUISPE</t>
  </si>
  <si>
    <t>40086008</t>
  </si>
  <si>
    <t>https://mpesije.jne.gob.pe/apidocs/8d244b0e-16b5-4d5d-97d9-05587e0b6e0a.pdf</t>
  </si>
  <si>
    <t>Condesuyos - Cayarani_ALIANZA PARA EL PROGRESO_3</t>
  </si>
  <si>
    <t>GILVER HERRERA APAZA</t>
  </si>
  <si>
    <t>80384774</t>
  </si>
  <si>
    <t>https://mpesije.jne.gob.pe/apidocs/15088d13-e9be-43ae-af73-a657bdf87d1e.pdf</t>
  </si>
  <si>
    <t>Condesuyos - Cayarani_ALIANZA PARA EL PROGRESO_4</t>
  </si>
  <si>
    <t>JAQUELINE CLAUDIA CHAVEZ HUAMANI</t>
  </si>
  <si>
    <t>74380206</t>
  </si>
  <si>
    <t>https://mpesije.jne.gob.pe/apidocs/de5b7632-1add-44ab-b448-4a8549d9d709.pdf</t>
  </si>
  <si>
    <t>Condesuyos - Cayarani_ALIANZA PARA EL PROGRESO_5</t>
  </si>
  <si>
    <t>ALFREDO VALDIVIA CALLE</t>
  </si>
  <si>
    <t>43625865</t>
  </si>
  <si>
    <t>https://mpesije.jne.gob.pe/apidocs/89607edf-d1a4-4c92-9317-a5302e89cee3.pdf</t>
  </si>
  <si>
    <t>Condesuyos - Cayarani_ALIANZA PARA EL PROGRESO_6</t>
  </si>
  <si>
    <t>YOLYSA VICTORIA MOLLO QUIJAHUAMAN</t>
  </si>
  <si>
    <t>74389583</t>
  </si>
  <si>
    <t>https://mpesije.jne.gob.pe/apidocs/e275e18c-9de2-470b-9ae7-ad33db827851.pdf</t>
  </si>
  <si>
    <t>Condesuyos - Cayarani_PARTIDO DEMOCRATICO SOMOS PERU_0</t>
  </si>
  <si>
    <t>JOSE PEPE QUISPE HUAMANI</t>
  </si>
  <si>
    <t>45810891</t>
  </si>
  <si>
    <t>https://mpesije.jne.gob.pe/apidocs/d28251df-7da7-47a3-b069-c91eba5e84c3.pdf</t>
  </si>
  <si>
    <t>Condesuyos - Cayarani_PARTIDO DEMOCRATICO SOMOS PERU_1</t>
  </si>
  <si>
    <t>AVELINA MOLLO QUISPE</t>
  </si>
  <si>
    <t>30764842</t>
  </si>
  <si>
    <t>https://mpesije.jne.gob.pe/apidocs/c9c511f2-97fc-465f-bf16-5a9efce77f72.pdf</t>
  </si>
  <si>
    <t>Condesuyos - Cayarani_PARTIDO DEMOCRATICO SOMOS PERU_2</t>
  </si>
  <si>
    <t>AGUSTIN MARCOS CCACCALA QUINTANA</t>
  </si>
  <si>
    <t>73747326</t>
  </si>
  <si>
    <t>https://mpesije.jne.gob.pe/apidocs/a7a19d86-1dad-4e90-8f5d-8b09158922e7.pdf</t>
  </si>
  <si>
    <t>Condesuyos - Cayarani_PARTIDO DEMOCRATICO SOMOS PERU_3</t>
  </si>
  <si>
    <t>ZULEMA YULI CONDO AHUATE</t>
  </si>
  <si>
    <t>74396887</t>
  </si>
  <si>
    <t>https://mpesije.jne.gob.pe/apidocs/e30709bc-22c3-470c-a192-febc5b2a7498.pdf</t>
  </si>
  <si>
    <t>Condesuyos - Cayarani_PARTIDO DEMOCRATICO SOMOS PERU_4</t>
  </si>
  <si>
    <t>DANIEL SENCIA SOTO</t>
  </si>
  <si>
    <t>04745018</t>
  </si>
  <si>
    <t>https://mpesije.jne.gob.pe/apidocs/243fb605-85b9-4335-a711-ab9ecef4ad90.pdf</t>
  </si>
  <si>
    <t>Condesuyos - Cayarani_PARTIDO DEMOCRATICO SOMOS PERU_5</t>
  </si>
  <si>
    <t>ROSMERY HUAMANI CHICAÑA</t>
  </si>
  <si>
    <t>74389572</t>
  </si>
  <si>
    <t>https://mpesije.jne.gob.pe/apidocs/1c1feaea-3f1c-4fd4-81dd-166d0bef182d.pdf</t>
  </si>
  <si>
    <t>Condesuyos - Cayarani_PARTIDO DEMOCRATICO SOMOS PERU_6</t>
  </si>
  <si>
    <t>MAURO HUAMANI CORICASA</t>
  </si>
  <si>
    <t>63223110</t>
  </si>
  <si>
    <t>https://mpesije.jne.gob.pe/apidocs/65b7fc2f-d31d-4910-9c7a-8b3f705346cb.pdf</t>
  </si>
  <si>
    <t>Condesuyos - Chichas_AHORA NACION AN_0</t>
  </si>
  <si>
    <t>FELIX DE VALOIS HUAMANI FLORES</t>
  </si>
  <si>
    <t>30765680</t>
  </si>
  <si>
    <t>https://mpesije.jne.gob.pe/apidocs/5f113ae1-0316-4f78-8fbb-ef491f89532d.pdf</t>
  </si>
  <si>
    <t>Condesuyos - Chichas_AHORA NACION AN_1</t>
  </si>
  <si>
    <t>VERONICA ROXANA ATAUCURE HIRACHE</t>
  </si>
  <si>
    <t>29652340</t>
  </si>
  <si>
    <t>https://mpesije.jne.gob.pe/apidocs/ea2ca2e1-18c1-41d1-a27f-9e86120570a6.pdf</t>
  </si>
  <si>
    <t>Condesuyos - Chichas_AHORA NACION AN_2</t>
  </si>
  <si>
    <t>JAMILTON DEDI QUISPE PIZARRO</t>
  </si>
  <si>
    <t>29711887</t>
  </si>
  <si>
    <t>https://mpesije.jne.gob.pe/apidocs/1cefa251-279b-4265-9cbe-88734cb88db3.pdf</t>
  </si>
  <si>
    <t>Condesuyos - Chichas_AHORA NACION AN_3</t>
  </si>
  <si>
    <t>LORELEY YEIMI VEGA LAZO</t>
  </si>
  <si>
    <t>76795324</t>
  </si>
  <si>
    <t>https://mpesije.jne.gob.pe/apidocs/3ad1cfe7-c68a-4172-963d-3a4c1048dac5.pdf</t>
  </si>
  <si>
    <t>Condesuyos - Chichas_AHORA NACION AN_4</t>
  </si>
  <si>
    <t>GILBER WALDYR TAPAY AYÑAYANQUE</t>
  </si>
  <si>
    <t>41665276</t>
  </si>
  <si>
    <t>https://mpesije.jne.gob.pe/apidocs/3a1c6411-55c9-48b2-881f-bfb4459414fc.pdf</t>
  </si>
  <si>
    <t>Condesuyos - Chichas_AHORA NACION AN_5</t>
  </si>
  <si>
    <t>MARLENI MARISOL QUISPE CUADROS</t>
  </si>
  <si>
    <t>10227939</t>
  </si>
  <si>
    <t>https://mpesije.jne.gob.pe/apidocs/0b1399bc-899e-492e-a740-632f9b7bffc3.pdf</t>
  </si>
  <si>
    <t>Condesuyos - Chichas_AHORA NACION AN_6</t>
  </si>
  <si>
    <t>ALEXANDER DAVID CONDO AYÑAYANQUE</t>
  </si>
  <si>
    <t>73627516</t>
  </si>
  <si>
    <t>https://mpesije.jne.gob.pe/apidocs/57a779f6-6c89-45c6-9fba-56d20ee62e62.pdf</t>
  </si>
  <si>
    <t>Condesuyos - Chichas_PARTIDO DEMOCRATICO SOMOS PERU_0</t>
  </si>
  <si>
    <t>ROBERT PABLO CASTRO CUEVA</t>
  </si>
  <si>
    <t>29625616</t>
  </si>
  <si>
    <t>https://mpesije.jne.gob.pe/apidocs/2da3e9e1-5008-401b-9027-08efac003ff0.pdf</t>
  </si>
  <si>
    <t>Condesuyos - Chichas_PARTIDO DEMOCRATICO SOMOS PERU_1</t>
  </si>
  <si>
    <t>JUAN FELIPE ARROYO CABANA</t>
  </si>
  <si>
    <t>29434672</t>
  </si>
  <si>
    <t>https://mpesije.jne.gob.pe/apidocs/a4d643e8-5c07-43a0-8d85-52c2485d1682.pdf</t>
  </si>
  <si>
    <t>Condesuyos - Chichas_PARTIDO DEMOCRATICO SOMOS PERU_2</t>
  </si>
  <si>
    <t>YULEIMY CRISTINA YARO TEJEDA</t>
  </si>
  <si>
    <t>71873792</t>
  </si>
  <si>
    <t>https://mpesije.jne.gob.pe/apidocs/6f1e4e93-dd3e-4f42-b33e-fc2cbf9499e0.pdf</t>
  </si>
  <si>
    <t>Condesuyos - Chichas_PARTIDO DEMOCRATICO SOMOS PERU_3</t>
  </si>
  <si>
    <t>JUAN DE LA CRUZ ANTACHOQUE HUASHUAYO</t>
  </si>
  <si>
    <t>30769862</t>
  </si>
  <si>
    <t>https://mpesije.jne.gob.pe/apidocs/1d1dd245-a13a-437f-a612-5b4a230f4610.pdf</t>
  </si>
  <si>
    <t>Condesuyos - Chichas_PARTIDO DEMOCRATICO SOMOS PERU_4</t>
  </si>
  <si>
    <t>LIZETH PAOLA COLLANA TEJEDA</t>
  </si>
  <si>
    <t>48808441</t>
  </si>
  <si>
    <t>https://mpesije.jne.gob.pe/apidocs/a3629a69-3739-4ce7-a048-5e2cb70e9e90.pdf</t>
  </si>
  <si>
    <t>Condesuyos - Chichas_PARTIDO DEMOCRATICO SOMOS PERU_5</t>
  </si>
  <si>
    <t>ZE CARLOS JORDAN PIZARRO CABANA</t>
  </si>
  <si>
    <t>77328032</t>
  </si>
  <si>
    <t>https://mpesije.jne.gob.pe/apidocs/df25cacf-b6bc-4c2b-b8ca-c35a97739191.pdf</t>
  </si>
  <si>
    <t>Condesuyos - Chichas_PARTIDO DEMOCRATICO SOMOS PERU_6</t>
  </si>
  <si>
    <t>EVELYN MILAGROS BRENDALIT HUAMANI ALACHUA</t>
  </si>
  <si>
    <t>74400655</t>
  </si>
  <si>
    <t>https://mpesije.jne.gob.pe/apidocs/afec2f06-87ab-445f-9d9c-f1733f35f5ae.pdf</t>
  </si>
  <si>
    <t>Condesuyos - Iray_AHORA NACION AN_0</t>
  </si>
  <si>
    <t>PEDRO VICTOR GONZALES LLERENA</t>
  </si>
  <si>
    <t>07149120</t>
  </si>
  <si>
    <t>https://mpesije.jne.gob.pe/apidocs/17f4c5aa-9774-446b-ae24-c2461481d298.pdf</t>
  </si>
  <si>
    <t>Condesuyos - Iray_AHORA NACION AN_1</t>
  </si>
  <si>
    <t>HELBERT CIRO DELGADO PRADO</t>
  </si>
  <si>
    <t>29702426</t>
  </si>
  <si>
    <t>https://mpesije.jne.gob.pe/apidocs/8e29eacd-677d-4381-a0f3-a5db2e4f2b6a.pdf</t>
  </si>
  <si>
    <t>Condesuyos - Iray_AHORA NACION AN_2</t>
  </si>
  <si>
    <t>ANITA HERMELINDA CORDOVA MALAGA</t>
  </si>
  <si>
    <t>29471565</t>
  </si>
  <si>
    <t>https://mpesije.jne.gob.pe/apidocs/4bdbec0b-5caf-4ccc-b939-88cb578c64ff.pdf</t>
  </si>
  <si>
    <t>Condesuyos - Iray_AHORA NACION AN_3</t>
  </si>
  <si>
    <t>WILFREDO EUGENIO REVILLA FERNANDEZ</t>
  </si>
  <si>
    <t>30762427</t>
  </si>
  <si>
    <t>https://mpesije.jne.gob.pe/apidocs/e68c9495-1a54-4843-9496-cc9711ed855d.pdf</t>
  </si>
  <si>
    <t>Condesuyos - Iray_AHORA NACION AN_4</t>
  </si>
  <si>
    <t>ADAMARY PAULA TORRES USCATA</t>
  </si>
  <si>
    <t>74073743</t>
  </si>
  <si>
    <t>https://mpesije.jne.gob.pe/apidocs/f65ba97b-5f2e-4ac4-943d-5769e2f74ede.pdf</t>
  </si>
  <si>
    <t>Condesuyos - Iray_AHORA NACION AN_5</t>
  </si>
  <si>
    <t>LUIS ANGEL SIERRA CARBAJO</t>
  </si>
  <si>
    <t>06570093</t>
  </si>
  <si>
    <t>https://mpesije.jne.gob.pe/apidocs/261da1df-bec2-4fce-98dd-749d6aa032b7.pdf</t>
  </si>
  <si>
    <t>Condesuyos - Iray_AHORA NACION AN_6</t>
  </si>
  <si>
    <t>NOEMI ELSA COPACONDORI ÑAUPA</t>
  </si>
  <si>
    <t>71575584</t>
  </si>
  <si>
    <t>https://mpesije.jne.gob.pe/apidocs/d2cef326-5312-4d90-ae38-02f3b9f0ac2c.pdf</t>
  </si>
  <si>
    <t>Condesuyos - Iray_AREQUIPA TRADICION Y FUTURO_0</t>
  </si>
  <si>
    <t>LUIS ANTONIO VARGAS CHOQUE</t>
  </si>
  <si>
    <t>29614764</t>
  </si>
  <si>
    <t>https://mpesije.jne.gob.pe/apidocs/4d23d11f-029b-46a0-aaed-6278162d67d4.pdf</t>
  </si>
  <si>
    <t>Condesuyos - Iray_AREQUIPA TRADICION Y FUTURO_1</t>
  </si>
  <si>
    <t>ROBERTO DANILO GOMEZ ZUÑIGA</t>
  </si>
  <si>
    <t>30766461</t>
  </si>
  <si>
    <t>https://mpesije.jne.gob.pe/apidocs/e554e855-f7f3-4df4-a5ab-943506ec2572.pdf</t>
  </si>
  <si>
    <t>Condesuyos - Iray_AREQUIPA TRADICION Y FUTURO_2</t>
  </si>
  <si>
    <t>CARMELA MARGARITA FERNANDEZ FERNANDEZ</t>
  </si>
  <si>
    <t>30674012</t>
  </si>
  <si>
    <t>https://mpesije.jne.gob.pe/apidocs/e35f85fa-4d87-4964-9c50-10a6d81d8d33.pdf</t>
  </si>
  <si>
    <t>Condesuyos - Iray_AREQUIPA TRADICION Y FUTURO_3</t>
  </si>
  <si>
    <t>VICTOR ENRIQUE TAPIA MARTINEZ</t>
  </si>
  <si>
    <t>43987561</t>
  </si>
  <si>
    <t>https://mpesije.jne.gob.pe/apidocs/c7a56e16-afa8-4cfd-860e-7e168b22a1d1.pdf</t>
  </si>
  <si>
    <t>Condesuyos - Iray_AREQUIPA TRADICION Y FUTURO_4</t>
  </si>
  <si>
    <t>PAOLA YESSICA TORRES BARRIOS</t>
  </si>
  <si>
    <t>72268452</t>
  </si>
  <si>
    <t>https://mpesije.jne.gob.pe/apidocs/53609c24-9549-4c5f-817b-e2d9f22cae31.pdf</t>
  </si>
  <si>
    <t>Condesuyos - Iray_AREQUIPA TRADICION Y FUTURO_5</t>
  </si>
  <si>
    <t>THOMAS ALBERTH CABANA SANCHEZ</t>
  </si>
  <si>
    <t>76006383</t>
  </si>
  <si>
    <t>https://mpesije.jne.gob.pe/apidocs/e5ebd17b-f83f-4be0-99a9-84a8142a3686.pdf</t>
  </si>
  <si>
    <t>Condesuyos - Iray_AREQUIPA TRADICION Y FUTURO_6</t>
  </si>
  <si>
    <t>VALERIA DAMARIS CONCHA VARGAS</t>
  </si>
  <si>
    <t>73022821</t>
  </si>
  <si>
    <t>https://mpesije.jne.gob.pe/apidocs/0418a5d0-b2b3-4d32-bd3e-f755a8116341.pdf</t>
  </si>
  <si>
    <t>Condesuyos - Iray_FUERZA AREQUIPENA_0</t>
  </si>
  <si>
    <t>HILARIO VICTOR ANDIA ROMERO</t>
  </si>
  <si>
    <t>43594987</t>
  </si>
  <si>
    <t>https://mpesije.jne.gob.pe/apidocs/0ccdd090-1b7d-4527-a176-d6ebd281cc28.pdf</t>
  </si>
  <si>
    <t>Condesuyos - Iray_FUERZA AREQUIPENA_1</t>
  </si>
  <si>
    <t>EVELYNN DAJHANA SERRANO PEREZ</t>
  </si>
  <si>
    <t>72910261</t>
  </si>
  <si>
    <t>https://mpesije.jne.gob.pe/apidocs/01c8038f-b584-4d8a-8295-371764663c25.pdf</t>
  </si>
  <si>
    <t>Condesuyos - Iray_FUERZA AREQUIPENA_2</t>
  </si>
  <si>
    <t>ALEX ANDRES YANA REVILLA</t>
  </si>
  <si>
    <t>70365408</t>
  </si>
  <si>
    <t>https://mpesije.jne.gob.pe/apidocs/ba783f07-acb5-4121-bedd-a302850fc717.pdf</t>
  </si>
  <si>
    <t>Condesuyos - Iray_FUERZA AREQUIPENA_3</t>
  </si>
  <si>
    <t>BALBINA ISOLINA MEDINA FERNANDEZ</t>
  </si>
  <si>
    <t>30761912</t>
  </si>
  <si>
    <t>https://mpesije.jne.gob.pe/apidocs/2949ceb6-a372-4586-a8c3-c74e1a0299ce.pdf</t>
  </si>
  <si>
    <t>Condesuyos - Iray_FUERZA AREQUIPENA_4</t>
  </si>
  <si>
    <t>ADOLFO MARTIN LEON BARRIOS</t>
  </si>
  <si>
    <t>30766855</t>
  </si>
  <si>
    <t>https://mpesije.jne.gob.pe/apidocs/92ef3a70-311f-433b-876e-19fd0a7de5c5.pdf</t>
  </si>
  <si>
    <t>Condesuyos - Iray_FUERZA AREQUIPENA_5</t>
  </si>
  <si>
    <t>MERCEDES CLIOFE CARDENAS CRUZ</t>
  </si>
  <si>
    <t>30766423</t>
  </si>
  <si>
    <t>https://mpesije.jne.gob.pe/apidocs/67d74e78-9c22-46c2-8b83-78892276a60d.pdf</t>
  </si>
  <si>
    <t>Condesuyos - Iray_FUERZA AREQUIPENA_6</t>
  </si>
  <si>
    <t>ELOY JESUS ROSAS CALLATA</t>
  </si>
  <si>
    <t>45532099</t>
  </si>
  <si>
    <t>https://mpesije.jne.gob.pe/apidocs/e810aa29-5084-4048-bb2f-f6c7437cfc34.pdf</t>
  </si>
  <si>
    <t>Condesuyos - Iray_PARTIDO DEMOCRATICO SOMOS PERU_0</t>
  </si>
  <si>
    <t>GUSTAVO ADOLFO URRUTIA PALOMINO</t>
  </si>
  <si>
    <t>76388818</t>
  </si>
  <si>
    <t>https://mpesije.jne.gob.pe/apidocs/e24fef49-bbea-4475-9b3a-b684d03b5ca1.pdf</t>
  </si>
  <si>
    <t>Condesuyos - Iray_PARTIDO DEMOCRATICO SOMOS PERU_1</t>
  </si>
  <si>
    <t>GREGORIO ALBERTO SERRANO GONZALES</t>
  </si>
  <si>
    <t>30766471</t>
  </si>
  <si>
    <t>https://mpesije.jne.gob.pe/apidocs/1ba69625-bb00-483f-991e-f869de746861.pdf</t>
  </si>
  <si>
    <t>Condesuyos - Iray_PARTIDO DEMOCRATICO SOMOS PERU_2</t>
  </si>
  <si>
    <t>NEY MARCIA ARIAS CARDENAS</t>
  </si>
  <si>
    <t>30762704</t>
  </si>
  <si>
    <t>https://mpesije.jne.gob.pe/apidocs/2f23c7ad-c37a-4b1c-983e-f5c50cd8e0e6.pdf</t>
  </si>
  <si>
    <t>Condesuyos - Iray_PARTIDO DEMOCRATICO SOMOS PERU_3</t>
  </si>
  <si>
    <t>DANIEL MAMANI CHALLCO</t>
  </si>
  <si>
    <t>30766799</t>
  </si>
  <si>
    <t>https://mpesije.jne.gob.pe/apidocs/fa52ae18-88b2-4a3d-a6e9-bc69697092f2.pdf</t>
  </si>
  <si>
    <t>Condesuyos - Iray_PARTIDO DEMOCRATICO SOMOS PERU_4</t>
  </si>
  <si>
    <t>CELIA JUDITH TAPIA MARTINEZ</t>
  </si>
  <si>
    <t>44740422</t>
  </si>
  <si>
    <t>https://mpesije.jne.gob.pe/apidocs/0c7cdf55-77b1-4b8f-979f-d199851d9859.pdf</t>
  </si>
  <si>
    <t>Condesuyos - Iray_PARTIDO DEMOCRATICO SOMOS PERU_5</t>
  </si>
  <si>
    <t>CESAR AUGUSTO YANA REVILLA</t>
  </si>
  <si>
    <t>74842752</t>
  </si>
  <si>
    <t>https://mpesije.jne.gob.pe/apidocs/8debe575-08b3-498f-aa35-01a8675cdf8d.pdf</t>
  </si>
  <si>
    <t>Condesuyos - Iray_PARTIDO DEMOCRATICO SOMOS PERU_6</t>
  </si>
  <si>
    <t>KARENLI DANIELA CONCHA NINASIVINCHA</t>
  </si>
  <si>
    <t>77066120</t>
  </si>
  <si>
    <t>https://mpesije.jne.gob.pe/apidocs/db2dafee-914f-4695-b14d-7a08fb36c4ea.pdf</t>
  </si>
  <si>
    <t>Condesuyos - Iray_PARTIDO POLITICO PERU PRIMERO_0</t>
  </si>
  <si>
    <t>BARRY JAMES LLERENA PEÑA</t>
  </si>
  <si>
    <t>42805143</t>
  </si>
  <si>
    <t>https://mpesije.jne.gob.pe/apidocs/87195da4-b4e5-4922-b941-9829527edd33.pdf</t>
  </si>
  <si>
    <t>Condesuyos - Iray_PARTIDO POLITICO PERU PRIMERO_1</t>
  </si>
  <si>
    <t>KARELIA SUGUEY LLERENA NAVINTA</t>
  </si>
  <si>
    <t>43075811</t>
  </si>
  <si>
    <t>https://mpesije.jne.gob.pe/apidocs/1a3b41fc-e3c3-4b2e-a8b7-c9470cb8dfe4.pdf</t>
  </si>
  <si>
    <t>Condesuyos - Iray_PARTIDO POLITICO PERU PRIMERO_2</t>
  </si>
  <si>
    <t>JUSTO REYMUNDO VALDIVIA HUAMANI</t>
  </si>
  <si>
    <t>30766130</t>
  </si>
  <si>
    <t>https://mpesije.jne.gob.pe/apidocs/cdbc1ac3-1957-471a-95d0-1823616cf099.pdf</t>
  </si>
  <si>
    <t>Condesuyos - Iray_PARTIDO POLITICO PERU PRIMERO_3</t>
  </si>
  <si>
    <t>MARIA DEL PILAR FERNANDEZ GUZMAN</t>
  </si>
  <si>
    <t>76968831</t>
  </si>
  <si>
    <t>https://mpesije.jne.gob.pe/apidocs/5d89a124-6260-4fe1-8431-39f754690dcd.pdf</t>
  </si>
  <si>
    <t>Condesuyos - Iray_PARTIDO POLITICO PERU PRIMERO_4</t>
  </si>
  <si>
    <t>MIGUEL ANGEL MEDINA MANCHEGO</t>
  </si>
  <si>
    <t>47105354</t>
  </si>
  <si>
    <t>https://mpesije.jne.gob.pe/apidocs/9b77a86a-0000-419a-bd56-bbc1b63f586d.pdf</t>
  </si>
  <si>
    <t>Condesuyos - Iray_PARTIDO POLITICO PERU PRIMERO_5</t>
  </si>
  <si>
    <t>BERNA ISIDORA SIERRA MEDINA</t>
  </si>
  <si>
    <t>40366585</t>
  </si>
  <si>
    <t>https://mpesije.jne.gob.pe/apidocs/9a3cda1b-5fa8-455c-9a4a-c46ff4e1405a.pdf</t>
  </si>
  <si>
    <t>Condesuyos - Iray_PARTIDO POLITICO PERU PRIMERO_6</t>
  </si>
  <si>
    <t>CARLOS DANIEL DIAZ CONCHA</t>
  </si>
  <si>
    <t>76410293</t>
  </si>
  <si>
    <t>https://mpesije.jne.gob.pe/apidocs/ba20d3e6-552a-41a0-8543-64017020715f.pdf</t>
  </si>
  <si>
    <t>Condesuyos - Rio Grande_AHORA NACION AN_0</t>
  </si>
  <si>
    <t>JULIO CESAR CHECCYA FLORES</t>
  </si>
  <si>
    <t>44518872</t>
  </si>
  <si>
    <t>https://mpesije.jne.gob.pe/apidocs/5fc6cca1-dd3c-42ce-a24e-56908db92748.pdf</t>
  </si>
  <si>
    <t>Condesuyos - Rio Grande_AHORA NACION AN_1</t>
  </si>
  <si>
    <t>DEIVIS JOZEF PANIURA DELGADO</t>
  </si>
  <si>
    <t>42675395</t>
  </si>
  <si>
    <t>https://mpesije.jne.gob.pe/apidocs/ae711438-8c3d-491d-9b14-26582139f1fb.pdf</t>
  </si>
  <si>
    <t>Condesuyos - Rio Grande_AHORA NACION AN_2</t>
  </si>
  <si>
    <t>ROXANA JUANA HUANCA MEDINA</t>
  </si>
  <si>
    <t>71837316</t>
  </si>
  <si>
    <t>https://mpesije.jne.gob.pe/apidocs/82fce87c-0ee4-4201-9476-b7e1476b82a3.pdf</t>
  </si>
  <si>
    <t>Condesuyos - Rio Grande_AHORA NACION AN_3</t>
  </si>
  <si>
    <t>YESMAR PALOMINO SUARES</t>
  </si>
  <si>
    <t>47739266</t>
  </si>
  <si>
    <t>https://mpesije.jne.gob.pe/apidocs/58e0170d-d66f-4cf2-8592-9f117115dd80.pdf</t>
  </si>
  <si>
    <t>Condesuyos - Rio Grande_AHORA NACION AN_4</t>
  </si>
  <si>
    <t>LILY SARITA LARICO CARBAJAL DE LLERENA</t>
  </si>
  <si>
    <t>41359724</t>
  </si>
  <si>
    <t>https://mpesije.jne.gob.pe/apidocs/aa5c1304-ee1a-4fee-9fdb-44ec428ccda8.pdf</t>
  </si>
  <si>
    <t>Condesuyos - Rio Grande_AHORA NACION AN_5</t>
  </si>
  <si>
    <t>KENJI DOMINIC COA CHAVEZ</t>
  </si>
  <si>
    <t>72119205</t>
  </si>
  <si>
    <t>https://mpesije.jne.gob.pe/apidocs/0bef7675-d0ab-40d2-be59-3703b828e1aa.pdf</t>
  </si>
  <si>
    <t>Condesuyos - Rio Grande_AHORA NACION AN_6</t>
  </si>
  <si>
    <t>JANETH CONDORI LLACMA</t>
  </si>
  <si>
    <t>74396850</t>
  </si>
  <si>
    <t>https://mpesije.jne.gob.pe/apidocs/ac4bf58c-857f-4861-9818-1f222ed1c5fd.pdf</t>
  </si>
  <si>
    <t>Condesuyos - Rio Grande_FUERZA AREQUIPENA_0</t>
  </si>
  <si>
    <t>AUGUSTO GERMAN DEL CARPIO ALVARADO</t>
  </si>
  <si>
    <t>30776791</t>
  </si>
  <si>
    <t>https://mpesije.jne.gob.pe/apidocs/dc79a939-9e63-4b7e-b0ac-92f6fd0da877.pdf</t>
  </si>
  <si>
    <t>Condesuyos - Rio Grande_FUERZA AREQUIPENA_1</t>
  </si>
  <si>
    <t>JACINTO BONIFACIO NEYRA HUSCAMAYTA</t>
  </si>
  <si>
    <t>30406912</t>
  </si>
  <si>
    <t>https://mpesije.jne.gob.pe/apidocs/686ba8d9-8322-4eb5-bcf8-71752f0a7389.pdf</t>
  </si>
  <si>
    <t>Condesuyos - Rio Grande_FUERZA AREQUIPENA_2</t>
  </si>
  <si>
    <t>GEORGINA BEYRUTH HUAMANI HUASHUAYO</t>
  </si>
  <si>
    <t>72356811</t>
  </si>
  <si>
    <t>https://mpesije.jne.gob.pe/apidocs/2364d8cc-780d-4e36-a9c1-86cc141164ed.pdf</t>
  </si>
  <si>
    <t>Condesuyos - Rio Grande_FUERZA AREQUIPENA_3</t>
  </si>
  <si>
    <t>MELCHOR GASPAR CHAVEZ CHAQUICONDORI</t>
  </si>
  <si>
    <t>29213705</t>
  </si>
  <si>
    <t>https://mpesije.jne.gob.pe/apidocs/1a2134db-e1cc-44c8-8660-9e5497bf2458.pdf</t>
  </si>
  <si>
    <t>Condesuyos - Rio Grande_FUERZA AREQUIPENA_4</t>
  </si>
  <si>
    <t>ANYI BRILLIT ZUÑIGA ESCOBAR</t>
  </si>
  <si>
    <t>72369382</t>
  </si>
  <si>
    <t>https://mpesije.jne.gob.pe/apidocs/d67f6ce8-cd33-49e2-ac8b-44951b52db3a.pdf</t>
  </si>
  <si>
    <t>Condesuyos - Rio Grande_FUERZA AREQUIPENA_5</t>
  </si>
  <si>
    <t>DARLIN MILNER CANALES CRUCES</t>
  </si>
  <si>
    <t>09990635</t>
  </si>
  <si>
    <t>https://mpesije.jne.gob.pe/apidocs/bd38f6d5-f035-4371-99a0-3ba3a733c014.pdf</t>
  </si>
  <si>
    <t>Condesuyos - Rio Grande_FUERZA AREQUIPENA_6</t>
  </si>
  <si>
    <t>ARIANA JENIFER VERA ROSAS</t>
  </si>
  <si>
    <t>72369389</t>
  </si>
  <si>
    <t>https://mpesije.jne.gob.pe/apidocs/57151293-4e11-47e3-bdd9-c785ad766b41.pdf</t>
  </si>
  <si>
    <t>Condesuyos - Rio Grande_PARTIDO DEMOCRATICO SOMOS PERU_0</t>
  </si>
  <si>
    <t>WILLAM CASTRO AZA</t>
  </si>
  <si>
    <t>41851620</t>
  </si>
  <si>
    <t>https://mpesije.jne.gob.pe/apidocs/6562a779-fcd0-4a42-b8bd-c0b96028e661.pdf</t>
  </si>
  <si>
    <t>Condesuyos - Rio Grande_PARTIDO DEMOCRATICO SOMOS PERU_1</t>
  </si>
  <si>
    <t>JAVIER ROGELIO CHAMBI CASTRO</t>
  </si>
  <si>
    <t>42732986</t>
  </si>
  <si>
    <t>https://mpesije.jne.gob.pe/apidocs/e1a01de5-2d26-4172-b995-dbfdbdbae27c.pdf</t>
  </si>
  <si>
    <t>Condesuyos - Rio Grande_PARTIDO DEMOCRATICO SOMOS PERU_2</t>
  </si>
  <si>
    <t>LUANA VIERA PILCO TORRES</t>
  </si>
  <si>
    <t>62092075</t>
  </si>
  <si>
    <t>https://mpesije.jne.gob.pe/apidocs/e3ea442e-61e4-4fe2-b993-a6b95b58e83e.pdf</t>
  </si>
  <si>
    <t>Condesuyos - Rio Grande_PARTIDO DEMOCRATICO SOMOS PERU_3</t>
  </si>
  <si>
    <t>LUIS QUISPE RODRIGUEZ</t>
  </si>
  <si>
    <t>47719976</t>
  </si>
  <si>
    <t>https://mpesije.jne.gob.pe/apidocs/efdf121f-5a16-4492-84af-671781bd8271.pdf</t>
  </si>
  <si>
    <t>Condesuyos - Rio Grande_PARTIDO DEMOCRATICO SOMOS PERU_4</t>
  </si>
  <si>
    <t>BARBARA OLENKA VERA ROSAS</t>
  </si>
  <si>
    <t>72369388</t>
  </si>
  <si>
    <t>https://mpesije.jne.gob.pe/apidocs/f83a41ae-0478-4890-b655-033a81533b9a.pdf</t>
  </si>
  <si>
    <t>Condesuyos - Rio Grande_PARTIDO DEMOCRATICO SOMOS PERU_5</t>
  </si>
  <si>
    <t>JOSE ANTONIO SUXO QUISPE</t>
  </si>
  <si>
    <t>43579816</t>
  </si>
  <si>
    <t>https://mpesije.jne.gob.pe/apidocs/2f58fdc2-6231-464e-b233-41dabe9b23c1.pdf</t>
  </si>
  <si>
    <t>Condesuyos - Rio Grande_PARTIDO DEMOCRATICO SOMOS PERU_6</t>
  </si>
  <si>
    <t>DIONELA KAROLAY HUAYTA HUAMANI</t>
  </si>
  <si>
    <t>72312240</t>
  </si>
  <si>
    <t>https://mpesije.jne.gob.pe/apidocs/31d0cc42-f3bc-4682-a721-d2e8565828ea.pdf</t>
  </si>
  <si>
    <t>Condesuyos - Rio Grande_PARTIDO POLITICO PERU PRIMERO_0</t>
  </si>
  <si>
    <t>PEDRO BERTHI HUASHUAYO CHAVEZ</t>
  </si>
  <si>
    <t>30776714</t>
  </si>
  <si>
    <t>https://mpesije.jne.gob.pe/apidocs/cfb93bab-7ec7-416b-900e-6523983dd841.pdf</t>
  </si>
  <si>
    <t>Condesuyos - Rio Grande_PARTIDO POLITICO PERU PRIMERO_1</t>
  </si>
  <si>
    <t>FLAVIO ERNESTO CHAUCAYANQUI MONTALVO</t>
  </si>
  <si>
    <t>29723767</t>
  </si>
  <si>
    <t>https://mpesije.jne.gob.pe/apidocs/def792cb-9f46-4b91-a9af-898b7ad10e89.pdf</t>
  </si>
  <si>
    <t>Condesuyos - Rio Grande_PARTIDO POLITICO PERU PRIMERO_2</t>
  </si>
  <si>
    <t>ORIANA MILAGROS HUAMANI PEREZ</t>
  </si>
  <si>
    <t>72118279</t>
  </si>
  <si>
    <t>https://mpesije.jne.gob.pe/apidocs/a1172498-9b77-4ed7-9890-d82c52a324fa.pdf</t>
  </si>
  <si>
    <t>Condesuyos - Rio Grande_PARTIDO POLITICO PERU PRIMERO_3</t>
  </si>
  <si>
    <t>YEFRI YOJAN GONZALES CARPIO</t>
  </si>
  <si>
    <t>73988862</t>
  </si>
  <si>
    <t>https://mpesije.jne.gob.pe/apidocs/8d9004b6-e7fb-49e5-b9ec-cb2bf72ebda5.pdf</t>
  </si>
  <si>
    <t>Condesuyos - Rio Grande_PARTIDO POLITICO PERU PRIMERO_4</t>
  </si>
  <si>
    <t>VERONICA CAYLLAHUE ALLCCAHUAMANI</t>
  </si>
  <si>
    <t>48559300</t>
  </si>
  <si>
    <t>https://mpesije.jne.gob.pe/apidocs/77a962c6-ecdc-4cc0-b01e-30aaab0bd0b9.pdf</t>
  </si>
  <si>
    <t>Condesuyos - Rio Grande_PARTIDO POLITICO PERU PRIMERO_5</t>
  </si>
  <si>
    <t>HERNAN RODRIGUEZ VILCHEZ</t>
  </si>
  <si>
    <t>07517551</t>
  </si>
  <si>
    <t>https://mpesije.jne.gob.pe/apidocs/b7377e40-2639-4214-9df7-1b982da3ee40.pdf</t>
  </si>
  <si>
    <t>Condesuyos - Rio Grande_PARTIDO POLITICO PERU PRIMERO_6</t>
  </si>
  <si>
    <t>ROSARIO INGRIT MONTES YAURI</t>
  </si>
  <si>
    <t>47510055</t>
  </si>
  <si>
    <t>https://mpesije.jne.gob.pe/apidocs/371953e2-e617-4f1c-bad9-08be4addf538.pdf</t>
  </si>
  <si>
    <t>Condesuyos - Salamanca_AHORA NACION AN_0</t>
  </si>
  <si>
    <t>MIGUEL VICTOR MEDINA SORIA</t>
  </si>
  <si>
    <t>29726378</t>
  </si>
  <si>
    <t>https://mpesije.jne.gob.pe/apidocs/04b58d20-a2da-4bc4-b6ba-a6f30fc2f3da.pdf</t>
  </si>
  <si>
    <t>Condesuyos - Salamanca_AHORA NACION AN_1</t>
  </si>
  <si>
    <t>CARLOS GROVER ENCINAS MEJIA</t>
  </si>
  <si>
    <t>72283926</t>
  </si>
  <si>
    <t>https://mpesije.jne.gob.pe/apidocs/7671ecbd-1f25-4092-8575-8d79eb342f19.pdf</t>
  </si>
  <si>
    <t>Condesuyos - Salamanca_AHORA NACION AN_2</t>
  </si>
  <si>
    <t>CLEDI PRISILA HUAMANI PACHAO</t>
  </si>
  <si>
    <t>62260217</t>
  </si>
  <si>
    <t>https://mpesije.jne.gob.pe/apidocs/ce28c7b7-2281-427b-b5d5-61588e4a87d3.pdf</t>
  </si>
  <si>
    <t>Condesuyos - Salamanca_AHORA NACION AN_3</t>
  </si>
  <si>
    <t>CARLOS JOAQUIN LIMACHE SORIA</t>
  </si>
  <si>
    <t>29656676</t>
  </si>
  <si>
    <t>https://mpesije.jne.gob.pe/apidocs/b8a8b2b6-0546-4de3-9749-280d430daf01.pdf</t>
  </si>
  <si>
    <t>Condesuyos - Salamanca_AHORA NACION AN_4</t>
  </si>
  <si>
    <t>ANAIS HELEN CORAHUA HUISACAYNA</t>
  </si>
  <si>
    <t>76254051</t>
  </si>
  <si>
    <t>https://mpesije.jne.gob.pe/apidocs/6ba9b5a0-2509-44d8-93b3-e10d6290dcd8.pdf</t>
  </si>
  <si>
    <t>Condesuyos - Salamanca_AHORA NACION AN_5</t>
  </si>
  <si>
    <t>EUSEBIO CALIXTO VARGAS MEJIA</t>
  </si>
  <si>
    <t>30768854</t>
  </si>
  <si>
    <t>https://mpesije.jne.gob.pe/apidocs/0321050e-4871-4ede-aac1-0febd13ec019.pdf</t>
  </si>
  <si>
    <t>Condesuyos - Salamanca_AHORA NACION AN_6</t>
  </si>
  <si>
    <t>MILAGROS FILOMENA CORAHUA ZUÑIGA</t>
  </si>
  <si>
    <t>43782422</t>
  </si>
  <si>
    <t>https://mpesije.jne.gob.pe/apidocs/faa34229-cb50-4511-9a9c-41218e149bf4.pdf</t>
  </si>
  <si>
    <t>Condesuyos - Salamanca_FUERZA AREQUIPENA_0</t>
  </si>
  <si>
    <t>JONAS HENRY HUISACAYNA ZUÑIGA</t>
  </si>
  <si>
    <t>42084110</t>
  </si>
  <si>
    <t>https://mpesije.jne.gob.pe/apidocs/6f930cfa-6955-417e-9581-16771bc91ece.pdf</t>
  </si>
  <si>
    <t>Condesuyos - Salamanca_FUERZA AREQUIPENA_1</t>
  </si>
  <si>
    <t>ROLO SANTA CRUZ PEREZ CARPIO</t>
  </si>
  <si>
    <t>30768506</t>
  </si>
  <si>
    <t>https://mpesije.jne.gob.pe/apidocs/94b8477f-8374-4a3d-8397-73ac988b88b5.pdf</t>
  </si>
  <si>
    <t>Condesuyos - Salamanca_FUERZA AREQUIPENA_2</t>
  </si>
  <si>
    <t>VANESA EUFEMIA RAMOS RAMOS</t>
  </si>
  <si>
    <t>60168698</t>
  </si>
  <si>
    <t>https://mpesije.jne.gob.pe/apidocs/3366df12-7300-4032-81e8-ab0e5d3cc754.pdf</t>
  </si>
  <si>
    <t>Condesuyos - Salamanca_FUERZA AREQUIPENA_3</t>
  </si>
  <si>
    <t>MARIO JORGE MEDINA</t>
  </si>
  <si>
    <t>30768545</t>
  </si>
  <si>
    <t>https://mpesije.jne.gob.pe/apidocs/f49218c0-d9fa-465a-bb97-9a4f07eea5cc.pdf</t>
  </si>
  <si>
    <t>Condesuyos - Salamanca_FUERZA AREQUIPENA_4</t>
  </si>
  <si>
    <t>EPIFANIA MELCHORA ESCOBEDO ANTACABANA</t>
  </si>
  <si>
    <t>09257412</t>
  </si>
  <si>
    <t>https://mpesije.jne.gob.pe/apidocs/de905bf6-8b8c-42e6-b881-e4ffc0a9d7b3.pdf</t>
  </si>
  <si>
    <t>Condesuyos - Salamanca_FUERZA AREQUIPENA_5</t>
  </si>
  <si>
    <t>SAMUEL HENRY HUISACAYNA PURHUAYA</t>
  </si>
  <si>
    <t>60060401</t>
  </si>
  <si>
    <t>https://mpesije.jne.gob.pe/apidocs/57abaa30-2c38-409f-94ba-db42af93d241.pdf</t>
  </si>
  <si>
    <t>Condesuyos - Salamanca_FUERZA AREQUIPENA_6</t>
  </si>
  <si>
    <t>NOHEMI SARA RAMIREZ BOLIVAR</t>
  </si>
  <si>
    <t>40272820</t>
  </si>
  <si>
    <t>https://mpesije.jne.gob.pe/apidocs/1a0991f7-256a-4fbd-9834-3a2aee601b8f.pdf</t>
  </si>
  <si>
    <t>Condesuyos - Salamanca_PARTIDO DEMOCRATICO SOMOS PERU_0</t>
  </si>
  <si>
    <t>FERMIN HIPOLITO LLERENA CARPIO</t>
  </si>
  <si>
    <t>30760547</t>
  </si>
  <si>
    <t>https://mpesije.jne.gob.pe/apidocs/c1eadf7e-c4cc-4633-9e91-9b6c94d9d97e.pdf</t>
  </si>
  <si>
    <t>Condesuyos - Salamanca_PARTIDO DEMOCRATICO SOMOS PERU_1</t>
  </si>
  <si>
    <t>JOSEFA PETRONILA SOTO FLORES</t>
  </si>
  <si>
    <t>30768724</t>
  </si>
  <si>
    <t>https://mpesije.jne.gob.pe/apidocs/e75a6c87-4fee-4215-8e51-e6d450a44163.pdf</t>
  </si>
  <si>
    <t>Condesuyos - Salamanca_PARTIDO DEMOCRATICO SOMOS PERU_2</t>
  </si>
  <si>
    <t>EMILIANO BRUNO ZUÑIGA PURHUAYA</t>
  </si>
  <si>
    <t>42924678</t>
  </si>
  <si>
    <t>https://mpesije.jne.gob.pe/apidocs/2700ef7e-5e1c-403f-8371-6db803e4e518.pdf</t>
  </si>
  <si>
    <t>Condesuyos - Salamanca_PARTIDO DEMOCRATICO SOMOS PERU_3</t>
  </si>
  <si>
    <t>GREISY YULIANA AGUILAR JORGE</t>
  </si>
  <si>
    <t>62260204</t>
  </si>
  <si>
    <t>https://mpesije.jne.gob.pe/apidocs/792986fe-892b-4013-8018-60841e6f0fd7.pdf</t>
  </si>
  <si>
    <t>Condesuyos - Salamanca_PARTIDO DEMOCRATICO SOMOS PERU_4</t>
  </si>
  <si>
    <t>ARNONL LLANQUIRE HUISACAYNA</t>
  </si>
  <si>
    <t>75013524</t>
  </si>
  <si>
    <t>https://mpesije.jne.gob.pe/apidocs/c5659b2b-d48b-44c4-96b2-8f96a30c3bc4.pdf</t>
  </si>
  <si>
    <t>Condesuyos - Salamanca_PARTIDO DEMOCRATICO SOMOS PERU_5</t>
  </si>
  <si>
    <t>MARIA ANGELICA SOTO ZUÑIGA</t>
  </si>
  <si>
    <t>44541202</t>
  </si>
  <si>
    <t>https://mpesije.jne.gob.pe/apidocs/0cd50790-47d6-4e3d-a8f3-1ae4330bc6d4.pdf</t>
  </si>
  <si>
    <t>Condesuyos - Salamanca_PARTIDO DEMOCRATICO SOMOS PERU_6</t>
  </si>
  <si>
    <t>ALVARO GUIDO JORGE ANTACABANA</t>
  </si>
  <si>
    <t>77248090</t>
  </si>
  <si>
    <t>https://mpesije.jne.gob.pe/apidocs/e97ea4a5-5c53-4679-8c55-fe7c8f887d31.pdf</t>
  </si>
  <si>
    <t>Condesuyos - Yanaquihua_AHORA NACION AN_0</t>
  </si>
  <si>
    <t>VALENTIN ADOLFO HUAMANI HUAMANI</t>
  </si>
  <si>
    <t>42275235</t>
  </si>
  <si>
    <t>https://mpesije.jne.gob.pe/apidocs/a2f37a28-1260-44ef-8cdf-dfce6b9c18d4.pdf</t>
  </si>
  <si>
    <t>Condesuyos - Yanaquihua_AHORA NACION AN_1</t>
  </si>
  <si>
    <t>CARLOS ANDRES TORRES HUAMANI</t>
  </si>
  <si>
    <t>42768831</t>
  </si>
  <si>
    <t>https://mpesije.jne.gob.pe/apidocs/862331f9-5f65-48fe-b7e5-8b663d30d2cd.pdf</t>
  </si>
  <si>
    <t>Condesuyos - Yanaquihua_AHORA NACION AN_2</t>
  </si>
  <si>
    <t>BERTHA NATTY LUQUE MONTALVO</t>
  </si>
  <si>
    <t>43571449</t>
  </si>
  <si>
    <t>https://mpesije.jne.gob.pe/apidocs/c54e2882-796c-420d-b98b-6e3980d054e5.pdf</t>
  </si>
  <si>
    <t>Condesuyos - Yanaquihua_AHORA NACION AN_3</t>
  </si>
  <si>
    <t>BREYNER ZICO HUAMANI RAMOS</t>
  </si>
  <si>
    <t>42161847</t>
  </si>
  <si>
    <t>https://mpesije.jne.gob.pe/apidocs/ab21163f-d8bb-4126-8970-12e0cbe0dbb9.pdf</t>
  </si>
  <si>
    <t>Condesuyos - Yanaquihua_AHORA NACION AN_4</t>
  </si>
  <si>
    <t>LICET EVELIN ARROYO CHAVEZ</t>
  </si>
  <si>
    <t>46906561</t>
  </si>
  <si>
    <t>https://mpesije.jne.gob.pe/apidocs/82c63b76-c211-47c4-82ca-45e586e1eefc.pdf</t>
  </si>
  <si>
    <t>Condesuyos - Yanaquihua_AHORA NACION AN_5</t>
  </si>
  <si>
    <t>BREYNER CLIBER ANTACHOQUE ANTACHOQUE</t>
  </si>
  <si>
    <t>72245653</t>
  </si>
  <si>
    <t>https://mpesije.jne.gob.pe/apidocs/4792c596-b815-4d2f-8215-6d2da9220fff.pdf</t>
  </si>
  <si>
    <t>Condesuyos - Yanaquihua_AHORA NACION AN_6</t>
  </si>
  <si>
    <t>ROSALIN ELENA QUISPE ANTACHOQUE</t>
  </si>
  <si>
    <t>72245770</t>
  </si>
  <si>
    <t>https://mpesije.jne.gob.pe/apidocs/29e92984-49d9-4730-87fc-09d711cf3e72.pdf</t>
  </si>
  <si>
    <t>Condesuyos - Yanaquihua_ALIANZA PARA EL PROGRESO_0</t>
  </si>
  <si>
    <t>ANDRES JEMMIM CHAUCAYANQUI CARPIO</t>
  </si>
  <si>
    <t>30770714</t>
  </si>
  <si>
    <t>https://mpesije.jne.gob.pe/apidocs/a0d2996d-0db2-4cca-8632-1e6cb331730e.pdf</t>
  </si>
  <si>
    <t>Condesuyos - Yanaquihua_ALIANZA PARA EL PROGRESO_1</t>
  </si>
  <si>
    <t>GONZALO HERNANDO CHAVEZ CARDENAS</t>
  </si>
  <si>
    <t>40699373</t>
  </si>
  <si>
    <t>https://mpesije.jne.gob.pe/apidocs/18fe8231-400f-4bee-8de1-18906eacd234.pdf</t>
  </si>
  <si>
    <t>Condesuyos - Yanaquihua_ALIANZA PARA EL PROGRESO_2</t>
  </si>
  <si>
    <t>HERMELINDA CASQUINO SANCA</t>
  </si>
  <si>
    <t>30674184</t>
  </si>
  <si>
    <t>https://mpesije.jne.gob.pe/apidocs/d820f93c-6d15-4ba2-9d30-6f341655b896.pdf</t>
  </si>
  <si>
    <t>Condesuyos - Yanaquihua_ALIANZA PARA EL PROGRESO_3</t>
  </si>
  <si>
    <t>VICTOR HUGO NEYRA ESCOBAR</t>
  </si>
  <si>
    <t>73527495</t>
  </si>
  <si>
    <t>https://mpesije.jne.gob.pe/apidocs/58eb0906-c70d-4b79-8556-3dddfbdf0eb8.pdf</t>
  </si>
  <si>
    <t>Condesuyos - Yanaquihua_ALIANZA PARA EL PROGRESO_4</t>
  </si>
  <si>
    <t>KARLA GEORGINA VALERIA RAMIREZ PEREZ</t>
  </si>
  <si>
    <t>75792562</t>
  </si>
  <si>
    <t>https://mpesije.jne.gob.pe/apidocs/09473a6c-3147-48df-8113-566a846e0d78.pdf</t>
  </si>
  <si>
    <t>Condesuyos - Yanaquihua_ALIANZA PARA EL PROGRESO_5</t>
  </si>
  <si>
    <t>ANGEL ANTONIO QUISPE ANTACHOQUE</t>
  </si>
  <si>
    <t>71034225</t>
  </si>
  <si>
    <t>https://mpesije.jne.gob.pe/apidocs/6ac1b62e-270e-4317-a9be-95e3f131f588.pdf</t>
  </si>
  <si>
    <t>Condesuyos - Yanaquihua_ALIANZA PARA EL PROGRESO_6</t>
  </si>
  <si>
    <t>ZULEMA LUCRECIA CARPIO HUASHUAYO</t>
  </si>
  <si>
    <t>30770957</t>
  </si>
  <si>
    <t>https://mpesije.jne.gob.pe/apidocs/d03ad4c8-8a9b-474b-aa6e-072307b39a49.pdf</t>
  </si>
  <si>
    <t>Condesuyos - Yanaquihua_AREQUIPA TRADICION Y FUTURO_0</t>
  </si>
  <si>
    <t>ASENCIO JOAQUIN NEYRA FLORES</t>
  </si>
  <si>
    <t>30421213</t>
  </si>
  <si>
    <t>https://mpesije.jne.gob.pe/apidocs/31b5de6b-1eb9-4016-a132-487b3bf950ed.pdf</t>
  </si>
  <si>
    <t>Condesuyos - Yanaquihua_AREQUIPA TRADICION Y FUTURO_1</t>
  </si>
  <si>
    <t>JUAN ANDRES SANCHEZ SILVA</t>
  </si>
  <si>
    <t>29240904</t>
  </si>
  <si>
    <t>https://mpesije.jne.gob.pe/apidocs/f2f35022-8e02-4057-b93b-583e62167b62.pdf</t>
  </si>
  <si>
    <t>Condesuyos - Yanaquihua_AREQUIPA TRADICION Y FUTURO_2</t>
  </si>
  <si>
    <t>CENDY RUTH MONTALVO NAVINTA</t>
  </si>
  <si>
    <t>48358780</t>
  </si>
  <si>
    <t>https://mpesije.jne.gob.pe/apidocs/70345c03-2b17-43da-b39b-7dbc90ffb1ff.pdf</t>
  </si>
  <si>
    <t>Condesuyos - Yanaquihua_AREQUIPA TRADICION Y FUTURO_3</t>
  </si>
  <si>
    <t>DARLIN YOEL TORRES CARDENAS</t>
  </si>
  <si>
    <t>42869669</t>
  </si>
  <si>
    <t>https://mpesije.jne.gob.pe/apidocs/ccffc571-e133-4ece-a99d-247f51212e22.pdf</t>
  </si>
  <si>
    <t>Condesuyos - Yanaquihua_AREQUIPA TRADICION Y FUTURO_4</t>
  </si>
  <si>
    <t>ELIDA LUCERO VERA NEYRA</t>
  </si>
  <si>
    <t>75977666</t>
  </si>
  <si>
    <t>https://mpesije.jne.gob.pe/apidocs/00f95181-4cfb-4d5c-9eaa-6e275d70c2de.pdf</t>
  </si>
  <si>
    <t>Condesuyos - Yanaquihua_AREQUIPA TRADICION Y FUTURO_5</t>
  </si>
  <si>
    <t>SAMUEL LEO HUAMANI SALAZAR</t>
  </si>
  <si>
    <t>72260145</t>
  </si>
  <si>
    <t>https://mpesije.jne.gob.pe/apidocs/bf5938bc-bd4f-4526-a1bb-7bceab514473.pdf</t>
  </si>
  <si>
    <t>Condesuyos - Yanaquihua_AREQUIPA TRADICION Y FUTURO_6</t>
  </si>
  <si>
    <t>AQUILINA BENEDICTA CHACONDORI CARPIO</t>
  </si>
  <si>
    <t>30770907</t>
  </si>
  <si>
    <t>https://mpesije.jne.gob.pe/apidocs/bf4cc4d6-dcd4-4558-95e7-77b30b5c4fe6.pdf</t>
  </si>
  <si>
    <t>Condesuyos - Yanaquihua_COOPERACION VERDAD Y HONRADEZ_0</t>
  </si>
  <si>
    <t>LEONEL HUAMANI CARPIO</t>
  </si>
  <si>
    <t>29728836</t>
  </si>
  <si>
    <t>https://mpesije.jne.gob.pe/apidocs/52e30ee1-9780-473a-b2bd-df93d8ff37fb.pdf</t>
  </si>
  <si>
    <t>Condesuyos - Yanaquihua_COOPERACION VERDAD Y HONRADEZ_1</t>
  </si>
  <si>
    <t>JUAN CARLOS ANDRES RAMOS RANILLA</t>
  </si>
  <si>
    <t>42420185</t>
  </si>
  <si>
    <t>https://mpesije.jne.gob.pe/apidocs/c44885e5-c946-4340-a77f-6755afb72061.pdf</t>
  </si>
  <si>
    <t>Condesuyos - Yanaquihua_COOPERACION VERDAD Y HONRADEZ_2</t>
  </si>
  <si>
    <t>DELIA MARGARITA HUAMANI PUGA</t>
  </si>
  <si>
    <t>80313889</t>
  </si>
  <si>
    <t>https://mpesije.jne.gob.pe/apidocs/f9c6db63-8dc3-4dbe-88c3-4188d7475f45.pdf</t>
  </si>
  <si>
    <t>Condesuyos - Yanaquihua_COOPERACION VERDAD Y HONRADEZ_3</t>
  </si>
  <si>
    <t>FERNANDO EMILIO CHAVEZ CHACONDORI</t>
  </si>
  <si>
    <t>29281360</t>
  </si>
  <si>
    <t>https://mpesije.jne.gob.pe/apidocs/0aa34171-dc1b-4c98-bd13-848833c88b36.pdf</t>
  </si>
  <si>
    <t>Condesuyos - Yanaquihua_COOPERACION VERDAD Y HONRADEZ_4</t>
  </si>
  <si>
    <t>YEIMY NATIVIDAD ROXANA CARPIO ALFARO</t>
  </si>
  <si>
    <t>72245650</t>
  </si>
  <si>
    <t>https://mpesije.jne.gob.pe/apidocs/9c7a1ad3-d354-43d3-afa9-0fb54ed95a11.pdf</t>
  </si>
  <si>
    <t>Condesuyos - Yanaquihua_COOPERACION VERDAD Y HONRADEZ_5</t>
  </si>
  <si>
    <t>VICTOR MANUEL MONTALVO SALDAÑA</t>
  </si>
  <si>
    <t>70559962</t>
  </si>
  <si>
    <t>https://mpesije.jne.gob.pe/apidocs/1f10c161-e3bd-4a49-a715-2fb8c11ff751.pdf</t>
  </si>
  <si>
    <t>Condesuyos - Yanaquihua_COOPERACION VERDAD Y HONRADEZ_6</t>
  </si>
  <si>
    <t>YESSICA JOVITA SORIA NEYRA</t>
  </si>
  <si>
    <t>72245648</t>
  </si>
  <si>
    <t>https://mpesije.jne.gob.pe/apidocs/32bc47c3-7c43-4dc7-8a7e-9d0bea5c7c16.pdf</t>
  </si>
  <si>
    <t>Condesuyos - Yanaquihua_FUERZA AREQUIPENA_0</t>
  </si>
  <si>
    <t>WILMAR ALDO CHAUCAYANQUI HUAMANI</t>
  </si>
  <si>
    <t>43267101</t>
  </si>
  <si>
    <t>https://mpesije.jne.gob.pe/apidocs/38656edb-5ab2-45de-8a41-8caa69fcc8c4.pdf</t>
  </si>
  <si>
    <t>Condesuyos - Yanaquihua_FUERZA AREQUIPENA_1</t>
  </si>
  <si>
    <t>JAVIER ANDRES CHALCO HUAMANI</t>
  </si>
  <si>
    <t>30770961</t>
  </si>
  <si>
    <t>https://mpesije.jne.gob.pe/apidocs/deb4f078-184c-49c2-b156-94622a127e2d.pdf</t>
  </si>
  <si>
    <t>Condesuyos - Yanaquihua_FUERZA AREQUIPENA_2</t>
  </si>
  <si>
    <t>ROSA DONATILA HUAMANI HUASHUAYO</t>
  </si>
  <si>
    <t>00455213</t>
  </si>
  <si>
    <t>https://mpesije.jne.gob.pe/apidocs/fd952801-425d-4366-b978-85e44a5378dd.pdf</t>
  </si>
  <si>
    <t>Condesuyos - Yanaquihua_FUERZA AREQUIPENA_3</t>
  </si>
  <si>
    <t>ONOFRIO EUFRACIO USCAMAITA HUAMANI</t>
  </si>
  <si>
    <t>09706718</t>
  </si>
  <si>
    <t>https://mpesije.jne.gob.pe/apidocs/7fe0959b-acd1-4982-aa0f-777f7d51bd76.pdf</t>
  </si>
  <si>
    <t>Condesuyos - Yanaquihua_FUERZA AREQUIPENA_4</t>
  </si>
  <si>
    <t>LIDIA GIULIANA CARPIO RAMIREZ</t>
  </si>
  <si>
    <t>72245725</t>
  </si>
  <si>
    <t>https://mpesije.jne.gob.pe/apidocs/803f91c2-fb87-43ec-8471-dbe27e44bb2f.pdf</t>
  </si>
  <si>
    <t>Condesuyos - Yanaquihua_FUERZA AREQUIPENA_5</t>
  </si>
  <si>
    <t>EDIN JUSTO QUISPE CHAVEZ</t>
  </si>
  <si>
    <t>42504300</t>
  </si>
  <si>
    <t>https://mpesije.jne.gob.pe/apidocs/730b6a40-a3b9-40ab-a454-148076fc138b.pdf</t>
  </si>
  <si>
    <t>Condesuyos - Yanaquihua_FUERZA AREQUIPENA_6</t>
  </si>
  <si>
    <t>MORELIA ESMERALDA CAYLLAHUI ANTACHOQUE</t>
  </si>
  <si>
    <t>71034224</t>
  </si>
  <si>
    <t>https://mpesije.jne.gob.pe/apidocs/8ced9d2b-5bec-49ce-bc9b-487871625819.pdf</t>
  </si>
  <si>
    <t>Islay - Cocachacra_ACCION POPULAR_0</t>
  </si>
  <si>
    <t>JHONNY RAUL SOLIS GUTIERREZ</t>
  </si>
  <si>
    <t>30843391</t>
  </si>
  <si>
    <t>https://mpesije.jne.gob.pe/apidocs/1a22ed38-9610-4d43-a961-e6aa1c020031.pdf</t>
  </si>
  <si>
    <t>Islay - Cocachacra_ACCION POPULAR_1</t>
  </si>
  <si>
    <t>VALENTINA FELIA SALAZAR DE PEREZ</t>
  </si>
  <si>
    <t>30840108</t>
  </si>
  <si>
    <t>https://mpesije.jne.gob.pe/apidocs/3c61caa7-d4e4-438f-99b0-7c31b89e20c9.pdf</t>
  </si>
  <si>
    <t>Islay - Cocachacra_ACCION POPULAR_2</t>
  </si>
  <si>
    <t>MANUEL ADAN EGUILUZ ACOSTA</t>
  </si>
  <si>
    <t>30843208</t>
  </si>
  <si>
    <t>https://mpesije.jne.gob.pe/apidocs/b927e822-6d0f-472b-b059-19a6a2fdb01c.pdf</t>
  </si>
  <si>
    <t>Islay - Cocachacra_ACCION POPULAR_3</t>
  </si>
  <si>
    <t>DORIS LILIANA RODRIGUEZ JACOBO</t>
  </si>
  <si>
    <t>41001256</t>
  </si>
  <si>
    <t>https://mpesije.jne.gob.pe/apidocs/70d0ca4e-85d3-4e1a-83d8-50a44156e09b.pdf</t>
  </si>
  <si>
    <t>Islay - Cocachacra_ACCION POPULAR_4</t>
  </si>
  <si>
    <t>MAXIMO TOMAS COAGUILA ESQUICHA</t>
  </si>
  <si>
    <t>30841702</t>
  </si>
  <si>
    <t>https://mpesije.jne.gob.pe/apidocs/d98bbd38-9405-4c1b-8f49-b2ba90131b1f.pdf</t>
  </si>
  <si>
    <t>Islay - Cocachacra_ACCION POPULAR_5</t>
  </si>
  <si>
    <t>EVELYN MARYORI NINASIVINCHA CRUZ</t>
  </si>
  <si>
    <t>61257065</t>
  </si>
  <si>
    <t>https://mpesije.jne.gob.pe/apidocs/b98e7b89-555d-44f9-bd87-0d17723afdee.pdf</t>
  </si>
  <si>
    <t>Islay - Cocachacra_ACCION POPULAR_6</t>
  </si>
  <si>
    <t>CRISTHIAN PATRICK ADAMA MANRIQUE</t>
  </si>
  <si>
    <t>71990823</t>
  </si>
  <si>
    <t>https://mpesije.jne.gob.pe/apidocs/ebd49fd0-54a3-40e1-a6b8-b5b319dfc60c.pdf</t>
  </si>
  <si>
    <t>Islay - Cocachacra_AHORA NACION AN_0</t>
  </si>
  <si>
    <t>AMPARO ARLI GALLEGOS HILASACA</t>
  </si>
  <si>
    <t>40441790</t>
  </si>
  <si>
    <t>https://mpesije.jne.gob.pe/apidocs/9c6fe280-f404-4706-85f1-e5ef291f36e0.pdf</t>
  </si>
  <si>
    <t>Islay - Cocachacra_AHORA NACION AN_1</t>
  </si>
  <si>
    <t>LUIS ALFREDO CALISAYA MACHACA</t>
  </si>
  <si>
    <t>71833032</t>
  </si>
  <si>
    <t>https://mpesije.jne.gob.pe/apidocs/a2839529-e80e-4a2b-8fd9-3abac63a6b68.pdf</t>
  </si>
  <si>
    <t>Islay - Cocachacra_AHORA NACION AN_2</t>
  </si>
  <si>
    <t>LORELY ANTUANEE PINTO OCSA</t>
  </si>
  <si>
    <t>41109804</t>
  </si>
  <si>
    <t>https://mpesije.jne.gob.pe/apidocs/60a42831-b71d-4dce-b438-12bd4580a725.pdf</t>
  </si>
  <si>
    <t>Islay - Cocachacra_AHORA NACION AN_3</t>
  </si>
  <si>
    <t>MILWARD TEDDY SILVA ORTIZ</t>
  </si>
  <si>
    <t>30842006</t>
  </si>
  <si>
    <t>https://mpesije.jne.gob.pe/apidocs/f7ad6610-0787-47c5-abb5-62c9d13c869e.pdf</t>
  </si>
  <si>
    <t>Islay - Cocachacra_AHORA NACION AN_4</t>
  </si>
  <si>
    <t>YANIRA ANABEL TANCA FLORES</t>
  </si>
  <si>
    <t>71828477</t>
  </si>
  <si>
    <t>https://mpesije.jne.gob.pe/apidocs/4caaaec1-1eaf-4bb6-8107-ef9925eaaecd.pdf</t>
  </si>
  <si>
    <t>Islay - Cocachacra_AHORA NACION AN_5</t>
  </si>
  <si>
    <t>LLIN FLORENCIO PEREZ INUMA</t>
  </si>
  <si>
    <t>05410520</t>
  </si>
  <si>
    <t>https://mpesije.jne.gob.pe/apidocs/eb60ac87-b7ae-40a8-ae46-797f37275748.pdf</t>
  </si>
  <si>
    <t>Islay - Cocachacra_AHORA NACION AN_6</t>
  </si>
  <si>
    <t>MARIA BELEN APAZA VILLAFUERTE</t>
  </si>
  <si>
    <t>76524459</t>
  </si>
  <si>
    <t>https://mpesije.jne.gob.pe/apidocs/59d62862-b366-4f7e-a275-fe6db8ed65d1.pdf</t>
  </si>
  <si>
    <t>Islay - Cocachacra_ALIANZA PARA EL PROGRESO_0</t>
  </si>
  <si>
    <t>JOAO ABEL SUAREZ APAZA</t>
  </si>
  <si>
    <t>46995902</t>
  </si>
  <si>
    <t>https://mpesije.jne.gob.pe/apidocs/833006b9-e2ac-44aa-9e11-755b2ee51493.pdf</t>
  </si>
  <si>
    <t>Islay - Cocachacra_ALIANZA PARA EL PROGRESO_1</t>
  </si>
  <si>
    <t>JHONNY MIGUEL OVIEDO LINARES</t>
  </si>
  <si>
    <t>30846468</t>
  </si>
  <si>
    <t>https://mpesije.jne.gob.pe/apidocs/20108819-7e05-478a-8817-4c0f462e58f1.pdf</t>
  </si>
  <si>
    <t>Islay - Cocachacra_ALIANZA PARA EL PROGRESO_2</t>
  </si>
  <si>
    <t>PATRICIA YESSICA CHOQUEHUANCA MAMANI</t>
  </si>
  <si>
    <t>73498818</t>
  </si>
  <si>
    <t>https://mpesije.jne.gob.pe/apidocs/65f65dbd-bbd1-4139-a5ab-c727b9ff1c20.pdf</t>
  </si>
  <si>
    <t>Islay - Cocachacra_ALIANZA PARA EL PROGRESO_3</t>
  </si>
  <si>
    <t>CRISTHIAN GABRIEL HERRERA GUTIERREZ</t>
  </si>
  <si>
    <t>71841630</t>
  </si>
  <si>
    <t>https://mpesije.jne.gob.pe/apidocs/28c95c76-551c-49a1-93bf-65ac1d9ce0ff.pdf</t>
  </si>
  <si>
    <t>Islay - Cocachacra_ALIANZA PARA EL PROGRESO_4</t>
  </si>
  <si>
    <t>GABY MARICET BERROA OJEDA</t>
  </si>
  <si>
    <t>47052765</t>
  </si>
  <si>
    <t>https://mpesije.jne.gob.pe/apidocs/74d58cbe-98da-4f7a-bac0-41f3e67e1218.pdf</t>
  </si>
  <si>
    <t>Islay - Cocachacra_ALIANZA PARA EL PROGRESO_5</t>
  </si>
  <si>
    <t>EDSON GONZALO MANCHA APAZA</t>
  </si>
  <si>
    <t>71837377</t>
  </si>
  <si>
    <t>https://mpesije.jne.gob.pe/apidocs/015487df-d1e8-4477-b93e-88a8afeecf59.pdf</t>
  </si>
  <si>
    <t>Islay - Cocachacra_ALIANZA PARA EL PROGRESO_6</t>
  </si>
  <si>
    <t>IVETTE DANIELA CHOQUE APAZA</t>
  </si>
  <si>
    <t>73274864</t>
  </si>
  <si>
    <t>https://mpesije.jne.gob.pe/apidocs/b916e636-f7ed-4564-90c3-16547c341275.pdf</t>
  </si>
  <si>
    <t>Islay - Cocachacra_FUERZA AREQUIPENA_0</t>
  </si>
  <si>
    <t>FELIX FERNANDO SALAZAR RAMIREZ</t>
  </si>
  <si>
    <t>29379481</t>
  </si>
  <si>
    <t>https://mpesije.jne.gob.pe/apidocs/ac264336-3a24-4740-91b3-1d4ac24924ca.pdf</t>
  </si>
  <si>
    <t>Islay - Cocachacra_FUERZA AREQUIPENA_1</t>
  </si>
  <si>
    <t>MARIA DUVALIET LIU GUZMAN</t>
  </si>
  <si>
    <t>73138862</t>
  </si>
  <si>
    <t>https://mpesije.jne.gob.pe/apidocs/4ce8902a-cd7c-45ef-aff5-7592f2b275f7.pdf</t>
  </si>
  <si>
    <t>Islay - Cocachacra_FUERZA AREQUIPENA_2</t>
  </si>
  <si>
    <t>BLAS ARNALDO LAZO MITA</t>
  </si>
  <si>
    <t>29271286</t>
  </si>
  <si>
    <t>https://mpesije.jne.gob.pe/apidocs/b95230cc-10cb-4dd2-b234-5f8286157610.pdf</t>
  </si>
  <si>
    <t>Islay - Cocachacra_FUERZA AREQUIPENA_3</t>
  </si>
  <si>
    <t>DEIFILIA MARIA CHOQUE QUISPE DE ORTIZ</t>
  </si>
  <si>
    <t>30841305</t>
  </si>
  <si>
    <t>https://mpesije.jne.gob.pe/apidocs/7a9f69f4-afdc-4cde-924a-d9b40121678b.pdf</t>
  </si>
  <si>
    <t>Islay - Cocachacra_FUERZA AREQUIPENA_4</t>
  </si>
  <si>
    <t>NEMECIO CARI APAZA</t>
  </si>
  <si>
    <t>30842090</t>
  </si>
  <si>
    <t>https://mpesije.jne.gob.pe/apidocs/3b1c4be0-7cd9-4aea-a7ed-d23e973dbb17.pdf</t>
  </si>
  <si>
    <t>Islay - Cocachacra_FUERZA AREQUIPENA_5</t>
  </si>
  <si>
    <t>ANDREA MATILDE SARMIENTO LINARES</t>
  </si>
  <si>
    <t>29719745</t>
  </si>
  <si>
    <t>https://mpesije.jne.gob.pe/apidocs/b0412419-0ebc-4e1d-9123-17c99aef6033.pdf</t>
  </si>
  <si>
    <t>Islay - Cocachacra_FUERZA AREQUIPENA_6</t>
  </si>
  <si>
    <t>JOSUE DEMETRIO DAVILA PAZ</t>
  </si>
  <si>
    <t>77274009</t>
  </si>
  <si>
    <t>https://mpesije.jne.gob.pe/apidocs/fefee3e8-f39b-4e1d-8d7f-e85a697eedb7.pdf</t>
  </si>
  <si>
    <t>Islay - Cocachacra_PARTIDO DEL BUEN GOBIERNO_0</t>
  </si>
  <si>
    <t>ELMER FELIPE SANCHEZ FLORES</t>
  </si>
  <si>
    <t>30843497</t>
  </si>
  <si>
    <t>https://mpesije.jne.gob.pe/apidocs/8533e3b5-7aef-4a7c-be6f-e5277c5c360e.pdf</t>
  </si>
  <si>
    <t>Islay - Cocachacra_PARTIDO DEL BUEN GOBIERNO_1</t>
  </si>
  <si>
    <t>LUCERO SHEYLA AGUILAR COAQUIRA</t>
  </si>
  <si>
    <t>62564131</t>
  </si>
  <si>
    <t>https://mpesije.jne.gob.pe/apidocs/c8738f25-601e-4cad-ab18-6ebd190d86c3.pdf</t>
  </si>
  <si>
    <t>Islay - Cocachacra_PARTIDO DEL BUEN GOBIERNO_2</t>
  </si>
  <si>
    <t>HECTOR CCALLO JAYO</t>
  </si>
  <si>
    <t>01872623</t>
  </si>
  <si>
    <t>https://mpesije.jne.gob.pe/apidocs/3f998cd7-a59d-4cec-ab1b-907fef43c556.pdf</t>
  </si>
  <si>
    <t>Islay - Cocachacra_PARTIDO DEL BUEN GOBIERNO_3</t>
  </si>
  <si>
    <t>LUZ ANGELICA ACOSTA GASTELO</t>
  </si>
  <si>
    <t>09534645</t>
  </si>
  <si>
    <t>https://mpesije.jne.gob.pe/apidocs/bef33bdc-9f1a-4e46-8d98-f64e853138ff.pdf</t>
  </si>
  <si>
    <t>Islay - Cocachacra_PARTIDO DEL BUEN GOBIERNO_4</t>
  </si>
  <si>
    <t>BRAYAN ALBERTO CHIPANA JERONIMO</t>
  </si>
  <si>
    <t>71978988</t>
  </si>
  <si>
    <t>https://mpesije.jne.gob.pe/apidocs/b657edb0-a848-4da8-94c0-c83b8bc9b601.pdf</t>
  </si>
  <si>
    <t>Islay - Cocachacra_PARTIDO DEL BUEN GOBIERNO_5</t>
  </si>
  <si>
    <t>LEDI JUDY JUÁREZ MOGROVEJO</t>
  </si>
  <si>
    <t>29721245</t>
  </si>
  <si>
    <t>https://mpesije.jne.gob.pe/apidocs/9b96e8d6-fc92-4199-8ac6-946cfa61fbc8.pdf</t>
  </si>
  <si>
    <t>Islay - Cocachacra_PARTIDO DEL BUEN GOBIERNO_6</t>
  </si>
  <si>
    <t>JOSE DARIO NAJAR VILLAMAR</t>
  </si>
  <si>
    <t>30852993</t>
  </si>
  <si>
    <t>https://mpesije.jne.gob.pe/apidocs/43884c1b-666f-4e14-942e-f1c99012c381.pdf</t>
  </si>
  <si>
    <t>Islay - Cocachacra_PARTIDO DEMOCRATICO SOMOS PERU_0</t>
  </si>
  <si>
    <t>HILARIO JULIO CORNEJO REYNOSO</t>
  </si>
  <si>
    <t>30840225</t>
  </si>
  <si>
    <t>https://mpesije.jne.gob.pe/apidocs/8c7de36a-2261-412a-a777-eb4f4f982d0e.pdf</t>
  </si>
  <si>
    <t>Islay - Cocachacra_PARTIDO DEMOCRATICO SOMOS PERU_1</t>
  </si>
  <si>
    <t>AURELIO ITO GUTIERREZ</t>
  </si>
  <si>
    <t>02410893</t>
  </si>
  <si>
    <t>https://mpesije.jne.gob.pe/apidocs/70c028ae-7c7e-4212-bb0f-4a4db87c2ecc.pdf</t>
  </si>
  <si>
    <t>Islay - Cocachacra_PARTIDO DEMOCRATICO SOMOS PERU_2</t>
  </si>
  <si>
    <t>RUFINA SARA DUEÑAS ARRATEA</t>
  </si>
  <si>
    <t>30843765</t>
  </si>
  <si>
    <t>https://mpesije.jne.gob.pe/apidocs/ee6488eb-a43e-4344-be42-e9ee6d5a6f82.pdf</t>
  </si>
  <si>
    <t>Islay - Cocachacra_PARTIDO DEMOCRATICO SOMOS PERU_3</t>
  </si>
  <si>
    <t>DEYVI LEO TOROCAHUA GALLEGOS</t>
  </si>
  <si>
    <t>45007038</t>
  </si>
  <si>
    <t>https://mpesije.jne.gob.pe/apidocs/93415f88-7dc2-4b6d-a9b6-e9175da0fc33.pdf</t>
  </si>
  <si>
    <t>Islay - Cocachacra_PARTIDO DEMOCRATICO SOMOS PERU_4</t>
  </si>
  <si>
    <t>GLADYS OLINDA MACHACCA CATARI</t>
  </si>
  <si>
    <t>46746735</t>
  </si>
  <si>
    <t>https://mpesije.jne.gob.pe/apidocs/b02dcca3-802d-488c-9d95-9471ab7e8019.pdf</t>
  </si>
  <si>
    <t>Islay - Cocachacra_PARTIDO DEMOCRATICO SOMOS PERU_5</t>
  </si>
  <si>
    <t>FRANCO JAMPIER JACOBO PACOMPIA</t>
  </si>
  <si>
    <t>75670781</t>
  </si>
  <si>
    <t>https://mpesije.jne.gob.pe/apidocs/d01391e9-bbd4-4aea-918c-94d06859e7e9.pdf</t>
  </si>
  <si>
    <t>Islay - Cocachacra_PARTIDO DEMOCRATICO SOMOS PERU_6</t>
  </si>
  <si>
    <t>FERNANDA LIZBETH AYCHASI COILA</t>
  </si>
  <si>
    <t>73661493</t>
  </si>
  <si>
    <t>https://mpesije.jne.gob.pe/apidocs/5c9dca32-a6be-4be7-aa76-1e5cadc12e0f.pdf</t>
  </si>
  <si>
    <t>Islay - Cocachacra_PARTIDO POLITICO PERU PRIMERO_0</t>
  </si>
  <si>
    <t>CELSO OCTAVIO CARI MAMANI</t>
  </si>
  <si>
    <t>30842833</t>
  </si>
  <si>
    <t>https://mpesije.jne.gob.pe/apidocs/879d3727-a705-4c11-a3da-6aa358f48966.pdf</t>
  </si>
  <si>
    <t>Islay - Cocachacra_PARTIDO POLITICO PERU PRIMERO_1</t>
  </si>
  <si>
    <t>ALEJANDRO NESTOR FLORES TAPIA</t>
  </si>
  <si>
    <t>30842854</t>
  </si>
  <si>
    <t>https://mpesije.jne.gob.pe/apidocs/564b7577-3454-4813-95b5-1c96408a9885.pdf</t>
  </si>
  <si>
    <t>Islay - Cocachacra_PARTIDO POLITICO PERU PRIMERO_2</t>
  </si>
  <si>
    <t>JUSTINA VILCA APAZA</t>
  </si>
  <si>
    <t>30842317</t>
  </si>
  <si>
    <t>https://mpesije.jne.gob.pe/apidocs/212e5dea-2ffa-4664-afac-648f25195ebc.pdf</t>
  </si>
  <si>
    <t>Islay - Cocachacra_PARTIDO POLITICO PERU PRIMERO_3</t>
  </si>
  <si>
    <t>HARDY MANUEL TEJADA GALLEGOS</t>
  </si>
  <si>
    <t>30840489</t>
  </si>
  <si>
    <t>https://mpesije.jne.gob.pe/apidocs/8e38bda6-36e9-4ccb-a992-fc7d64f1abc9.pdf</t>
  </si>
  <si>
    <t>Islay - Cocachacra_PARTIDO POLITICO PERU PRIMERO_4</t>
  </si>
  <si>
    <t>ELIANA MARIA QUISPE PONCE</t>
  </si>
  <si>
    <t>46227405</t>
  </si>
  <si>
    <t>https://mpesije.jne.gob.pe/apidocs/40433017-bcdb-4169-85e3-5c151dc7f7ec.pdf</t>
  </si>
  <si>
    <t>Islay - Cocachacra_PARTIDO POLITICO PERU PRIMERO_5</t>
  </si>
  <si>
    <t>MAXIMO JUAN CARRASCO RIVERA</t>
  </si>
  <si>
    <t>70980328</t>
  </si>
  <si>
    <t>https://mpesije.jne.gob.pe/apidocs/06ac62c0-a9e0-45ff-b58f-3741b66ad287.pdf</t>
  </si>
  <si>
    <t>Islay - Cocachacra_PARTIDO POLITICO PERU PRIMERO_6</t>
  </si>
  <si>
    <t>JULEYSI MAYLETH MOTTA MEZA</t>
  </si>
  <si>
    <t>72155195</t>
  </si>
  <si>
    <t>https://mpesije.jne.gob.pe/apidocs/5f406b3a-c886-4a17-a703-88721bd6f7e2.pdf</t>
  </si>
  <si>
    <t>Islay - Cocachacra_YO AREQUIPA_0</t>
  </si>
  <si>
    <t>HELAR HUGO VALENCIA JUAREZ</t>
  </si>
  <si>
    <t>29290153</t>
  </si>
  <si>
    <t>https://mpesije.jne.gob.pe/apidocs/19cc590c-fb2a-487b-8e4a-a8e950dca4b1.pdf</t>
  </si>
  <si>
    <t>Islay - Cocachacra_YO AREQUIPA_1</t>
  </si>
  <si>
    <t>ANGELICA TULA ZAMBRANO DELGADO</t>
  </si>
  <si>
    <t>30841816</t>
  </si>
  <si>
    <t>https://mpesije.jne.gob.pe/apidocs/12e8d65c-e38b-40c1-a259-100c5a2c5934.pdf</t>
  </si>
  <si>
    <t>Islay - Cocachacra_YO AREQUIPA_2</t>
  </si>
  <si>
    <t>LUIS ANGEL OBANDO RODRIGUEZ</t>
  </si>
  <si>
    <t>72417221</t>
  </si>
  <si>
    <t>https://mpesije.jne.gob.pe/apidocs/984d8c6b-1773-4fbd-8b6e-64ce2300b0ab.pdf</t>
  </si>
  <si>
    <t>Islay - Cocachacra_YO AREQUIPA_3</t>
  </si>
  <si>
    <t>ROSMARY LIDIA PALMA HUAMACHUCO</t>
  </si>
  <si>
    <t>40272847</t>
  </si>
  <si>
    <t>https://mpesije.jne.gob.pe/apidocs/6d4ca1b9-c373-45ac-bc76-a990876aae36.pdf</t>
  </si>
  <si>
    <t>Islay - Cocachacra_YO AREQUIPA_4</t>
  </si>
  <si>
    <t>WILMER ENRIQUE RODRIGUEZ ROJAS</t>
  </si>
  <si>
    <t>73759212</t>
  </si>
  <si>
    <t>https://mpesije.jne.gob.pe/apidocs/f4c348c9-cbf4-4ea6-b3d5-a98cc92548c4.pdf</t>
  </si>
  <si>
    <t>Islay - Cocachacra_YO AREQUIPA_5</t>
  </si>
  <si>
    <t>MILENA JOJHANA RIVERA ESCALANTE</t>
  </si>
  <si>
    <t>71011172</t>
  </si>
  <si>
    <t>https://mpesije.jne.gob.pe/apidocs/dfbdf201-2572-4cb2-bc3d-487c8147a399.pdf</t>
  </si>
  <si>
    <t>Islay - Cocachacra_YO AREQUIPA_6</t>
  </si>
  <si>
    <t>ROLANDO YEAN CARLO ARENAS PEREZ</t>
  </si>
  <si>
    <t>45107265</t>
  </si>
  <si>
    <t>https://mpesije.jne.gob.pe/apidocs/63ef0a45-030c-4aaa-bdc7-cc60dfa519ea.pdf</t>
  </si>
  <si>
    <t>Islay - Dean Valdivia_ACCION POPULAR_0</t>
  </si>
  <si>
    <t>JOSE IGNACIO PAREDES SANCHEZ</t>
  </si>
  <si>
    <t>30844081</t>
  </si>
  <si>
    <t>https://mpesije.jne.gob.pe/apidocs/65f67a08-b4b3-435c-8588-48fe146ff976.pdf</t>
  </si>
  <si>
    <t>Islay - Dean Valdivia_ACCION POPULAR_1</t>
  </si>
  <si>
    <t>BENNY RUGUIER ALEGRE AYALA</t>
  </si>
  <si>
    <t>40120986</t>
  </si>
  <si>
    <t>https://mpesije.jne.gob.pe/apidocs/d9f4a7be-d09d-40e4-818a-923cadf7a30f.pdf</t>
  </si>
  <si>
    <t>Islay - Dean Valdivia_ACCION POPULAR_2</t>
  </si>
  <si>
    <t>AMERICA CELINDA GAMBOA DE HERRERA</t>
  </si>
  <si>
    <t>30845068</t>
  </si>
  <si>
    <t>https://mpesije.jne.gob.pe/apidocs/c2c9e15e-49eb-4581-b968-8781f2ccf71d.pdf</t>
  </si>
  <si>
    <t>Islay - Dean Valdivia_ACCION POPULAR_3</t>
  </si>
  <si>
    <t>JUAN JOSE CALLE HUAMACHUCO</t>
  </si>
  <si>
    <t>72237721</t>
  </si>
  <si>
    <t>https://mpesije.jne.gob.pe/apidocs/e401e320-9ee0-437d-aca5-d5921bb9bdbb.pdf</t>
  </si>
  <si>
    <t>Islay - Dean Valdivia_ACCION POPULAR_4</t>
  </si>
  <si>
    <t>KARLA MALENA TORRES CASAPIA</t>
  </si>
  <si>
    <t>40717702</t>
  </si>
  <si>
    <t>https://mpesije.jne.gob.pe/apidocs/0dd072a5-782b-4476-a624-2581a2cc05dc.pdf</t>
  </si>
  <si>
    <t>Islay - Dean Valdivia_ACCION POPULAR_5</t>
  </si>
  <si>
    <t>MATHIAS PAOLO BUENO VELASQUEZ</t>
  </si>
  <si>
    <t>60309167</t>
  </si>
  <si>
    <t>https://mpesije.jne.gob.pe/apidocs/27294d3a-62cd-4c3e-a2ee-f8b7b85b3431.pdf</t>
  </si>
  <si>
    <t>Islay - Dean Valdivia_ACCION POPULAR_6</t>
  </si>
  <si>
    <t>MARIA ALEJANDRA LOPEZ PUMA</t>
  </si>
  <si>
    <t>72241882</t>
  </si>
  <si>
    <t>https://mpesije.jne.gob.pe/apidocs/df484451-b880-4fcb-8fca-9b25e41527d6.pdf</t>
  </si>
  <si>
    <t>Islay - Dean Valdivia_ALIANZA PARA EL PROGRESO_0</t>
  </si>
  <si>
    <t>ROLANDO PARIAPAZA MAMANI</t>
  </si>
  <si>
    <t>30846622</t>
  </si>
  <si>
    <t>https://mpesije.jne.gob.pe/apidocs/a3e4e1ee-c3e4-41b1-8715-21f5eb2a6190.pdf</t>
  </si>
  <si>
    <t>Islay - Dean Valdivia_ALIANZA PARA EL PROGRESO_1</t>
  </si>
  <si>
    <t>NARVI ELIANA CARY CARY</t>
  </si>
  <si>
    <t>45152334</t>
  </si>
  <si>
    <t>https://mpesije.jne.gob.pe/apidocs/99d74c88-3794-49e4-aea1-719295245b51.pdf</t>
  </si>
  <si>
    <t>Islay - Dean Valdivia_ALIANZA PARA EL PROGRESO_2</t>
  </si>
  <si>
    <t>JOEL DARIO MAMANI MEZA</t>
  </si>
  <si>
    <t>72239988</t>
  </si>
  <si>
    <t>https://mpesije.jne.gob.pe/apidocs/176b3c14-e0d8-4700-9045-2b5852bc996a.pdf</t>
  </si>
  <si>
    <t>Islay - Dean Valdivia_ALIANZA PARA EL PROGRESO_3</t>
  </si>
  <si>
    <t>RUTH KATHERINE MAMANI CHIPANA</t>
  </si>
  <si>
    <t>47994194</t>
  </si>
  <si>
    <t>https://mpesije.jne.gob.pe/apidocs/93115e97-4658-4820-b88b-225bf9fe4a3d.pdf</t>
  </si>
  <si>
    <t>Islay - Dean Valdivia_ALIANZA PARA EL PROGRESO_4</t>
  </si>
  <si>
    <t>JAIR GUIDO APAZA PARI</t>
  </si>
  <si>
    <t>60169216</t>
  </si>
  <si>
    <t>https://mpesije.jne.gob.pe/apidocs/b86ab3f0-85db-4f0b-ad87-ff68826922f9.pdf</t>
  </si>
  <si>
    <t>Islay - Dean Valdivia_ALIANZA PARA EL PROGRESO_5</t>
  </si>
  <si>
    <t>LIZBETH MORELIA MERMA CURO</t>
  </si>
  <si>
    <t>75974482</t>
  </si>
  <si>
    <t>https://mpesije.jne.gob.pe/apidocs/d3754310-635b-46d8-97aa-c7e0ada36ca4.pdf</t>
  </si>
  <si>
    <t>Islay - Dean Valdivia_ALIANZA PARA EL PROGRESO_6</t>
  </si>
  <si>
    <t>SINAI BRUNO MAMANI BARREDA</t>
  </si>
  <si>
    <t>42870340</t>
  </si>
  <si>
    <t>https://mpesije.jne.gob.pe/apidocs/367851ad-ae22-4312-b4f2-e1c16848f671.pdf</t>
  </si>
  <si>
    <t>Islay - Dean Valdivia_PARTIDO DEMOCRATA VERDE_0</t>
  </si>
  <si>
    <t>PEDRO LUCIO CALLE MAMANI</t>
  </si>
  <si>
    <t>30846556</t>
  </si>
  <si>
    <t>https://mpesije.jne.gob.pe/apidocs/c1a625ad-42a6-47a3-a607-2c50addf9d23.pdf</t>
  </si>
  <si>
    <t>Islay - Dean Valdivia_PARTIDO DEMOCRATA VERDE_1</t>
  </si>
  <si>
    <t>FLORECIENTA CCAMA HANCCOCCALLO</t>
  </si>
  <si>
    <t>74493619</t>
  </si>
  <si>
    <t>https://mpesije.jne.gob.pe/apidocs/24f65743-91bc-43a6-a460-ac534e2071e4.pdf</t>
  </si>
  <si>
    <t>Islay - Dean Valdivia_PARTIDO DEMOCRATA VERDE_2</t>
  </si>
  <si>
    <t>PAULINO CCAYOSI CHISI</t>
  </si>
  <si>
    <t>24889659</t>
  </si>
  <si>
    <t>https://mpesije.jne.gob.pe/apidocs/3f734aa7-92cc-4aa8-a6d6-bf3bd6a108fe.pdf</t>
  </si>
  <si>
    <t>Islay - Dean Valdivia_PARTIDO DEMOCRATA VERDE_3</t>
  </si>
  <si>
    <t>ARACELY JUANA HUAYNA FLORES</t>
  </si>
  <si>
    <t>40012618</t>
  </si>
  <si>
    <t>https://mpesije.jne.gob.pe/apidocs/16671619-c3c3-4185-89e5-077f731e2df4.pdf</t>
  </si>
  <si>
    <t>Islay - Dean Valdivia_PARTIDO DEMOCRATA VERDE_4</t>
  </si>
  <si>
    <t>LOGAN ABEL MAMANI QUISPE</t>
  </si>
  <si>
    <t>72239968</t>
  </si>
  <si>
    <t>https://mpesije.jne.gob.pe/apidocs/a7653a45-b573-4ab3-80ed-222e14158f6f.pdf</t>
  </si>
  <si>
    <t>Islay - Dean Valdivia_PARTIDO DEMOCRATA VERDE_5</t>
  </si>
  <si>
    <t>OFELIA CHAMBI CHAMBI</t>
  </si>
  <si>
    <t>70290066</t>
  </si>
  <si>
    <t>https://mpesije.jne.gob.pe/apidocs/eaf0fb50-8c6f-43c0-b2fd-349eb0140c95.pdf</t>
  </si>
  <si>
    <t>Islay - Dean Valdivia_PARTIDO DEMOCRATA VERDE_6</t>
  </si>
  <si>
    <t>BRATSON ERICK CUNO MAMANI</t>
  </si>
  <si>
    <t>73573681</t>
  </si>
  <si>
    <t>https://mpesije.jne.gob.pe/apidocs/9f841132-cd59-4ecd-96da-48f59d7f852f.pdf</t>
  </si>
  <si>
    <t>Islay - Dean Valdivia_PARTIDO DEMOCRATICO SOMOS PERU_0</t>
  </si>
  <si>
    <t>FRANCO VLADIMIR SALAS CONDORI</t>
  </si>
  <si>
    <t>43605311</t>
  </si>
  <si>
    <t>https://mpesije.jne.gob.pe/apidocs/ff2bb8fe-618f-4426-bb02-18e68ca93e59.pdf</t>
  </si>
  <si>
    <t>Islay - Dean Valdivia_PARTIDO DEMOCRATICO SOMOS PERU_1</t>
  </si>
  <si>
    <t>TANIA ELIZABETH URDANIVIA COPA</t>
  </si>
  <si>
    <t>44483824</t>
  </si>
  <si>
    <t>https://mpesije.jne.gob.pe/apidocs/0648e76a-5550-40c4-813f-be095243ba86.pdf</t>
  </si>
  <si>
    <t>Islay - Dean Valdivia_PARTIDO DEMOCRATICO SOMOS PERU_2</t>
  </si>
  <si>
    <t>EDWIN MAXI ARONCACYA CALLAHUASI</t>
  </si>
  <si>
    <t>45500796</t>
  </si>
  <si>
    <t>https://mpesije.jne.gob.pe/apidocs/589fa326-8406-43f5-b5b6-e620271e6446.pdf</t>
  </si>
  <si>
    <t>Islay - Dean Valdivia_PARTIDO DEMOCRATICO SOMOS PERU_3</t>
  </si>
  <si>
    <t>JAKELIN ROSARIO APAZA DIAZ</t>
  </si>
  <si>
    <t>71933844</t>
  </si>
  <si>
    <t>https://mpesije.jne.gob.pe/apidocs/ebc161b9-e2b3-4633-a4e6-5ac1e0de52e4.pdf</t>
  </si>
  <si>
    <t>Islay - Dean Valdivia_PARTIDO DEMOCRATICO SOMOS PERU_4</t>
  </si>
  <si>
    <t>EDWIN RICHARD PARI MAMANI</t>
  </si>
  <si>
    <t>43706903</t>
  </si>
  <si>
    <t>https://mpesije.jne.gob.pe/apidocs/9bf8e01f-80e5-4503-96a8-f02453ea4f45.pdf</t>
  </si>
  <si>
    <t>Islay - Dean Valdivia_PARTIDO DEMOCRATICO SOMOS PERU_5</t>
  </si>
  <si>
    <t>CLAUDIA CARMEN CARI QUISPE</t>
  </si>
  <si>
    <t>41877300</t>
  </si>
  <si>
    <t>https://mpesije.jne.gob.pe/apidocs/65ce7ffe-35b1-4abd-a402-a66a2294749c.pdf</t>
  </si>
  <si>
    <t>Islay - Dean Valdivia_PARTIDO DEMOCRATICO SOMOS PERU_6</t>
  </si>
  <si>
    <t>BRANDON ERICKSON BACA ZARATE</t>
  </si>
  <si>
    <t>78459235</t>
  </si>
  <si>
    <t>https://mpesije.jne.gob.pe/apidocs/4e00d142-af91-4625-9720-c8e65825bc82.pdf</t>
  </si>
  <si>
    <t>Islay - Dean Valdivia_YO AREQUIPA_0</t>
  </si>
  <si>
    <t>GLADIS MORAIMA ALE CRUZ</t>
  </si>
  <si>
    <t>29364639</t>
  </si>
  <si>
    <t>https://mpesije.jne.gob.pe/apidocs/66d64c3d-9fdf-4913-b5e9-48c8d81661d7.pdf</t>
  </si>
  <si>
    <t>Islay - Dean Valdivia_YO AREQUIPA_1</t>
  </si>
  <si>
    <t>JOSE DANIEL HUAMAN CONDORI</t>
  </si>
  <si>
    <t>45482864</t>
  </si>
  <si>
    <t>https://mpesije.jne.gob.pe/apidocs/84b95567-f1cf-4f50-a9c1-fcab9391d675.pdf</t>
  </si>
  <si>
    <t>Islay - Dean Valdivia_YO AREQUIPA_2</t>
  </si>
  <si>
    <t>ROSALIA DIAZ COILA</t>
  </si>
  <si>
    <t>40489980</t>
  </si>
  <si>
    <t>https://mpesije.jne.gob.pe/apidocs/04081c58-cfdf-4fca-b4dd-8dc8125d6102.pdf</t>
  </si>
  <si>
    <t>Islay - Dean Valdivia_YO AREQUIPA_3</t>
  </si>
  <si>
    <t>NESTOR VICENTE TORRES HUAYLLA</t>
  </si>
  <si>
    <t>30847521</t>
  </si>
  <si>
    <t>https://mpesije.jne.gob.pe/apidocs/6fa63290-ad35-40e4-994e-0d154d412c4c.pdf</t>
  </si>
  <si>
    <t>Islay - Dean Valdivia_YO AREQUIPA_4</t>
  </si>
  <si>
    <t>DALIA JANET HUAMANI AYTA</t>
  </si>
  <si>
    <t>45265214</t>
  </si>
  <si>
    <t>https://mpesije.jne.gob.pe/apidocs/a2c6ec4b-f47f-4d29-a733-97eebb6f977d.pdf</t>
  </si>
  <si>
    <t>Islay - Dean Valdivia_YO AREQUIPA_5</t>
  </si>
  <si>
    <t>MARCOS CHRISTIAN PATANA CEREZO</t>
  </si>
  <si>
    <t>72165951</t>
  </si>
  <si>
    <t>https://mpesije.jne.gob.pe/apidocs/029d0f35-c96d-4bdb-8387-d6949901dc59.pdf</t>
  </si>
  <si>
    <t>Islay - Dean Valdivia_YO AREQUIPA_6</t>
  </si>
  <si>
    <t>THALIA KATHERINE QUISPE PAYEHUANCA</t>
  </si>
  <si>
    <t>72249785</t>
  </si>
  <si>
    <t>https://mpesije.jne.gob.pe/apidocs/caf5e76f-ac1b-49e3-a833-d0acc5dc7813.pdf</t>
  </si>
  <si>
    <t>Islay - Islay_ACCION POPULAR_0</t>
  </si>
  <si>
    <t>GERALD ENRIQUE PALOMINO POMIER</t>
  </si>
  <si>
    <t>40344251</t>
  </si>
  <si>
    <t>https://mpesije.jne.gob.pe/apidocs/142ee4f6-1374-4750-8e9b-ef09204f9488.pdf</t>
  </si>
  <si>
    <t>Islay - Islay_ACCION POPULAR_1</t>
  </si>
  <si>
    <t>GINO RAUL BERRIOS VIDAURRE</t>
  </si>
  <si>
    <t>00517916</t>
  </si>
  <si>
    <t>https://mpesije.jne.gob.pe/apidocs/bfe4fc68-4460-44d3-a7f2-b6607b3bb471.pdf</t>
  </si>
  <si>
    <t>Islay - Islay_ACCION POPULAR_2</t>
  </si>
  <si>
    <t>TALY LOURDES HUANCOLLO MAQUERA</t>
  </si>
  <si>
    <t>73372657</t>
  </si>
  <si>
    <t>https://mpesije.jne.gob.pe/apidocs/20a45451-766b-4f67-acf2-1820a93ebbc3.pdf</t>
  </si>
  <si>
    <t>Islay - Islay_ACCION POPULAR_3</t>
  </si>
  <si>
    <t>DARWIN SERGIO CARI CABANA</t>
  </si>
  <si>
    <t>80266348</t>
  </si>
  <si>
    <t>https://mpesije.jne.gob.pe/apidocs/3b5fee67-5a44-48d0-9585-84292c53e9ad.pdf</t>
  </si>
  <si>
    <t>Islay - Islay_ACCION POPULAR_4</t>
  </si>
  <si>
    <t>AMPARITO CAROL RONCEROS APAZA</t>
  </si>
  <si>
    <t>30848722</t>
  </si>
  <si>
    <t>https://mpesije.jne.gob.pe/apidocs/9904a5fc-f813-41ca-a1b7-b1fe09ccb065.pdf</t>
  </si>
  <si>
    <t>Islay - Islay_ACCION POPULAR_5</t>
  </si>
  <si>
    <t>JOSE LIZANDRO AGUIRRE MENA</t>
  </si>
  <si>
    <t>74951525</t>
  </si>
  <si>
    <t>https://mpesije.jne.gob.pe/apidocs/157ad80d-15ee-4a98-84d2-ea0ddce86337.pdf</t>
  </si>
  <si>
    <t>Islay - Islay_ACCION POPULAR_6</t>
  </si>
  <si>
    <t>CAROLA ALEIDA CARDOZA INCIO</t>
  </si>
  <si>
    <t>74278864</t>
  </si>
  <si>
    <t>https://mpesije.jne.gob.pe/apidocs/7971464a-f59e-4e79-a560-8ae5c1023396.pdf</t>
  </si>
  <si>
    <t>Islay - Islay_AHORA NACION AN_0</t>
  </si>
  <si>
    <t>JERY PAOLA CANELO PACHECO</t>
  </si>
  <si>
    <t>44955464</t>
  </si>
  <si>
    <t>https://mpesije.jne.gob.pe/apidocs/20f2cf4f-d076-4b35-bb81-e13ee6cc620e.pdf</t>
  </si>
  <si>
    <t>Islay - Islay_AHORA NACION AN_1</t>
  </si>
  <si>
    <t>NOEMI ANA MELBA CHACON MACHACA</t>
  </si>
  <si>
    <t>43196981</t>
  </si>
  <si>
    <t>https://mpesije.jne.gob.pe/apidocs/e09839bb-d619-48f5-a1cd-f951737c08c6.pdf</t>
  </si>
  <si>
    <t>Islay - Islay_AHORA NACION AN_2</t>
  </si>
  <si>
    <t>MIGUEL ORLANDO VERGARAY PAULINO</t>
  </si>
  <si>
    <t>25795094</t>
  </si>
  <si>
    <t>https://mpesije.jne.gob.pe/apidocs/5307a59a-882b-4811-a18c-604c67409af5.pdf</t>
  </si>
  <si>
    <t>Islay - Islay_AHORA NACION AN_3</t>
  </si>
  <si>
    <t>CAMILA MILAGROS LEON HUANCO</t>
  </si>
  <si>
    <t>75917038</t>
  </si>
  <si>
    <t>https://mpesije.jne.gob.pe/apidocs/fc293ddd-843f-4864-836b-b76b99aebedd.pdf</t>
  </si>
  <si>
    <t>Islay - Islay_AHORA NACION AN_4</t>
  </si>
  <si>
    <t>JAVIER RONNIE MAMANI ARELA</t>
  </si>
  <si>
    <t>45926606</t>
  </si>
  <si>
    <t>https://mpesije.jne.gob.pe/apidocs/f6a520d4-7997-434d-a5b4-736ea447ec21.pdf</t>
  </si>
  <si>
    <t>Islay - Islay_AHORA NACION AN_5</t>
  </si>
  <si>
    <t>BARBARA IVETH CUEVAS FLORES</t>
  </si>
  <si>
    <t>73194059</t>
  </si>
  <si>
    <t>https://mpesije.jne.gob.pe/apidocs/44e760cb-2fc4-4278-ad74-5b356132668e.pdf</t>
  </si>
  <si>
    <t>Islay - Islay_AHORA NACION AN_6</t>
  </si>
  <si>
    <t>JAIR ANTHONY CASALLO CHANCO</t>
  </si>
  <si>
    <t>71718014</t>
  </si>
  <si>
    <t>https://mpesije.jne.gob.pe/apidocs/eaf95c90-232c-4777-b74b-24f73d2e7991.pdf</t>
  </si>
  <si>
    <t>Islay - Islay_FUERZA AREQUIPENA_0</t>
  </si>
  <si>
    <t>MARIETH ALESSANDRA ALVAREZ MAMANI</t>
  </si>
  <si>
    <t>71584056</t>
  </si>
  <si>
    <t>https://mpesije.jne.gob.pe/apidocs/5d0e7c7c-7eeb-48c2-8884-a2bf736e0476.pdf</t>
  </si>
  <si>
    <t>Islay - Islay_FUERZA AREQUIPENA_1</t>
  </si>
  <si>
    <t>DALIA LUZ ALA-VEDRA ROCHA</t>
  </si>
  <si>
    <t>30848702</t>
  </si>
  <si>
    <t>https://mpesije.jne.gob.pe/apidocs/4b1c3e2a-9b74-4d20-988f-3e6b439adee4.pdf</t>
  </si>
  <si>
    <t>Islay - Islay_FUERZA AREQUIPENA_2</t>
  </si>
  <si>
    <t>LUIS ENRIQUE RAFAEL CAMONES</t>
  </si>
  <si>
    <t>42966694</t>
  </si>
  <si>
    <t>https://mpesije.jne.gob.pe/apidocs/1abacb20-faf7-479d-81b9-6f9e6060dd0d.pdf</t>
  </si>
  <si>
    <t>Islay - Islay_FUERZA AREQUIPENA_3</t>
  </si>
  <si>
    <t>PIERINA JOHANNA VALDIVIA QUINTANILLA</t>
  </si>
  <si>
    <t>47314175</t>
  </si>
  <si>
    <t>https://mpesije.jne.gob.pe/apidocs/447fa77e-90a7-48fd-b23e-4b6838deb3b1.pdf</t>
  </si>
  <si>
    <t>Islay - Islay_FUERZA AREQUIPENA_4</t>
  </si>
  <si>
    <t>JIMMY BENNY ROQUE MACHACA</t>
  </si>
  <si>
    <t>40465650</t>
  </si>
  <si>
    <t>https://mpesije.jne.gob.pe/apidocs/cb072036-748c-46ce-aa96-ba336ba2b8e7.pdf</t>
  </si>
  <si>
    <t>Islay - Islay_FUERZA AREQUIPENA_5</t>
  </si>
  <si>
    <t>ANGELA YAHAIRA TAYPE CCORA</t>
  </si>
  <si>
    <t>71735958</t>
  </si>
  <si>
    <t>https://mpesije.jne.gob.pe/apidocs/fea8dd48-1f76-44b6-91ef-63a4221f2bf3.pdf</t>
  </si>
  <si>
    <t>Islay - Islay_FUERZA AREQUIPENA_6</t>
  </si>
  <si>
    <t>LUIS GUSTAVO MENDOZA APAZA</t>
  </si>
  <si>
    <t>70581900</t>
  </si>
  <si>
    <t>https://mpesije.jne.gob.pe/apidocs/601ce5c4-a00e-4ae1-9789-ed3c439b6a54.pdf</t>
  </si>
  <si>
    <t>Islay - Islay_JUNTOS POR EL PERU_0</t>
  </si>
  <si>
    <t>DEMETRIO ZAPANA DEZA</t>
  </si>
  <si>
    <t>29579967</t>
  </si>
  <si>
    <t>https://mpesije.jne.gob.pe/apidocs/3d4d9fa0-62c7-4486-858d-63e2cbc6e94f.pdf</t>
  </si>
  <si>
    <t>Islay - Islay_JUNTOS POR EL PERU_1</t>
  </si>
  <si>
    <t>GILMER CARRANZA VASQUEZ</t>
  </si>
  <si>
    <t>43744166</t>
  </si>
  <si>
    <t>https://mpesije.jne.gob.pe/apidocs/aa053850-80fd-48d1-a30f-b697f14bfcac.pdf</t>
  </si>
  <si>
    <t>Islay - Islay_JUNTOS POR EL PERU_2</t>
  </si>
  <si>
    <t>YOSSY MEDALIT ORTIZ ABAD</t>
  </si>
  <si>
    <t>75775319</t>
  </si>
  <si>
    <t>https://mpesije.jne.gob.pe/apidocs/cbf39d46-d512-4389-ae2a-fbc0553a83f1.pdf</t>
  </si>
  <si>
    <t>Islay - Islay_JUNTOS POR EL PERU_3</t>
  </si>
  <si>
    <t>RAUL CARLOS ZAMATA QUISPE</t>
  </si>
  <si>
    <t>30834863</t>
  </si>
  <si>
    <t>https://mpesije.jne.gob.pe/apidocs/d6429467-0999-4075-8b07-f7cc6d301fcb.pdf</t>
  </si>
  <si>
    <t>Islay - Islay_JUNTOS POR EL PERU_4</t>
  </si>
  <si>
    <t>MARGARITA FASABI CATANGA</t>
  </si>
  <si>
    <t>44417393</t>
  </si>
  <si>
    <t>https://mpesije.jne.gob.pe/apidocs/3f83daa2-474a-401c-80a6-95c9f6d58f1f.pdf</t>
  </si>
  <si>
    <t>Islay - Islay_JUNTOS POR EL PERU_5</t>
  </si>
  <si>
    <t>MARCO ANTONIO CARDOZA ELIAS</t>
  </si>
  <si>
    <t>17420999</t>
  </si>
  <si>
    <t>https://mpesije.jne.gob.pe/apidocs/79451d99-81a9-4d7b-8fe6-ccc791f7ce80.pdf</t>
  </si>
  <si>
    <t>Islay - Islay_JUNTOS POR EL PERU_6</t>
  </si>
  <si>
    <t>ANDREA DE LOS ANGELES REYES NIZAMA</t>
  </si>
  <si>
    <t>61095725</t>
  </si>
  <si>
    <t>https://mpesije.jne.gob.pe/apidocs/787da1ad-71b6-4719-899b-7bccd210ab7a.pdf</t>
  </si>
  <si>
    <t>Islay - Islay_PARTIDO POLITICO PERU PRIMERO_0</t>
  </si>
  <si>
    <t>FERNANDO BRUCE ZUÑIGA CHAVEZ</t>
  </si>
  <si>
    <t>30834137</t>
  </si>
  <si>
    <t>https://mpesije.jne.gob.pe/apidocs/d0b2f6a6-01bc-41cb-b131-6e5234bd696d.pdf</t>
  </si>
  <si>
    <t>Islay - Islay_PARTIDO POLITICO PERU PRIMERO_1</t>
  </si>
  <si>
    <t>JOHN CALA ANCO</t>
  </si>
  <si>
    <t>29585279</t>
  </si>
  <si>
    <t>https://mpesije.jne.gob.pe/apidocs/10a4f6b1-cf9d-4966-a98d-b74f4b3dbdf1.pdf</t>
  </si>
  <si>
    <t>Islay - Islay_PARTIDO POLITICO PERU PRIMERO_2</t>
  </si>
  <si>
    <t>ROSARIO DORIS HERRERA VELIENDRES DE ELIZALDE</t>
  </si>
  <si>
    <t>30853803</t>
  </si>
  <si>
    <t>https://mpesije.jne.gob.pe/apidocs/a65a072b-7a39-4b16-b4b5-26f7c6f06c78.pdf</t>
  </si>
  <si>
    <t>Islay - Islay_PARTIDO POLITICO PERU PRIMERO_3</t>
  </si>
  <si>
    <t>JAVIER ALBERTO CONDORI CORDOVA</t>
  </si>
  <si>
    <t>41931248</t>
  </si>
  <si>
    <t>https://mpesije.jne.gob.pe/apidocs/f019378f-eba5-4841-a3d7-800578fd077d.pdf</t>
  </si>
  <si>
    <t>Islay - Islay_PARTIDO POLITICO PERU PRIMERO_4</t>
  </si>
  <si>
    <t>LESLY KARIN JARA APAZA</t>
  </si>
  <si>
    <t>47292066</t>
  </si>
  <si>
    <t>https://mpesije.jne.gob.pe/apidocs/1219097b-a461-4725-8a49-f4270d651b18.pdf</t>
  </si>
  <si>
    <t>Islay - Islay_PARTIDO POLITICO PERU PRIMERO_5</t>
  </si>
  <si>
    <t>ANDERSSON ANDRE LOPEZ OVIEDO</t>
  </si>
  <si>
    <t>72172255</t>
  </si>
  <si>
    <t>https://mpesije.jne.gob.pe/apidocs/be260b0d-6ce5-458d-a4ba-e2d69c35c0ac.pdf</t>
  </si>
  <si>
    <t>Islay - Islay_PARTIDO POLITICO PERU PRIMERO_6</t>
  </si>
  <si>
    <t>LESLY YAMELY SERNAQUE SANDOVAL</t>
  </si>
  <si>
    <t>75777357</t>
  </si>
  <si>
    <t>https://mpesije.jne.gob.pe/apidocs/997e014a-a4c9-447c-a066-ea2d06013b7e.pdf</t>
  </si>
  <si>
    <t>Islay - Islay_RENOVACION POPULAR PERU_0</t>
  </si>
  <si>
    <t>RICARDO JEAN PIERRE CANAZA MAMANI</t>
  </si>
  <si>
    <t>47239660</t>
  </si>
  <si>
    <t>https://mpesije.jne.gob.pe/apidocs/25e64ca0-4781-4bb6-bbea-9d90debee986.pdf</t>
  </si>
  <si>
    <t>Islay - Islay_RENOVACION POPULAR PERU_1</t>
  </si>
  <si>
    <t>JESUS FLORENTINO TUPAC AGUIRRE</t>
  </si>
  <si>
    <t>29526566</t>
  </si>
  <si>
    <t>https://mpesije.jne.gob.pe/apidocs/009d881e-2430-4d37-838f-66a065bb41ac.pdf</t>
  </si>
  <si>
    <t>Islay - Islay_RENOVACION POPULAR PERU_2</t>
  </si>
  <si>
    <t>LUZ ELVIRA MANTILLA ALA VEDRA</t>
  </si>
  <si>
    <t>30863433</t>
  </si>
  <si>
    <t>https://mpesije.jne.gob.pe/apidocs/e56f90ea-e09f-4892-abd9-ea63e713c23b.pdf</t>
  </si>
  <si>
    <t>Islay - Islay_RENOVACION POPULAR PERU_3</t>
  </si>
  <si>
    <t>LEONEL HERNAN PEREZ ABRIL</t>
  </si>
  <si>
    <t>76361962</t>
  </si>
  <si>
    <t>https://mpesije.jne.gob.pe/apidocs/94d80097-5c5d-4517-b530-a94c08fc7f8c.pdf</t>
  </si>
  <si>
    <t>Islay - Islay_RENOVACION POPULAR PERU_4</t>
  </si>
  <si>
    <t>GEORGINA TOMASA SOSA PINTO</t>
  </si>
  <si>
    <t>29215841</t>
  </si>
  <si>
    <t>https://mpesije.jne.gob.pe/apidocs/302ceb0b-e995-4b5d-a25e-11a6d6190902.pdf</t>
  </si>
  <si>
    <t>Islay - Islay_RENOVACION POPULAR PERU_5</t>
  </si>
  <si>
    <t>SAMIR ANDRE ZAMUDIO QUISPE</t>
  </si>
  <si>
    <t>75063387</t>
  </si>
  <si>
    <t>https://mpesije.jne.gob.pe/apidocs/13bac536-2e09-4677-9ed5-755b80739f8d.pdf</t>
  </si>
  <si>
    <t>Islay - Islay_RENOVACION POPULAR PERU_6</t>
  </si>
  <si>
    <t>VERONICA CRISTAL MEDINA MAMANI</t>
  </si>
  <si>
    <t>72422640</t>
  </si>
  <si>
    <t>https://mpesije.jne.gob.pe/apidocs/08455ab0-d6af-47c0-a19b-d748d39f3c4c.pdf</t>
  </si>
  <si>
    <t>Islay - Islay_YO AREQUIPA_0</t>
  </si>
  <si>
    <t>GUSTAVO ADOLFO ROBLES FERNANDEZ</t>
  </si>
  <si>
    <t>29308649</t>
  </si>
  <si>
    <t>https://mpesije.jne.gob.pe/apidocs/2c783dd8-f4d9-4818-ba90-7a85c9be999d.pdf</t>
  </si>
  <si>
    <t>Islay - Islay_YO AREQUIPA_1</t>
  </si>
  <si>
    <t>CESAR CHURA ANAHUA</t>
  </si>
  <si>
    <t>30863696</t>
  </si>
  <si>
    <t>https://mpesije.jne.gob.pe/apidocs/6dce3237-a4e6-49e6-acae-a9cf57cf7c31.pdf</t>
  </si>
  <si>
    <t>Islay - Islay_YO AREQUIPA_2</t>
  </si>
  <si>
    <t>FLOR MARIA FLORES PANTIGOSO</t>
  </si>
  <si>
    <t>76033359</t>
  </si>
  <si>
    <t>https://mpesije.jne.gob.pe/apidocs/8c10c4cf-c797-4270-98d9-6b23f4f97a31.pdf</t>
  </si>
  <si>
    <t>Islay - Islay_YO AREQUIPA_3</t>
  </si>
  <si>
    <t>AUGUSTO QUISPE MAMANI</t>
  </si>
  <si>
    <t>30836622</t>
  </si>
  <si>
    <t>https://mpesije.jne.gob.pe/apidocs/674cf44d-e345-40c8-bab9-c344c6ee09c7.pdf</t>
  </si>
  <si>
    <t>Islay - Islay_YO AREQUIPA_4</t>
  </si>
  <si>
    <t>NERY CECILIA DIAZ SANCHEZ DE QUISPE</t>
  </si>
  <si>
    <t>30863695</t>
  </si>
  <si>
    <t>https://mpesije.jne.gob.pe/apidocs/b6abf1ed-40e3-47b1-80dd-9764a28216ff.pdf</t>
  </si>
  <si>
    <t>Islay - Islay_YO AREQUIPA_5</t>
  </si>
  <si>
    <t>PERCY PRIMITIVO LUQUE OLVIA</t>
  </si>
  <si>
    <t>30848731</t>
  </si>
  <si>
    <t>https://mpesije.jne.gob.pe/apidocs/ef2b5c81-da5a-4a9b-a831-39c81c35eb6e.pdf</t>
  </si>
  <si>
    <t>Islay - Islay_YO AREQUIPA_6</t>
  </si>
  <si>
    <t>EVELYN FLOR DE ROCIO QUISPE YANQUI</t>
  </si>
  <si>
    <t>75335592</t>
  </si>
  <si>
    <t>https://mpesije.jne.gob.pe/apidocs/a6af001d-9aee-46a7-8b43-6433ed549273.pdf</t>
  </si>
  <si>
    <t>Islay - Mejia_ACCION POPULAR_0</t>
  </si>
  <si>
    <t>JUANA ROSA ARENAS ASPILCUETA DE MEZA</t>
  </si>
  <si>
    <t>30850035</t>
  </si>
  <si>
    <t>https://mpesije.jne.gob.pe/apidocs/8e2d8198-8301-41c7-9128-41e0cd646d0d.pdf</t>
  </si>
  <si>
    <t>Islay - Mejia_ACCION POPULAR_1</t>
  </si>
  <si>
    <t>WILLIAM VICTOR BEJARANO AGUILAR</t>
  </si>
  <si>
    <t>29694078</t>
  </si>
  <si>
    <t>https://mpesije.jne.gob.pe/apidocs/48db728f-b8a4-4d3c-8f4b-48df73e89f69.pdf</t>
  </si>
  <si>
    <t>Islay - Mejia_ACCION POPULAR_2</t>
  </si>
  <si>
    <t>MILAGROS SANDRA GOMEZ LLAMOSAS</t>
  </si>
  <si>
    <t>30849893</t>
  </si>
  <si>
    <t>https://mpesije.jne.gob.pe/apidocs/87b6d818-bff3-4db9-8fc3-38071db78453.pdf</t>
  </si>
  <si>
    <t>Islay - Mejia_ACCION POPULAR_3</t>
  </si>
  <si>
    <t>VLADIMIR ALEXANDER TEJADA CHAVEZ</t>
  </si>
  <si>
    <t>70760098</t>
  </si>
  <si>
    <t>https://mpesije.jne.gob.pe/apidocs/8ae536dd-29dc-4e18-8d85-8db695d90ea6.pdf</t>
  </si>
  <si>
    <t>Islay - Mejia_ACCION POPULAR_4</t>
  </si>
  <si>
    <t>ANGELA MARIA CUZZI MORAN</t>
  </si>
  <si>
    <t>30849749</t>
  </si>
  <si>
    <t>https://mpesije.jne.gob.pe/apidocs/4e8b67d4-0c9f-431e-be3a-76481346f098.pdf</t>
  </si>
  <si>
    <t>Islay - Mejia_ACCION POPULAR_5</t>
  </si>
  <si>
    <t>JOSE MANUEL VALDIVIA QUISPE</t>
  </si>
  <si>
    <t>74386982</t>
  </si>
  <si>
    <t>https://mpesije.jne.gob.pe/apidocs/77c5e0b3-ab62-4a3d-9d20-4cadca232c36.pdf</t>
  </si>
  <si>
    <t>Islay - Mejia_ACCION POPULAR_6</t>
  </si>
  <si>
    <t>MARIA FERNANDA ROCHA CHIRIO</t>
  </si>
  <si>
    <t>73527496</t>
  </si>
  <si>
    <t>https://mpesije.jne.gob.pe/apidocs/43b07cb0-4dc4-4258-99fe-ff41feff4b18.pdf</t>
  </si>
  <si>
    <t>Islay - Mejia_AHORA NACION AN_0</t>
  </si>
  <si>
    <t>NAHIMBY ALESSANDRA ARIAS BARRIOS</t>
  </si>
  <si>
    <t>72861774</t>
  </si>
  <si>
    <t>https://mpesije.jne.gob.pe/apidocs/b2db3a75-5cb4-4a5a-a0dc-1694660d249e.pdf</t>
  </si>
  <si>
    <t>Islay - Mejia_AHORA NACION AN_1</t>
  </si>
  <si>
    <t>DIANA SOSIREE ASPILCUETA CACERES</t>
  </si>
  <si>
    <t>43566302</t>
  </si>
  <si>
    <t>https://mpesije.jne.gob.pe/apidocs/073b766c-cd69-4ef6-9152-b8f77c540b20.pdf</t>
  </si>
  <si>
    <t>Islay - Mejia_AHORA NACION AN_2</t>
  </si>
  <si>
    <t>EDUARDO CONDORI SUCARI</t>
  </si>
  <si>
    <t>44976724</t>
  </si>
  <si>
    <t>https://mpesije.jne.gob.pe/apidocs/ec10e88a-6df8-42a8-9877-8f24ec5579a7.pdf</t>
  </si>
  <si>
    <t>Islay - Mejia_AHORA NACION AN_3</t>
  </si>
  <si>
    <t>CARMEN MERCEDES MONTALVO APARICIO</t>
  </si>
  <si>
    <t>29690661</t>
  </si>
  <si>
    <t>https://mpesije.jne.gob.pe/apidocs/88d182ad-df98-4777-8ded-1b9a0096f472.pdf</t>
  </si>
  <si>
    <t>Islay - Mejia_AHORA NACION AN_4</t>
  </si>
  <si>
    <t>YERSON ALOIS CCASA CHOQUE</t>
  </si>
  <si>
    <t>60063832</t>
  </si>
  <si>
    <t>https://mpesije.jne.gob.pe/apidocs/216e28ff-58e8-4ccb-b522-2621a53e7601.pdf</t>
  </si>
  <si>
    <t>Islay - Mejia_AHORA NACION AN_5</t>
  </si>
  <si>
    <t>ALEXIA DEL ROSARIO SANTOS VALDIVIA</t>
  </si>
  <si>
    <t>75668598</t>
  </si>
  <si>
    <t>https://mpesije.jne.gob.pe/apidocs/c1c81bb7-573e-4729-acb6-5c32650d1e4f.pdf</t>
  </si>
  <si>
    <t>Islay - Mejia_AHORA NACION AN_6</t>
  </si>
  <si>
    <t>DIEGO ROYER MAMANI COA</t>
  </si>
  <si>
    <t>73113733</t>
  </si>
  <si>
    <t>https://mpesije.jne.gob.pe/apidocs/67a032f3-ff81-4575-a944-0d4810cc2dc5.pdf</t>
  </si>
  <si>
    <t>Islay - Mejia_ALIANZA PARA EL PROGRESO_0</t>
  </si>
  <si>
    <t>JUAN ALFREDO ARENAS DELGADO</t>
  </si>
  <si>
    <t>43811121</t>
  </si>
  <si>
    <t>https://mpesije.jne.gob.pe/apidocs/7d9463df-cab5-47d0-b33f-38e8c6f6724d.pdf</t>
  </si>
  <si>
    <t>Islay - Mejia_ALIANZA PARA EL PROGRESO_1</t>
  </si>
  <si>
    <t>RICARDO VICENTE SANCHEZ CUBA</t>
  </si>
  <si>
    <t>47258153</t>
  </si>
  <si>
    <t>https://mpesije.jne.gob.pe/apidocs/71a87218-9738-486d-a11d-3253af03d55a.pdf</t>
  </si>
  <si>
    <t>Islay - Mejia_ALIANZA PARA EL PROGRESO_2</t>
  </si>
  <si>
    <t>SHIRLEY PAMELA LINAREZ MAMANI</t>
  </si>
  <si>
    <t>72202151</t>
  </si>
  <si>
    <t>https://mpesije.jne.gob.pe/apidocs/412df6dd-4fbe-4542-b983-9776540cb2a4.pdf</t>
  </si>
  <si>
    <t>Islay - Mejia_ALIANZA PARA EL PROGRESO_3</t>
  </si>
  <si>
    <t>LUIS ALBERTO SARMIENTO COILA</t>
  </si>
  <si>
    <t>41408996</t>
  </si>
  <si>
    <t>https://mpesije.jne.gob.pe/apidocs/e2fa3bc4-b965-4015-9bc4-2e9773290018.pdf</t>
  </si>
  <si>
    <t>Islay - Mejia_ALIANZA PARA EL PROGRESO_4</t>
  </si>
  <si>
    <t>ZULLY ESPERANZA CHIRIO APAZA</t>
  </si>
  <si>
    <t>75933703</t>
  </si>
  <si>
    <t>https://mpesije.jne.gob.pe/apidocs/c5174e39-7e2f-4a73-a93a-853ae7d30e90.pdf</t>
  </si>
  <si>
    <t>Islay - Mejia_ALIANZA PARA EL PROGRESO_5</t>
  </si>
  <si>
    <t>JUAN WILLIAM PAREDES RUELAS</t>
  </si>
  <si>
    <t>40847515</t>
  </si>
  <si>
    <t>https://mpesije.jne.gob.pe/apidocs/a24e435c-60e5-4a89-b890-ea48af5a4cb1.pdf</t>
  </si>
  <si>
    <t>Islay - Mejia_ALIANZA PARA EL PROGRESO_6</t>
  </si>
  <si>
    <t>CAROL NICOLE CHOQUE CONDORI</t>
  </si>
  <si>
    <t>75864490</t>
  </si>
  <si>
    <t>https://mpesije.jne.gob.pe/apidocs/ffee46f7-9a95-4a57-977e-716c724ee2e1.pdf</t>
  </si>
  <si>
    <t>Islay - Mejia_RENOVACION POPULAR PERU_0</t>
  </si>
  <si>
    <t>MAURICIO BENAVIDES LOZADA</t>
  </si>
  <si>
    <t>73088826</t>
  </si>
  <si>
    <t>https://mpesije.jne.gob.pe/apidocs/93de380b-f562-44f8-8eee-e79d254735b6.pdf</t>
  </si>
  <si>
    <t>Islay - Mejia_RENOVACION POPULAR PERU_1</t>
  </si>
  <si>
    <t>SHEYLA MILUSKA CUBA PONCE</t>
  </si>
  <si>
    <t>74559426</t>
  </si>
  <si>
    <t>https://mpesije.jne.gob.pe/apidocs/b620e84e-c0b2-4ed4-8d1e-d0d476724c32.pdf</t>
  </si>
  <si>
    <t>Islay - Mejia_RENOVACION POPULAR PERU_2</t>
  </si>
  <si>
    <t>LUIS FERNANDO MUÑOZ LLERENA PRADO</t>
  </si>
  <si>
    <t>76551674</t>
  </si>
  <si>
    <t>https://mpesije.jne.gob.pe/apidocs/f84cb2d0-db76-46f2-930e-12abc1111c22.pdf</t>
  </si>
  <si>
    <t>Islay - Mejia_RENOVACION POPULAR PERU_3</t>
  </si>
  <si>
    <t>LINETTE LEONOR LAZARTE MORALES</t>
  </si>
  <si>
    <t>29731210</t>
  </si>
  <si>
    <t>https://mpesije.jne.gob.pe/apidocs/8eb9b0e4-60d5-4c29-af38-b0fb0e8f1011.pdf</t>
  </si>
  <si>
    <t>Islay - Mejia_RENOVACION POPULAR PERU_4</t>
  </si>
  <si>
    <t>JUAN CARLOS PAREDES CACERES</t>
  </si>
  <si>
    <t>30836506</t>
  </si>
  <si>
    <t>https://mpesije.jne.gob.pe/apidocs/289169f4-087d-4c84-9d22-2fb1ebbc1053.pdf</t>
  </si>
  <si>
    <t>Islay - Mejia_RENOVACION POPULAR PERU_5</t>
  </si>
  <si>
    <t>GRIMALDA YOLANDA VALDEZ DE BEJAR</t>
  </si>
  <si>
    <t>30831626</t>
  </si>
  <si>
    <t>https://mpesije.jne.gob.pe/apidocs/f23466e7-1901-4d83-bc32-92ffb0373b6d.pdf</t>
  </si>
  <si>
    <t>Islay - Mejia_RENOVACION POPULAR PERU_6</t>
  </si>
  <si>
    <t>PAUL SAID CHAVEZ RIMONDI</t>
  </si>
  <si>
    <t>04642131</t>
  </si>
  <si>
    <t>https://mpesije.jne.gob.pe/apidocs/3d2d1120-466a-437a-afb3-688bdb539834.pdf</t>
  </si>
  <si>
    <t>Islay - Punta De Bombon_ACCION POPULAR_0</t>
  </si>
  <si>
    <t>JUAN RAUL RODRIGUEZ TORRES</t>
  </si>
  <si>
    <t>29606869</t>
  </si>
  <si>
    <t>https://mpesije.jne.gob.pe/apidocs/b0bf71a9-7d53-4be7-9c1b-dec7c4c0c0bf.pdf</t>
  </si>
  <si>
    <t>Islay - Punta De Bombon_ACCION POPULAR_1</t>
  </si>
  <si>
    <t>JULIO ERNESTO TEJADA CORNEJO</t>
  </si>
  <si>
    <t>30830475</t>
  </si>
  <si>
    <t>https://mpesije.jne.gob.pe/apidocs/4c3b8ecb-e3a9-4a1f-b00c-d1afaf04e041.pdf</t>
  </si>
  <si>
    <t>Islay - Punta De Bombon_ACCION POPULAR_2</t>
  </si>
  <si>
    <t>DORIS ELIZABETH ZELADA CALACHUA</t>
  </si>
  <si>
    <t>41409631</t>
  </si>
  <si>
    <t>https://mpesije.jne.gob.pe/apidocs/2689f94b-765f-4661-ba17-efe762d26b22.pdf</t>
  </si>
  <si>
    <t>Islay - Punta De Bombon_ACCION POPULAR_3</t>
  </si>
  <si>
    <t>JOHN EDWARD TORRES ANCO</t>
  </si>
  <si>
    <t>74144890</t>
  </si>
  <si>
    <t>https://mpesije.jne.gob.pe/apidocs/e9734b60-3088-4932-aef4-a73a70b1ec38.pdf</t>
  </si>
  <si>
    <t>Islay - Punta De Bombon_ACCION POPULAR_4</t>
  </si>
  <si>
    <t>LADY CAROLINA ARACA CCACCA</t>
  </si>
  <si>
    <t>48684311</t>
  </si>
  <si>
    <t>https://mpesije.jne.gob.pe/apidocs/7afdc578-ed1d-47e2-8573-f208225153ec.pdf</t>
  </si>
  <si>
    <t>Islay - Punta De Bombon_ACCION POPULAR_5</t>
  </si>
  <si>
    <t>JULIO MANUEL LOPEZ RAMOS</t>
  </si>
  <si>
    <t>72268951</t>
  </si>
  <si>
    <t>https://mpesije.jne.gob.pe/apidocs/05b23507-9582-4223-8212-57c710267e69.pdf</t>
  </si>
  <si>
    <t>Islay - Punta De Bombon_ACCION POPULAR_6</t>
  </si>
  <si>
    <t>ANGELINE BRILLITH TRINIDAD CAYRA</t>
  </si>
  <si>
    <t>73869716</t>
  </si>
  <si>
    <t>https://mpesije.jne.gob.pe/apidocs/a2af65a0-e80e-4806-b1bc-055f49dab6c3.pdf</t>
  </si>
  <si>
    <t>Islay - Punta De Bombon_AHORA NACION AN_0</t>
  </si>
  <si>
    <t>OMAR MAGDIEL TALAVERA MENDOZA</t>
  </si>
  <si>
    <t>80448207</t>
  </si>
  <si>
    <t>https://mpesije.jne.gob.pe/apidocs/92c80985-fa0d-4556-a88d-3d9b92a2e0c7.pdf</t>
  </si>
  <si>
    <t>Islay - Punta De Bombon_AHORA NACION AN_1</t>
  </si>
  <si>
    <t>MIGUEL ANGEL MACHACA CCACCA</t>
  </si>
  <si>
    <t>72245302</t>
  </si>
  <si>
    <t>https://mpesije.jne.gob.pe/apidocs/951957f9-a76a-4797-989a-bc3e85fa44ec.pdf</t>
  </si>
  <si>
    <t>Islay - Punta De Bombon_AHORA NACION AN_2</t>
  </si>
  <si>
    <t>YENI AREMI QUISPE QUISPE</t>
  </si>
  <si>
    <t>47208160</t>
  </si>
  <si>
    <t>https://mpesije.jne.gob.pe/apidocs/98dcfc66-7ad0-4278-aa1e-81cb043a41ab.pdf</t>
  </si>
  <si>
    <t>Islay - Punta De Bombon_AHORA NACION AN_3</t>
  </si>
  <si>
    <t>GUSTAVO ALONSO ALFARO ZEGARRA</t>
  </si>
  <si>
    <t>46706152</t>
  </si>
  <si>
    <t>https://mpesije.jne.gob.pe/apidocs/b3653843-30bc-4ba0-a9e7-e2d6278266dd.pdf</t>
  </si>
  <si>
    <t>Islay - Punta De Bombon_AHORA NACION AN_4</t>
  </si>
  <si>
    <t>NELY HUISA CAHUI</t>
  </si>
  <si>
    <t>76385501</t>
  </si>
  <si>
    <t>https://mpesije.jne.gob.pe/apidocs/7b6e504d-aae9-4e2e-9fa7-f3bce5778118.pdf</t>
  </si>
  <si>
    <t>Islay - Punta De Bombon_AHORA NACION AN_5</t>
  </si>
  <si>
    <t>LUIS MIGUEL MACHACA HUARIPAUCAR</t>
  </si>
  <si>
    <t>47143423</t>
  </si>
  <si>
    <t>https://mpesije.jne.gob.pe/apidocs/39f74b66-3836-418d-81ca-e177c4f4e3a8.pdf</t>
  </si>
  <si>
    <t>Islay - Punta De Bombon_AHORA NACION AN_6</t>
  </si>
  <si>
    <t>MARYORI FERNANDA MAMANI CAÑAZACA</t>
  </si>
  <si>
    <t>72268871</t>
  </si>
  <si>
    <t>https://mpesije.jne.gob.pe/apidocs/d2ee62ab-6046-4731-bb42-c8ae22c2bc78.pdf</t>
  </si>
  <si>
    <t>Islay - Punta De Bombon_ALIANZA PARA EL PROGRESO_0</t>
  </si>
  <si>
    <t>GUSTAVO SENEN VELASQUEZ GALLEGOS</t>
  </si>
  <si>
    <t>29612624</t>
  </si>
  <si>
    <t>https://mpesije.jne.gob.pe/apidocs/6a3339b9-464b-4e2b-a26b-9b4af828f9d7.pdf</t>
  </si>
  <si>
    <t>Islay - Punta De Bombon_ALIANZA PARA EL PROGRESO_1</t>
  </si>
  <si>
    <t>ANGEL ALFREDO QUISPE CAIRA</t>
  </si>
  <si>
    <t>76291852</t>
  </si>
  <si>
    <t>https://mpesije.jne.gob.pe/apidocs/0ece858e-40a0-47c7-b8d1-42ecade603cd.pdf</t>
  </si>
  <si>
    <t>Islay - Punta De Bombon_ALIANZA PARA EL PROGRESO_2</t>
  </si>
  <si>
    <t>OLGA LIDIA NUÑEZ RODRIGUEZ</t>
  </si>
  <si>
    <t>30853920</t>
  </si>
  <si>
    <t>https://mpesije.jne.gob.pe/apidocs/ef8d4a9f-264f-46aa-8df3-503677052c60.pdf</t>
  </si>
  <si>
    <t>Islay - Punta De Bombon_ALIANZA PARA EL PROGRESO_3</t>
  </si>
  <si>
    <t>HECTOR ALIAGA MAMANI</t>
  </si>
  <si>
    <t>30855120</t>
  </si>
  <si>
    <t>https://mpesije.jne.gob.pe/apidocs/676c3d32-42e0-41d2-a6c7-c89e52c7675e.pdf</t>
  </si>
  <si>
    <t>Islay - Punta De Bombon_ALIANZA PARA EL PROGRESO_4</t>
  </si>
  <si>
    <t>ROSA GABRIELA TACO CHOQUEHUANCA</t>
  </si>
  <si>
    <t>46729473</t>
  </si>
  <si>
    <t>https://mpesije.jne.gob.pe/apidocs/cbf5c5cb-21eb-4430-8aa2-64a1a3ffde6e.pdf</t>
  </si>
  <si>
    <t>Islay - Punta De Bombon_ALIANZA PARA EL PROGRESO_5</t>
  </si>
  <si>
    <t>JOSE CESAR TORRES SALINAS</t>
  </si>
  <si>
    <t>72265423</t>
  </si>
  <si>
    <t>https://mpesije.jne.gob.pe/apidocs/c31f8e0b-7489-4ac1-a960-f697589933e4.pdf</t>
  </si>
  <si>
    <t>Islay - Punta De Bombon_ALIANZA PARA EL PROGRESO_6</t>
  </si>
  <si>
    <t>YESSI ANDREA LLACMA CHAMBILLA</t>
  </si>
  <si>
    <t>46749066</t>
  </si>
  <si>
    <t>https://mpesije.jne.gob.pe/apidocs/bfcb74bb-3a6f-49af-aeae-aaccb6bef433.pdf</t>
  </si>
  <si>
    <t>Islay - Punta De Bombon_FUERZA AREQUIPENA_0</t>
  </si>
  <si>
    <t>EDWIN FERNANDO GONZALES MAMANI</t>
  </si>
  <si>
    <t>80267999</t>
  </si>
  <si>
    <t>https://mpesije.jne.gob.pe/apidocs/d5ffef56-e908-48d6-bd51-fa90c00dbcfa.pdf</t>
  </si>
  <si>
    <t>Islay - Punta De Bombon_FUERZA AREQUIPENA_1</t>
  </si>
  <si>
    <t>ARTURO VALENTIN GUTIERREZ CHOQUEHUANCA</t>
  </si>
  <si>
    <t>44810308</t>
  </si>
  <si>
    <t>https://mpesije.jne.gob.pe/apidocs/8fb39ebe-e9c1-47ab-954a-c054b5b822d1.pdf</t>
  </si>
  <si>
    <t>Islay - Punta De Bombon_FUERZA AREQUIPENA_2</t>
  </si>
  <si>
    <t>SONIA ELIZABETH MAMANI CAIRA</t>
  </si>
  <si>
    <t>44233818</t>
  </si>
  <si>
    <t>https://mpesije.jne.gob.pe/apidocs/7ca67e04-a91d-4e9a-96c0-8dac7f0f343f.pdf</t>
  </si>
  <si>
    <t>Islay - Punta De Bombon_FUERZA AREQUIPENA_3</t>
  </si>
  <si>
    <t>JOSE LUIS HUANCA CHISE</t>
  </si>
  <si>
    <t>61606148</t>
  </si>
  <si>
    <t>https://mpesije.jne.gob.pe/apidocs/d0973922-5c81-4830-be9f-881b446a9b7f.pdf</t>
  </si>
  <si>
    <t>Islay - Punta De Bombon_FUERZA AREQUIPENA_4</t>
  </si>
  <si>
    <t>ANYELA ESTEFANY SILVA MAMANI</t>
  </si>
  <si>
    <t>75412985</t>
  </si>
  <si>
    <t>https://mpesije.jne.gob.pe/apidocs/6d863822-f98d-4672-9f31-7dfd238f5177.pdf</t>
  </si>
  <si>
    <t>Islay - Punta De Bombon_FUERZA AREQUIPENA_5</t>
  </si>
  <si>
    <t>LUIS ANGEL HUAMACHUCO SILVA</t>
  </si>
  <si>
    <t>40483498</t>
  </si>
  <si>
    <t>https://mpesije.jne.gob.pe/apidocs/02fdeb01-08d4-49ad-9790-9a40ea44a350.pdf</t>
  </si>
  <si>
    <t>Islay - Punta De Bombon_FUERZA AREQUIPENA_6</t>
  </si>
  <si>
    <t>MANUELITA ASUNTA MAMANI COACALLA</t>
  </si>
  <si>
    <t>62234363</t>
  </si>
  <si>
    <t>https://mpesije.jne.gob.pe/apidocs/9b94286e-4d35-436c-9ceb-a0c07d5a1158.pdf</t>
  </si>
  <si>
    <t>Islay - Punta De Bombon_PARTIDO POLITICO PERU PRIMERO_0</t>
  </si>
  <si>
    <t>ROMY ANTONIA SANCHEZ DEL CARPIO</t>
  </si>
  <si>
    <t>43305022</t>
  </si>
  <si>
    <t>https://mpesije.jne.gob.pe/apidocs/abe2a2e1-4852-44d3-8511-e21107322f60.pdf</t>
  </si>
  <si>
    <t>Islay - Punta De Bombon_PARTIDO POLITICO PERU PRIMERO_1</t>
  </si>
  <si>
    <t>MIGUEL ANGEL ALVAREZ GOMEZ</t>
  </si>
  <si>
    <t>29403494</t>
  </si>
  <si>
    <t>https://mpesije.jne.gob.pe/apidocs/ed3d571b-c414-45f2-ba43-175b1b5b3ec1.pdf</t>
  </si>
  <si>
    <t>Islay - Punta De Bombon_PARTIDO POLITICO PERU PRIMERO_2</t>
  </si>
  <si>
    <t>KELLY FLOR DE MARIA SENCIA HUAYHUA</t>
  </si>
  <si>
    <t>44756048</t>
  </si>
  <si>
    <t>https://mpesije.jne.gob.pe/apidocs/8656970d-ce2c-41c8-8f6a-be9e4156b3f2.pdf</t>
  </si>
  <si>
    <t>Islay - Punta De Bombon_PARTIDO POLITICO PERU PRIMERO_3</t>
  </si>
  <si>
    <t>JONATHAN MANUEL NAJAR TORRES</t>
  </si>
  <si>
    <t>43484999</t>
  </si>
  <si>
    <t>https://mpesije.jne.gob.pe/apidocs/a7375ab0-ea99-48ef-96ff-fca646c56677.pdf</t>
  </si>
  <si>
    <t>Islay - Punta De Bombon_PARTIDO POLITICO PERU PRIMERO_4</t>
  </si>
  <si>
    <t>MARIFER MATILDE LARICO LOPEZ</t>
  </si>
  <si>
    <t>72268920</t>
  </si>
  <si>
    <t>https://mpesije.jne.gob.pe/apidocs/ca8fa620-dbe6-4c01-806b-428c5d74db47.pdf</t>
  </si>
  <si>
    <t>Islay - Punta De Bombon_PARTIDO POLITICO PERU PRIMERO_5</t>
  </si>
  <si>
    <t>DEIVIT GIAMPIERE HERRERA VASQUEZ</t>
  </si>
  <si>
    <t>72265433</t>
  </si>
  <si>
    <t>https://mpesije.jne.gob.pe/apidocs/d79b184d-4b36-42a8-ba21-42f734adb268.pdf</t>
  </si>
  <si>
    <t>Islay - Punta De Bombon_PARTIDO POLITICO PERU PRIMERO_6</t>
  </si>
  <si>
    <t>AMPARO TERESA TURPO LINARES DE MULLISACA</t>
  </si>
  <si>
    <t>42720300</t>
  </si>
  <si>
    <t>https://mpesije.jne.gob.pe/apidocs/c363646c-572b-46f2-b4f3-b2eec4313eca.pdf</t>
  </si>
  <si>
    <t>La Unión - Alca_FUERZA AREQUIPENA_0</t>
  </si>
  <si>
    <t>LORENZO FILOMENO QUISPE HUAMANI</t>
  </si>
  <si>
    <t>09436697</t>
  </si>
  <si>
    <t>https://mpesije.jne.gob.pe/apidocs/af7fcc8b-7d08-4411-bcf9-6ae46089b528.pdf</t>
  </si>
  <si>
    <t>La Unión - Alca_FUERZA AREQUIPENA_1</t>
  </si>
  <si>
    <t>FAUSTINO SAMUEL FLORES TITO</t>
  </si>
  <si>
    <t>40101585</t>
  </si>
  <si>
    <t>https://mpesije.jne.gob.pe/apidocs/ee72945b-bb09-42c1-87d9-666e2eaa3b93.pdf</t>
  </si>
  <si>
    <t>La Unión - Alca_FUERZA AREQUIPENA_2</t>
  </si>
  <si>
    <t>ERIKA CECILIA TITO COAQUIRA</t>
  </si>
  <si>
    <t>74320410</t>
  </si>
  <si>
    <t>https://mpesije.jne.gob.pe/apidocs/f523276e-8909-4ba6-bb06-4da440f541f7.pdf</t>
  </si>
  <si>
    <t>La Unión - Alca_FUERZA AREQUIPENA_3</t>
  </si>
  <si>
    <t>MIGUEL ALEJANDRO HUAYCHO CHIRI</t>
  </si>
  <si>
    <t>45690931</t>
  </si>
  <si>
    <t>https://mpesije.jne.gob.pe/apidocs/466d4e59-f543-43b4-877f-c0b1bfe6656c.pdf</t>
  </si>
  <si>
    <t>La Unión - Alca_FUERZA AREQUIPENA_4</t>
  </si>
  <si>
    <t>SHEYLA CAMILA RIOS TELLEZ</t>
  </si>
  <si>
    <t>74542185</t>
  </si>
  <si>
    <t>https://mpesije.jne.gob.pe/apidocs/f195c99a-8fd6-42a3-a928-e8bb44fed7fd.pdf</t>
  </si>
  <si>
    <t>La Unión - Alca_FUERZA AREQUIPENA_5</t>
  </si>
  <si>
    <t>JUAN NIPOMOCENO HUAYHUA CONDO</t>
  </si>
  <si>
    <t>10032058</t>
  </si>
  <si>
    <t>https://mpesije.jne.gob.pe/apidocs/c9d982db-c152-4f40-ba5f-4b12c3c50774.pdf</t>
  </si>
  <si>
    <t>La Unión - Alca_FUERZA AREQUIPENA_6</t>
  </si>
  <si>
    <t>FLORENCIA RUFA RANILLA HUAMANI</t>
  </si>
  <si>
    <t>30943803</t>
  </si>
  <si>
    <t>https://mpesije.jne.gob.pe/apidocs/0ca27575-fbd2-4694-8688-2f0b52d73e75.pdf</t>
  </si>
  <si>
    <t>La Unión - Alca_PARTIDO DEMOCRATICO SOMOS PERU_0</t>
  </si>
  <si>
    <t>JULIO CARMELO TITO QUISPE</t>
  </si>
  <si>
    <t>44084997</t>
  </si>
  <si>
    <t>https://mpesije.jne.gob.pe/apidocs/31c06cde-8672-453f-b931-dc625e493031.pdf</t>
  </si>
  <si>
    <t>La Unión - Alca_PARTIDO DEMOCRATICO SOMOS PERU_1</t>
  </si>
  <si>
    <t>HECTOR NELSON FLORES CONDORI</t>
  </si>
  <si>
    <t>46041527</t>
  </si>
  <si>
    <t>https://mpesije.jne.gob.pe/apidocs/200939f7-0844-4bbc-9a39-39ffc7157b1e.pdf</t>
  </si>
  <si>
    <t>La Unión - Alca_PARTIDO DEMOCRATICO SOMOS PERU_2</t>
  </si>
  <si>
    <t>BERTA CORNEJO BELLIDO</t>
  </si>
  <si>
    <t>30944307</t>
  </si>
  <si>
    <t>https://mpesije.jne.gob.pe/apidocs/05b32e5f-ad0f-490b-813a-aaaef2e2a2e4.pdf</t>
  </si>
  <si>
    <t>La Unión - Alca_PARTIDO DEMOCRATICO SOMOS PERU_3</t>
  </si>
  <si>
    <t>ROMAN MACARIO TITO PAREDES</t>
  </si>
  <si>
    <t>41829825</t>
  </si>
  <si>
    <t>https://mpesije.jne.gob.pe/apidocs/d0add8f1-45f7-4e6c-b3e1-8ad58644d493.pdf</t>
  </si>
  <si>
    <t>La Unión - Alca_PARTIDO DEMOCRATICO SOMOS PERU_4</t>
  </si>
  <si>
    <t>NOEMI MAURICIA QUISPE JIMENEZ</t>
  </si>
  <si>
    <t>43961515</t>
  </si>
  <si>
    <t>https://mpesije.jne.gob.pe/apidocs/8b88743f-c082-412b-8187-f7286a39d893.pdf</t>
  </si>
  <si>
    <t>La Unión - Alca_PARTIDO DEMOCRATICO SOMOS PERU_5</t>
  </si>
  <si>
    <t>ELVIS MACHACA FLORES</t>
  </si>
  <si>
    <t>74596282</t>
  </si>
  <si>
    <t>https://mpesije.jne.gob.pe/apidocs/6fbba4d4-723f-4ce9-bec9-fba0647fb658.pdf</t>
  </si>
  <si>
    <t>La Unión - Alca_PARTIDO DEMOCRATICO SOMOS PERU_6</t>
  </si>
  <si>
    <t>YOMARA CHIPANA HUANQUI</t>
  </si>
  <si>
    <t>74320417</t>
  </si>
  <si>
    <t>https://mpesije.jne.gob.pe/apidocs/70feafc6-2cc2-4791-b060-9041405773d0.pdf</t>
  </si>
  <si>
    <t>La Unión - Alca_PARTIDO POLITICO PERU PRIMERO_0</t>
  </si>
  <si>
    <t>JORDY LUIS MANRIQUE LOAYZA</t>
  </si>
  <si>
    <t>70359949</t>
  </si>
  <si>
    <t>https://mpesije.jne.gob.pe/apidocs/78a07a80-989a-4103-8098-a7c8126b0428.pdf</t>
  </si>
  <si>
    <t>La Unión - Alca_PARTIDO POLITICO PERU PRIMERO_1</t>
  </si>
  <si>
    <t>OSCAR TELLEZ BELLIDO</t>
  </si>
  <si>
    <t>42071981</t>
  </si>
  <si>
    <t>https://mpesije.jne.gob.pe/apidocs/fdd90b85-077a-4be4-bf5d-e324ed970111.pdf</t>
  </si>
  <si>
    <t>La Unión - Alca_PARTIDO POLITICO PERU PRIMERO_2</t>
  </si>
  <si>
    <t>JANETH FLORES HUAYHUA</t>
  </si>
  <si>
    <t>76424945</t>
  </si>
  <si>
    <t>https://mpesije.jne.gob.pe/apidocs/3c4353ad-98d7-447f-b592-f3190ceb263f.pdf</t>
  </si>
  <si>
    <t>La Unión - Alca_PARTIDO POLITICO PERU PRIMERO_3</t>
  </si>
  <si>
    <t>JON ELVIS CONDO JIMENEZ</t>
  </si>
  <si>
    <t>47467875</t>
  </si>
  <si>
    <t>https://mpesije.jne.gob.pe/apidocs/81d996b4-630e-495d-ac2f-ed544e609480.pdf</t>
  </si>
  <si>
    <t>La Unión - Alca_PARTIDO POLITICO PERU PRIMERO_4</t>
  </si>
  <si>
    <t>ELIZABETH QUINTINA LAZARO CHAHUAYO</t>
  </si>
  <si>
    <t>43600330</t>
  </si>
  <si>
    <t>https://mpesije.jne.gob.pe/apidocs/e453355e-39f7-4099-b8f8-46510f4df268.pdf</t>
  </si>
  <si>
    <t>La Unión - Alca_PARTIDO POLITICO PERU PRIMERO_5</t>
  </si>
  <si>
    <t>MAXIMO FERNANDO VALVERDE LOAYZA</t>
  </si>
  <si>
    <t>30943319</t>
  </si>
  <si>
    <t>https://mpesije.jne.gob.pe/apidocs/bc9d1a28-f608-49bb-8979-00da223f5b3a.pdf</t>
  </si>
  <si>
    <t>La Unión - Alca_PARTIDO POLITICO PERU PRIMERO_6</t>
  </si>
  <si>
    <t>JOSEFINA QUISPE USCAMAYTA</t>
  </si>
  <si>
    <t>74604260</t>
  </si>
  <si>
    <t>https://mpesije.jne.gob.pe/apidocs/f5d3b8e0-11c6-42a2-ad8d-8fa2d98852e0.pdf</t>
  </si>
  <si>
    <t>La Unión - Charcana_PARTIDO DEMOCRATICO SOMOS PERU_0</t>
  </si>
  <si>
    <t>MOISES RICARDO QUISPE HEREDIA</t>
  </si>
  <si>
    <t>30945129</t>
  </si>
  <si>
    <t>https://mpesije.jne.gob.pe/apidocs/c3a76515-3060-4a3c-86b0-8353001fb719.pdf</t>
  </si>
  <si>
    <t>La Unión - Charcana_PARTIDO DEMOCRATICO SOMOS PERU_1</t>
  </si>
  <si>
    <t>EDEN ADRIAN EGUIA GUZMAN</t>
  </si>
  <si>
    <t>43576463</t>
  </si>
  <si>
    <t>https://mpesije.jne.gob.pe/apidocs/c4a81d64-6bf7-4096-966f-7a48cd15a4c6.pdf</t>
  </si>
  <si>
    <t>La Unión - Charcana_PARTIDO DEMOCRATICO SOMOS PERU_2</t>
  </si>
  <si>
    <t>RUTH MERY RETAMOZO CAHUANA</t>
  </si>
  <si>
    <t>44991595</t>
  </si>
  <si>
    <t>https://mpesije.jne.gob.pe/apidocs/ad2237e5-cfdc-4889-96eb-387c5c3e9fad.pdf</t>
  </si>
  <si>
    <t>La Unión - Charcana_PARTIDO DEMOCRATICO SOMOS PERU_3</t>
  </si>
  <si>
    <t>CRISOSTOMO VITALIANO CAHUANA GASPAR</t>
  </si>
  <si>
    <t>42494369</t>
  </si>
  <si>
    <t>https://mpesije.jne.gob.pe/apidocs/953bfec7-ed56-42ff-aec3-0f4956f7cf39.pdf</t>
  </si>
  <si>
    <t>La Unión - Charcana_PARTIDO DEMOCRATICO SOMOS PERU_4</t>
  </si>
  <si>
    <t>LUZ MARIA HUARHUA GASPAR</t>
  </si>
  <si>
    <t>70376896</t>
  </si>
  <si>
    <t>https://mpesije.jne.gob.pe/apidocs/872fd7e4-e3af-474e-b065-2e374774a7d5.pdf</t>
  </si>
  <si>
    <t>La Unión - Charcana_PARTIDO DEMOCRATICO SOMOS PERU_5</t>
  </si>
  <si>
    <t>ROSSIEL EDISON BENAVIDES CAHUANA</t>
  </si>
  <si>
    <t>80455558</t>
  </si>
  <si>
    <t>https://mpesije.jne.gob.pe/apidocs/d2d166f3-6348-4342-8cbe-7f6a4f4ccd1b.pdf</t>
  </si>
  <si>
    <t>La Unión - Charcana_PARTIDO DEMOCRATICO SOMOS PERU_6</t>
  </si>
  <si>
    <t>RUTH YAMELI GASPAR QUISPE</t>
  </si>
  <si>
    <t>76681931</t>
  </si>
  <si>
    <t>https://mpesije.jne.gob.pe/apidocs/81e020a7-34eb-43b2-9d6f-a30fec460df8.pdf</t>
  </si>
  <si>
    <t>La Unión - Charcana_PARTIDO POLITICO PERU PRIMERO_0</t>
  </si>
  <si>
    <t>WILSON FRANCO MEDINA QUISPE</t>
  </si>
  <si>
    <t>47826496</t>
  </si>
  <si>
    <t>https://mpesije.jne.gob.pe/apidocs/d8b58b08-bad0-43df-9404-f94e5de4c495.pdf</t>
  </si>
  <si>
    <t>La Unión - Charcana_PARTIDO POLITICO PERU PRIMERO_1</t>
  </si>
  <si>
    <t>CARLOTA HERLINDA ESPINAL LUDEÑA</t>
  </si>
  <si>
    <t>30945113</t>
  </si>
  <si>
    <t>https://mpesije.jne.gob.pe/apidocs/1f997e1a-fbd8-42f2-828f-38fb51bb5ac1.pdf</t>
  </si>
  <si>
    <t>La Unión - Charcana_PARTIDO POLITICO PERU PRIMERO_2</t>
  </si>
  <si>
    <t>ALBERTO ENRRIQUE HUARHUA BARRIGA</t>
  </si>
  <si>
    <t>46004182</t>
  </si>
  <si>
    <t>https://mpesije.jne.gob.pe/apidocs/b5858ff4-564d-4f6f-ad79-1e6f54abf58d.pdf</t>
  </si>
  <si>
    <t>La Unión - Charcana_PARTIDO POLITICO PERU PRIMERO_3</t>
  </si>
  <si>
    <t>FLOR DE MARIA JIMENA EGUIA GUZMAN</t>
  </si>
  <si>
    <t>62411069</t>
  </si>
  <si>
    <t>https://mpesije.jne.gob.pe/apidocs/44af5a54-8e63-44a3-9ae7-3c60b1f8cd74.pdf</t>
  </si>
  <si>
    <t>La Unión - Charcana_PARTIDO POLITICO PERU PRIMERO_4</t>
  </si>
  <si>
    <t>GUSTAVO MANSILLA HUGO</t>
  </si>
  <si>
    <t>10086978</t>
  </si>
  <si>
    <t>https://mpesije.jne.gob.pe/apidocs/6ac28841-6da2-4c03-9716-f9e4ffb98a81.pdf</t>
  </si>
  <si>
    <t>La Unión - Charcana_PARTIDO POLITICO PERU PRIMERO_5</t>
  </si>
  <si>
    <t>LEYDI DIANA HEREDIA VERA</t>
  </si>
  <si>
    <t>75130164</t>
  </si>
  <si>
    <t>https://mpesije.jne.gob.pe/apidocs/69835027-0ac1-47a6-b6af-952f9a53194f.pdf</t>
  </si>
  <si>
    <t>La Unión - Charcana_PARTIDO POLITICO PERU PRIMERO_6</t>
  </si>
  <si>
    <t>ROGELIO LOPEZ PALOMINO</t>
  </si>
  <si>
    <t>30945198</t>
  </si>
  <si>
    <t>https://mpesije.jne.gob.pe/apidocs/f966b178-5fe8-4e78-bec6-4029340c25d3.pdf</t>
  </si>
  <si>
    <t>La Unión - Charcana_PODEMOS PERU_0</t>
  </si>
  <si>
    <t>JUVENAL ANGEL LLERENA PEREZ</t>
  </si>
  <si>
    <t>29671375</t>
  </si>
  <si>
    <t>https://mpesije.jne.gob.pe/apidocs/9e1a263f-1693-4397-895c-df7e167fe0da.pdf</t>
  </si>
  <si>
    <t>La Unión - Charcana_PODEMOS PERU_1</t>
  </si>
  <si>
    <t>HULRISH LUDWING EGUIA ALVARADO</t>
  </si>
  <si>
    <t>30944875</t>
  </si>
  <si>
    <t>https://mpesije.jne.gob.pe/apidocs/51234e70-37f6-420c-9195-a0262d8d7f00.pdf</t>
  </si>
  <si>
    <t>La Unión - Charcana_PODEMOS PERU_2</t>
  </si>
  <si>
    <t>LILIANA QUISPE ESPINAL</t>
  </si>
  <si>
    <t>40671820</t>
  </si>
  <si>
    <t>https://mpesije.jne.gob.pe/apidocs/42bf2ecf-89aa-474d-9b94-6c1596ccaf00.pdf</t>
  </si>
  <si>
    <t>La Unión - Charcana_PODEMOS PERU_3</t>
  </si>
  <si>
    <t>MARCO RUBEN BARRIGA HEREDIA</t>
  </si>
  <si>
    <t>44922785</t>
  </si>
  <si>
    <t>https://mpesije.jne.gob.pe/apidocs/656272d2-11af-459b-9b99-b2f36ebbb58f.pdf</t>
  </si>
  <si>
    <t>La Unión - Charcana_PODEMOS PERU_4</t>
  </si>
  <si>
    <t>LUZ ADALIT MANSILLA HUGO</t>
  </si>
  <si>
    <t>76237047</t>
  </si>
  <si>
    <t>https://mpesije.jne.gob.pe/apidocs/60511f55-ba9a-47ae-a8b6-ef7a43ef324a.pdf</t>
  </si>
  <si>
    <t>La Unión - Charcana_PODEMOS PERU_5</t>
  </si>
  <si>
    <t>FELIPE ELMER QUISPE HUARANCA</t>
  </si>
  <si>
    <t>30945108</t>
  </si>
  <si>
    <t>https://mpesije.jne.gob.pe/apidocs/c6d55d35-7db8-47ff-a3e0-36709e6e2913.pdf</t>
  </si>
  <si>
    <t>La Unión - Charcana_PODEMOS PERU_6</t>
  </si>
  <si>
    <t>OLGA CAROLINA SONCCO QUISPE</t>
  </si>
  <si>
    <t>76876354</t>
  </si>
  <si>
    <t>https://mpesije.jne.gob.pe/apidocs/0893fcd5-3509-4223-b1d3-fa4a9948c647.pdf</t>
  </si>
  <si>
    <t>La Unión - Huaynacotas_AHORA NACION AN_0</t>
  </si>
  <si>
    <t>SILVIO CARHUAS PUMA</t>
  </si>
  <si>
    <t>30946627</t>
  </si>
  <si>
    <t>https://mpesije.jne.gob.pe/apidocs/2eb0187b-e99d-4995-bd86-116c3e6c3b8e.pdf</t>
  </si>
  <si>
    <t>La Unión - Huaynacotas_AHORA NACION AN_1</t>
  </si>
  <si>
    <t>JUAN FRANCISCO VALDIVIA LOAYZA</t>
  </si>
  <si>
    <t>30946738</t>
  </si>
  <si>
    <t>https://mpesije.jne.gob.pe/apidocs/7645a1a8-e569-43f0-bb7b-62214775fada.pdf</t>
  </si>
  <si>
    <t>La Unión - Huaynacotas_AHORA NACION AN_2</t>
  </si>
  <si>
    <t>CATALINA JUSTINA ASTO LUIS</t>
  </si>
  <si>
    <t>77206388</t>
  </si>
  <si>
    <t>https://mpesije.jne.gob.pe/apidocs/0a5b5df6-97e8-4d87-9c94-6e83506b7b01.pdf</t>
  </si>
  <si>
    <t>La Unión - Huaynacotas_AHORA NACION AN_3</t>
  </si>
  <si>
    <t>FRANKLIN CHANCAHUAÑA CCACHUCO</t>
  </si>
  <si>
    <t>61580475</t>
  </si>
  <si>
    <t>https://mpesije.jne.gob.pe/apidocs/cbcb1915-1258-4ccd-bc14-8bcec54d6afe.pdf</t>
  </si>
  <si>
    <t>La Unión - Huaynacotas_AHORA NACION AN_4</t>
  </si>
  <si>
    <t>MARYORY MAYBE GUTIERREZ TORRES</t>
  </si>
  <si>
    <t>61580498</t>
  </si>
  <si>
    <t>https://mpesije.jne.gob.pe/apidocs/18526d20-4147-4afa-afe2-da2a59c3f90f.pdf</t>
  </si>
  <si>
    <t>La Unión - Huaynacotas_AHORA NACION AN_5</t>
  </si>
  <si>
    <t>CAYETANO INCA LLAMOCA</t>
  </si>
  <si>
    <t>30946670</t>
  </si>
  <si>
    <t>https://mpesije.jne.gob.pe/apidocs/fa4f0ff4-0d34-4485-a7ba-a2309eeaf927.pdf</t>
  </si>
  <si>
    <t>La Unión - Huaynacotas_AHORA NACION AN_6</t>
  </si>
  <si>
    <t>SABINA ALODIA HUAMAN TELLEZ</t>
  </si>
  <si>
    <t>30946635</t>
  </si>
  <si>
    <t>https://mpesije.jne.gob.pe/apidocs/2b8d5e67-f720-43f6-9009-05d7fa227083.pdf</t>
  </si>
  <si>
    <t>La Unión - Huaynacotas_PARTIDO DEMOCRATICO SOMOS PERU_0</t>
  </si>
  <si>
    <t>LUIS MIGUEL PUMA SIERRA</t>
  </si>
  <si>
    <t>48413813</t>
  </si>
  <si>
    <t>https://mpesije.jne.gob.pe/apidocs/d7d1c4a4-7344-49ca-b0b4-399ade81a93b.pdf</t>
  </si>
  <si>
    <t>La Unión - Huaynacotas_PARTIDO DEMOCRATICO SOMOS PERU_1</t>
  </si>
  <si>
    <t>JUAN BOSCO CARHUAS SIERRA</t>
  </si>
  <si>
    <t>30946088</t>
  </si>
  <si>
    <t>https://mpesije.jne.gob.pe/apidocs/dd48dc3b-caf2-47d2-9100-2182baf381cd.pdf</t>
  </si>
  <si>
    <t>La Unión - Huaynacotas_PARTIDO DEMOCRATICO SOMOS PERU_2</t>
  </si>
  <si>
    <t>ELIZABETH GIRON AYMA</t>
  </si>
  <si>
    <t>75938741</t>
  </si>
  <si>
    <t>https://mpesije.jne.gob.pe/apidocs/41288465-af96-4be9-9899-62f461a69a26.pdf</t>
  </si>
  <si>
    <t>La Unión - Huaynacotas_PARTIDO DEMOCRATICO SOMOS PERU_3</t>
  </si>
  <si>
    <t>ARTURO CANO GASPAR</t>
  </si>
  <si>
    <t>09955098</t>
  </si>
  <si>
    <t>https://mpesije.jne.gob.pe/apidocs/90f0918f-1c0f-4464-8d30-2b9797e6d75d.pdf</t>
  </si>
  <si>
    <t>La Unión - Huaynacotas_PARTIDO DEMOCRATICO SOMOS PERU_4</t>
  </si>
  <si>
    <t>LUZ SIERRA CONDORCHOA</t>
  </si>
  <si>
    <t>74580791</t>
  </si>
  <si>
    <t>https://mpesije.jne.gob.pe/apidocs/dae4c885-0bc2-4303-b777-e885502e183a.pdf</t>
  </si>
  <si>
    <t>La Unión - Huaynacotas_PARTIDO DEMOCRATICO SOMOS PERU_5</t>
  </si>
  <si>
    <t>JOSE ALLAZO VELA</t>
  </si>
  <si>
    <t>47120044</t>
  </si>
  <si>
    <t>https://mpesije.jne.gob.pe/apidocs/94966807-a006-43a4-9387-ad3534d943f8.pdf</t>
  </si>
  <si>
    <t>La Unión - Huaynacotas_PARTIDO DEMOCRATICO SOMOS PERU_6</t>
  </si>
  <si>
    <t>MARIA ANCULLE GONZALES</t>
  </si>
  <si>
    <t>80320260</t>
  </si>
  <si>
    <t>https://mpesije.jne.gob.pe/apidocs/3103b431-7ae2-40c6-8d8f-bcb445c4045a.pdf</t>
  </si>
  <si>
    <t>La Unión - Huaynacotas_PARTIDO POLITICO PERU PRIMERO_0</t>
  </si>
  <si>
    <t>VITALIANO GONZALES LLAMOCA</t>
  </si>
  <si>
    <t>40718586</t>
  </si>
  <si>
    <t>https://mpesije.jne.gob.pe/apidocs/bb6de426-b3bd-4be5-99c6-01bb129688a4.pdf</t>
  </si>
  <si>
    <t>La Unión - Huaynacotas_PARTIDO POLITICO PERU PRIMERO_1</t>
  </si>
  <si>
    <t>FELIX PEPE ANCULLE CARHUAS</t>
  </si>
  <si>
    <t>29626346</t>
  </si>
  <si>
    <t>https://mpesije.jne.gob.pe/apidocs/b4233c71-7579-429b-80cc-623a8788ccac.pdf</t>
  </si>
  <si>
    <t>La Unión - Huaynacotas_PARTIDO POLITICO PERU PRIMERO_2</t>
  </si>
  <si>
    <t>JUANA MARLENE MARROQUIN ROJAS</t>
  </si>
  <si>
    <t>30946680</t>
  </si>
  <si>
    <t>https://mpesije.jne.gob.pe/apidocs/1a460b40-201b-4622-8bd5-59661012780b.pdf</t>
  </si>
  <si>
    <t>La Unión - Huaynacotas_PARTIDO POLITICO PERU PRIMERO_3</t>
  </si>
  <si>
    <t>VIDAL HUASHUAYO GONZALES</t>
  </si>
  <si>
    <t>41178083</t>
  </si>
  <si>
    <t>https://mpesije.jne.gob.pe/apidocs/b3ac002e-fdab-4566-97a8-33af044514f8.pdf</t>
  </si>
  <si>
    <t>La Unión - Huaynacotas_PARTIDO POLITICO PERU PRIMERO_4</t>
  </si>
  <si>
    <t>ERICA ELSA VERGARAY HUAMAN</t>
  </si>
  <si>
    <t>44839814</t>
  </si>
  <si>
    <t>https://mpesije.jne.gob.pe/apidocs/d7053193-0a97-487e-b5c3-789be8b499cf.pdf</t>
  </si>
  <si>
    <t>La Unión - Huaynacotas_PARTIDO POLITICO PERU PRIMERO_5</t>
  </si>
  <si>
    <t>YEFFERSON JAVIER PUSACLLA CONDO</t>
  </si>
  <si>
    <t>60060689</t>
  </si>
  <si>
    <t>https://mpesije.jne.gob.pe/apidocs/bc6aa00c-a387-49ad-8399-bc1aad503f82.pdf</t>
  </si>
  <si>
    <t>La Unión - Huaynacotas_PARTIDO POLITICO PERU PRIMERO_6</t>
  </si>
  <si>
    <t>JULIA RUTH CHIPANA CAHUANA</t>
  </si>
  <si>
    <t>75827350</t>
  </si>
  <si>
    <t>https://mpesije.jne.gob.pe/apidocs/c5ccff8a-2263-4fe8-9b35-d28dc76364b7.pdf</t>
  </si>
  <si>
    <t>La Unión - Pampamarca_AHORA NACION AN_0</t>
  </si>
  <si>
    <t>DALMER RODOLFO ZANABRIA LUDEÑA</t>
  </si>
  <si>
    <t>30941609</t>
  </si>
  <si>
    <t>https://mpesije.jne.gob.pe/apidocs/85313719-162b-44cc-9c3f-d4bb405adfcc.pdf</t>
  </si>
  <si>
    <t>La Unión - Pampamarca_AHORA NACION AN_1</t>
  </si>
  <si>
    <t>PEDRO TICLLA ÑUÑURI</t>
  </si>
  <si>
    <t>80624170</t>
  </si>
  <si>
    <t>https://mpesije.jne.gob.pe/apidocs/fc6ae8eb-7d9c-4f5a-8491-90d146c14fae.pdf</t>
  </si>
  <si>
    <t>La Unión - Pampamarca_AHORA NACION AN_2</t>
  </si>
  <si>
    <t>NATALIA KARINA QUISPE QUISPE</t>
  </si>
  <si>
    <t>75573454</t>
  </si>
  <si>
    <t>https://mpesije.jne.gob.pe/apidocs/64be17ef-6ce4-4b42-9cde-5b87273a900e.pdf</t>
  </si>
  <si>
    <t>La Unión - Pampamarca_AHORA NACION AN_3</t>
  </si>
  <si>
    <t>JUAN ROSA QUISPE CARRASCO</t>
  </si>
  <si>
    <t>30948092</t>
  </si>
  <si>
    <t>https://mpesije.jne.gob.pe/apidocs/7872c180-470a-48a4-8770-2287c015723f.pdf</t>
  </si>
  <si>
    <t>La Unión - Pampamarca_AHORA NACION AN_4</t>
  </si>
  <si>
    <t>CLARA ESMERALDA HUAMANI ARONI</t>
  </si>
  <si>
    <t>76724433</t>
  </si>
  <si>
    <t>https://mpesije.jne.gob.pe/apidocs/c791d41e-31c9-44d4-ad43-3a07468f315d.pdf</t>
  </si>
  <si>
    <t>La Unión - Pampamarca_AHORA NACION AN_5</t>
  </si>
  <si>
    <t>RICHARD TEOFILO QUISPE LLAMOCA</t>
  </si>
  <si>
    <t>80333913</t>
  </si>
  <si>
    <t>https://mpesije.jne.gob.pe/apidocs/3efb8022-454f-4857-b377-ace0e5950100.pdf</t>
  </si>
  <si>
    <t>La Unión - Pampamarca_AHORA NACION AN_6</t>
  </si>
  <si>
    <t>NATIVIDAD YRENE PAUCARIMA PANIURA</t>
  </si>
  <si>
    <t>41140424</t>
  </si>
  <si>
    <t>https://mpesije.jne.gob.pe/apidocs/1dc170fe-6297-4588-bd83-742caebbc518.pdf</t>
  </si>
  <si>
    <t>La Unión - Pampamarca_ALIANZA PARA EL PROGRESO_0</t>
  </si>
  <si>
    <t>CARLOS MARTIN CHIRINOS ROMERO</t>
  </si>
  <si>
    <t>30953621</t>
  </si>
  <si>
    <t>https://mpesije.jne.gob.pe/apidocs/175531d5-cda7-423a-98bd-3037b51dec8c.pdf</t>
  </si>
  <si>
    <t>La Unión - Pampamarca_ALIANZA PARA EL PROGRESO_1</t>
  </si>
  <si>
    <t>WILANDER BORDA BLAS</t>
  </si>
  <si>
    <t>45423402</t>
  </si>
  <si>
    <t>https://mpesije.jne.gob.pe/apidocs/90d369d2-5831-4e89-bb9b-9def9700c825.pdf</t>
  </si>
  <si>
    <t>La Unión - Pampamarca_ALIANZA PARA EL PROGRESO_2</t>
  </si>
  <si>
    <t>DENIS KAMELI ANTAYHUA FLORES</t>
  </si>
  <si>
    <t>75564034</t>
  </si>
  <si>
    <t>https://mpesije.jne.gob.pe/apidocs/5c881489-0736-4783-920f-2b595da3911f.pdf</t>
  </si>
  <si>
    <t>La Unión - Pampamarca_ALIANZA PARA EL PROGRESO_3</t>
  </si>
  <si>
    <t>NICOLAS ROSAS OSCATA RUBINA</t>
  </si>
  <si>
    <t>42922374</t>
  </si>
  <si>
    <t>https://mpesije.jne.gob.pe/apidocs/c9cf09d3-b5c9-4b25-9a99-89ea25d1a3f6.pdf</t>
  </si>
  <si>
    <t>La Unión - Pampamarca_ALIANZA PARA EL PROGRESO_4</t>
  </si>
  <si>
    <t>YIRMET KINBERLY CONDORI SEGOVIA</t>
  </si>
  <si>
    <t>75570295</t>
  </si>
  <si>
    <t>https://mpesije.jne.gob.pe/apidocs/8d800aaa-4bcf-4f2f-a846-1d4b23c2e3a0.pdf</t>
  </si>
  <si>
    <t>La Unión - Pampamarca_ALIANZA PARA EL PROGRESO_5</t>
  </si>
  <si>
    <t>PASCUAL GERMAN GONZALES VARGAS</t>
  </si>
  <si>
    <t>30948276</t>
  </si>
  <si>
    <t>https://mpesije.jne.gob.pe/apidocs/846c5d9b-9776-49ea-91e2-b950d52cc6f3.pdf</t>
  </si>
  <si>
    <t>La Unión - Pampamarca_ALIANZA PARA EL PROGRESO_6</t>
  </si>
  <si>
    <t>SHIRLEY ANCO BLAS</t>
  </si>
  <si>
    <t>75626130</t>
  </si>
  <si>
    <t>https://mpesije.jne.gob.pe/apidocs/513ef627-567d-4997-b41d-5870ac8ed38f.pdf</t>
  </si>
  <si>
    <t>La Unión - Pampamarca_PARTIDO DEMOCRATICO SOMOS PERU_0</t>
  </si>
  <si>
    <t>FELIX VIDAL PAUCARIMA PANIURA</t>
  </si>
  <si>
    <t>80448027</t>
  </si>
  <si>
    <t>https://mpesije.jne.gob.pe/apidocs/b134936a-38a5-4f1e-902f-abd28bf44f63.pdf</t>
  </si>
  <si>
    <t>La Unión - Pampamarca_PARTIDO DEMOCRATICO SOMOS PERU_1</t>
  </si>
  <si>
    <t>ALFREDO POMPEYO VARGAS NUÑURI</t>
  </si>
  <si>
    <t>30948204</t>
  </si>
  <si>
    <t>https://mpesije.jne.gob.pe/apidocs/8e92cbad-9cb5-4ea3-bfe4-4d7230010ac4.pdf</t>
  </si>
  <si>
    <t>La Unión - Pampamarca_PARTIDO DEMOCRATICO SOMOS PERU_2</t>
  </si>
  <si>
    <t>CASILDA NATALY CANO CARRILLO</t>
  </si>
  <si>
    <t>47009833</t>
  </si>
  <si>
    <t>https://mpesije.jne.gob.pe/apidocs/07ee7bed-76e8-46d7-aade-a52f4636b4aa.pdf</t>
  </si>
  <si>
    <t>La Unión - Pampamarca_PARTIDO DEMOCRATICO SOMOS PERU_3</t>
  </si>
  <si>
    <t>HUMBERTO WILFREDO SANTI CHOQUE</t>
  </si>
  <si>
    <t>30948016</t>
  </si>
  <si>
    <t>https://mpesije.jne.gob.pe/apidocs/05fc1236-9d0e-41c4-907e-18542a6e7e70.pdf</t>
  </si>
  <si>
    <t>La Unión - Pampamarca_PARTIDO DEMOCRATICO SOMOS PERU_4</t>
  </si>
  <si>
    <t>CINTHIA LIZETH VARGAS PANIURA</t>
  </si>
  <si>
    <t>76965004</t>
  </si>
  <si>
    <t>https://mpesije.jne.gob.pe/apidocs/7ee37805-f5b8-4ac9-bbd6-f048c6f4e39a.pdf</t>
  </si>
  <si>
    <t>La Unión - Pampamarca_PARTIDO DEMOCRATICO SOMOS PERU_5</t>
  </si>
  <si>
    <t>JAIME DANI GONZALES CHIPANA</t>
  </si>
  <si>
    <t>42531693</t>
  </si>
  <si>
    <t>https://mpesije.jne.gob.pe/apidocs/61c2f09d-757b-40db-9b7d-92861263db33.pdf</t>
  </si>
  <si>
    <t>La Unión - Pampamarca_PARTIDO DEMOCRATICO SOMOS PERU_6</t>
  </si>
  <si>
    <t>ELIZABETH VICTORIA QUISPE VARGAS</t>
  </si>
  <si>
    <t>75564059</t>
  </si>
  <si>
    <t>https://mpesije.jne.gob.pe/apidocs/24ed4171-520e-4ab1-b385-3fa7f61d6757.pdf</t>
  </si>
  <si>
    <t>La Unión - Pampamarca_PARTIDO POLITICO PERU PRIMERO_0</t>
  </si>
  <si>
    <t>WILSON DANIEL TICLLA USCATA</t>
  </si>
  <si>
    <t>48157355</t>
  </si>
  <si>
    <t>https://mpesije.jne.gob.pe/apidocs/53b85f46-061d-4d49-9ca5-61ab6ee7c96d.pdf</t>
  </si>
  <si>
    <t>La Unión - Pampamarca_PARTIDO POLITICO PERU PRIMERO_1</t>
  </si>
  <si>
    <t>CASTON PAULINO CHOQUE QUISPE</t>
  </si>
  <si>
    <t>46062663</t>
  </si>
  <si>
    <t>https://mpesije.jne.gob.pe/apidocs/eb819850-9c5a-43c2-86d7-81e745e056fb.pdf</t>
  </si>
  <si>
    <t>La Unión - Pampamarca_PARTIDO POLITICO PERU PRIMERO_2</t>
  </si>
  <si>
    <t>MARIA NATIVIDAD FLORES QUISPE</t>
  </si>
  <si>
    <t>76813763</t>
  </si>
  <si>
    <t>https://mpesije.jne.gob.pe/apidocs/8a059e69-a750-452d-b5b8-f8a322f88eb0.pdf</t>
  </si>
  <si>
    <t>La Unión - Pampamarca_PARTIDO POLITICO PERU PRIMERO_3</t>
  </si>
  <si>
    <t>NORLAN YAMEL ÑUÑURE ROSA</t>
  </si>
  <si>
    <t>48023439</t>
  </si>
  <si>
    <t>https://mpesije.jne.gob.pe/apidocs/97d708ae-e817-42b8-9b14-6fc8fd86d640.pdf</t>
  </si>
  <si>
    <t>La Unión - Pampamarca_PARTIDO POLITICO PERU PRIMERO_4</t>
  </si>
  <si>
    <t>YENYFER CORIMANYA TICLLA</t>
  </si>
  <si>
    <t>48413814</t>
  </si>
  <si>
    <t>https://mpesije.jne.gob.pe/apidocs/8138c36c-107d-4f89-8c12-57266c464419.pdf</t>
  </si>
  <si>
    <t>La Unión - Pampamarca_PARTIDO POLITICO PERU PRIMERO_5</t>
  </si>
  <si>
    <t>JOEL JOAQUÍN GUTIÉRREZ ORTEGAL</t>
  </si>
  <si>
    <t>60060649</t>
  </si>
  <si>
    <t>https://mpesije.jne.gob.pe/apidocs/c5b34b5e-0fb0-4014-85c6-a967de156eb7.pdf</t>
  </si>
  <si>
    <t>La Unión - Pampamarca_PARTIDO POLITICO PERU PRIMERO_6</t>
  </si>
  <si>
    <t>DEYSI BERY GONZALES PANIURA</t>
  </si>
  <si>
    <t>75573452</t>
  </si>
  <si>
    <t>https://mpesije.jne.gob.pe/apidocs/7ee7cbe7-f2a0-4bde-bfff-4efabc52af4e.pdf</t>
  </si>
  <si>
    <t>La Unión - Pampamarca_PODEMOS PERU_0</t>
  </si>
  <si>
    <t>LUIS CELSO ROSA CONDORI</t>
  </si>
  <si>
    <t>30948174</t>
  </si>
  <si>
    <t>https://mpesije.jne.gob.pe/apidocs/f303b864-8f62-4f7a-b451-4c09fa42c2d2.pdf</t>
  </si>
  <si>
    <t>La Unión - Pampamarca_PODEMOS PERU_1</t>
  </si>
  <si>
    <t>ADA LUZ FIGUEROA GUTIERREZ</t>
  </si>
  <si>
    <t>44336482</t>
  </si>
  <si>
    <t>https://mpesije.jne.gob.pe/apidocs/9b4d9209-d9f0-4eeb-be38-d4e8a64e957f.pdf</t>
  </si>
  <si>
    <t>La Unión - Pampamarca_PODEMOS PERU_2</t>
  </si>
  <si>
    <t>JHON ROMEL ROMERO AHUANLLA</t>
  </si>
  <si>
    <t>46782433</t>
  </si>
  <si>
    <t>https://mpesije.jne.gob.pe/apidocs/a823198d-c723-4e60-bdd6-6d0e4c27c87a.pdf</t>
  </si>
  <si>
    <t>La Unión - Pampamarca_PODEMOS PERU_3</t>
  </si>
  <si>
    <t>AUDELIA GONZALES CENTENO</t>
  </si>
  <si>
    <t>75564039</t>
  </si>
  <si>
    <t>https://mpesije.jne.gob.pe/apidocs/232b00f5-d55a-42a5-adc6-003bec48f861.pdf</t>
  </si>
  <si>
    <t>La Unión - Pampamarca_PODEMOS PERU_4</t>
  </si>
  <si>
    <t>WASHINGTON ZAPATA COPACONDORI</t>
  </si>
  <si>
    <t>43973424</t>
  </si>
  <si>
    <t>https://mpesije.jne.gob.pe/apidocs/f453e821-007e-41f1-8cb5-fc9b332b3140.pdf</t>
  </si>
  <si>
    <t>La Unión - Pampamarca_PODEMOS PERU_5</t>
  </si>
  <si>
    <t>NELIDA INES DELGADO PUJAICO</t>
  </si>
  <si>
    <t>75624366</t>
  </si>
  <si>
    <t>https://mpesije.jne.gob.pe/apidocs/ab91114b-0b34-48d3-9661-8c84139c6d87.pdf</t>
  </si>
  <si>
    <t>La Unión - Pampamarca_PODEMOS PERU_6</t>
  </si>
  <si>
    <t>EDILBERTO FIGUEROA BOLIVAR</t>
  </si>
  <si>
    <t>30561425</t>
  </si>
  <si>
    <t>https://mpesije.jne.gob.pe/apidocs/163ee8bc-135b-4b9b-8b54-80b56c1d8d99.pdf</t>
  </si>
  <si>
    <t>La Unión - Puyca_AHORA NACION AN_0</t>
  </si>
  <si>
    <t>DENIS JAVIER QUISPE AYMARA</t>
  </si>
  <si>
    <t>41550257</t>
  </si>
  <si>
    <t>https://mpesije.jne.gob.pe/apidocs/3d0ffe9f-d115-495c-8623-5a6f170666f2.pdf</t>
  </si>
  <si>
    <t>La Unión - Puyca_AHORA NACION AN_1</t>
  </si>
  <si>
    <t>FILOMENO AYMARA CCAPA</t>
  </si>
  <si>
    <t>30950106</t>
  </si>
  <si>
    <t>https://mpesije.jne.gob.pe/apidocs/79e02247-2718-4db7-bfed-9bc10a0cf0ba.pdf</t>
  </si>
  <si>
    <t>La Unión - Puyca_AHORA NACION AN_2</t>
  </si>
  <si>
    <t>NILDA MULLISACA CANAZA</t>
  </si>
  <si>
    <t>45282595</t>
  </si>
  <si>
    <t>https://mpesije.jne.gob.pe/apidocs/d510bc47-045e-4bd6-bc59-4aaa9ad60cec.pdf</t>
  </si>
  <si>
    <t>La Unión - Puyca_AHORA NACION AN_3</t>
  </si>
  <si>
    <t>JUAN ISIDRO TOTOCAYO CCALLO</t>
  </si>
  <si>
    <t>42931555</t>
  </si>
  <si>
    <t>https://mpesije.jne.gob.pe/apidocs/28624270-dcbb-4710-8fff-b8c838db9821.pdf</t>
  </si>
  <si>
    <t>La Unión - Puyca_AHORA NACION AN_4</t>
  </si>
  <si>
    <t>VENILIA MEDINA QUISPE</t>
  </si>
  <si>
    <t>61555091</t>
  </si>
  <si>
    <t>https://mpesije.jne.gob.pe/apidocs/c7bfadda-1387-4446-bfb0-521b568de02d.pdf</t>
  </si>
  <si>
    <t>La Unión - Puyca_AHORA NACION AN_5</t>
  </si>
  <si>
    <t>ELFER TORRES HUAMANI</t>
  </si>
  <si>
    <t>73471860</t>
  </si>
  <si>
    <t>https://mpesije.jne.gob.pe/apidocs/b2da2b25-517b-4c50-93ea-0cf2e95da079.pdf</t>
  </si>
  <si>
    <t>La Unión - Puyca_AHORA NACION AN_6</t>
  </si>
  <si>
    <t>CANDELARIA REBECA MEDINA QUISPE</t>
  </si>
  <si>
    <t>60210732</t>
  </si>
  <si>
    <t>https://mpesije.jne.gob.pe/apidocs/a66c3393-a48c-4498-ac5f-a22ccde81244.pdf</t>
  </si>
  <si>
    <t>La Unión - Puyca_AREQUIPA TRADICION Y FUTURO_0</t>
  </si>
  <si>
    <t>CORPUS QUISPE MEDINA</t>
  </si>
  <si>
    <t>43348705</t>
  </si>
  <si>
    <t>https://mpesije.jne.gob.pe/apidocs/ec42962b-9690-4acc-a80e-36a52368b830.pdf</t>
  </si>
  <si>
    <t>La Unión - Puyca_AREQUIPA TRADICION Y FUTURO_1</t>
  </si>
  <si>
    <t>RICARDO HUAÑAHUI QUISPE</t>
  </si>
  <si>
    <t>30564043</t>
  </si>
  <si>
    <t>https://mpesije.jne.gob.pe/apidocs/b391637e-4d1f-407b-9cfc-f2bfef84013f.pdf</t>
  </si>
  <si>
    <t>La Unión - Puyca_AREQUIPA TRADICION Y FUTURO_2</t>
  </si>
  <si>
    <t>MARIA LUISA QUISPE HUAMANI</t>
  </si>
  <si>
    <t>76571330</t>
  </si>
  <si>
    <t>https://mpesije.jne.gob.pe/apidocs/40804c7f-61d3-447e-af38-2774a9a51f67.pdf</t>
  </si>
  <si>
    <t>La Unión - Puyca_AREQUIPA TRADICION Y FUTURO_3</t>
  </si>
  <si>
    <t>REYMUNDO JIMENEZ MACHACA</t>
  </si>
  <si>
    <t>41990154</t>
  </si>
  <si>
    <t>https://mpesije.jne.gob.pe/apidocs/548cad2f-b5d2-41ff-822e-5381279ab932.pdf</t>
  </si>
  <si>
    <t>La Unión - Puyca_AREQUIPA TRADICION Y FUTURO_4</t>
  </si>
  <si>
    <t>SARA HUACULLO ANCALLE</t>
  </si>
  <si>
    <t>72268997</t>
  </si>
  <si>
    <t>https://mpesije.jne.gob.pe/apidocs/150ff329-f990-45c6-b73c-a2727beb0db8.pdf</t>
  </si>
  <si>
    <t>La Unión - Puyca_AREQUIPA TRADICION Y FUTURO_5</t>
  </si>
  <si>
    <t>MARTIN TOTOCAYO QUISPE</t>
  </si>
  <si>
    <t>30950119</t>
  </si>
  <si>
    <t>https://mpesije.jne.gob.pe/apidocs/cb5076cc-cf9e-4088-aaf7-ee5451960136.pdf</t>
  </si>
  <si>
    <t>La Unión - Puyca_AREQUIPA TRADICION Y FUTURO_6</t>
  </si>
  <si>
    <t>YENI ALCAHUAMANI CCALLO</t>
  </si>
  <si>
    <t>76721848</t>
  </si>
  <si>
    <t>https://mpesije.jne.gob.pe/apidocs/3580ab59-2c74-4544-ab97-64881db94b11.pdf</t>
  </si>
  <si>
    <t>La Unión - Puyca_PARTIDO DEMOCRATICO SOMOS PERU_0</t>
  </si>
  <si>
    <t>ADAN HEREDIA BUIZA</t>
  </si>
  <si>
    <t>30950658</t>
  </si>
  <si>
    <t>https://mpesije.jne.gob.pe/apidocs/3ea4e288-c997-45e0-9cec-083e31cc0f70.pdf</t>
  </si>
  <si>
    <t>La Unión - Puyca_PARTIDO DEMOCRATICO SOMOS PERU_1</t>
  </si>
  <si>
    <t>PABLO ROBERTO LA JARA TOTOCAYO</t>
  </si>
  <si>
    <t>30950140</t>
  </si>
  <si>
    <t>https://mpesije.jne.gob.pe/apidocs/8dfbdb2b-fcda-4631-8412-41d1a4647b83.pdf</t>
  </si>
  <si>
    <t>La Unión - Puyca_PARTIDO DEMOCRATICO SOMOS PERU_2</t>
  </si>
  <si>
    <t>BARBARA JIMENEZ TOTOCAYO</t>
  </si>
  <si>
    <t>42773855</t>
  </si>
  <si>
    <t>https://mpesije.jne.gob.pe/apidocs/81f1516a-7263-4a39-800f-81c42afa819a.pdf</t>
  </si>
  <si>
    <t>La Unión - Puyca_PARTIDO DEMOCRATICO SOMOS PERU_3</t>
  </si>
  <si>
    <t>ELVIS DINO CCASA TORRES</t>
  </si>
  <si>
    <t>47419516</t>
  </si>
  <si>
    <t>https://mpesije.jne.gob.pe/apidocs/f06cd096-8a64-489e-9ffc-23d766e68607.pdf</t>
  </si>
  <si>
    <t>La Unión - Puyca_PARTIDO DEMOCRATICO SOMOS PERU_4</t>
  </si>
  <si>
    <t>PASCUALA QUISPE LLAMOCA</t>
  </si>
  <si>
    <t>76410072</t>
  </si>
  <si>
    <t>https://mpesije.jne.gob.pe/apidocs/54b533d1-2069-4059-94ba-535c8e4c62ad.pdf</t>
  </si>
  <si>
    <t>La Unión - Puyca_PARTIDO DEMOCRATICO SOMOS PERU_5</t>
  </si>
  <si>
    <t>PERCY FLORENTINO QUISPE TORRES</t>
  </si>
  <si>
    <t>60355655</t>
  </si>
  <si>
    <t>https://mpesije.jne.gob.pe/apidocs/464b7c59-3ea9-4237-b1a1-0b9c248061d9.pdf</t>
  </si>
  <si>
    <t>La Unión - Puyca_PARTIDO DEMOCRATICO SOMOS PERU_6</t>
  </si>
  <si>
    <t>ROSARIO YANET JIMENEZ MACHACA</t>
  </si>
  <si>
    <t>76700761</t>
  </si>
  <si>
    <t>https://mpesije.jne.gob.pe/apidocs/c5b08881-b2bc-4e50-afbd-d3c1809f2f12.pdf</t>
  </si>
  <si>
    <t>La Unión - Puyca_PARTIDO POLITICO PERU PRIMERO_0</t>
  </si>
  <si>
    <t>MOISES AGUSTIN MACHACCA FLORES</t>
  </si>
  <si>
    <t>07460640</t>
  </si>
  <si>
    <t>https://mpesije.jne.gob.pe/apidocs/e18b26f6-f131-48d5-a6ae-c67a04d2b55a.pdf</t>
  </si>
  <si>
    <t>La Unión - Puyca_PARTIDO POLITICO PERU PRIMERO_1</t>
  </si>
  <si>
    <t>MARCIAL TOTOCAYO AYMARA</t>
  </si>
  <si>
    <t>30949937</t>
  </si>
  <si>
    <t>https://mpesije.jne.gob.pe/apidocs/f773f859-dc4f-4033-974d-6fef6cff29f1.pdf</t>
  </si>
  <si>
    <t>La Unión - Puyca_PARTIDO POLITICO PERU PRIMERO_2</t>
  </si>
  <si>
    <t>VILMA HUACULLO ANCALLE</t>
  </si>
  <si>
    <t>72240515</t>
  </si>
  <si>
    <t>https://mpesije.jne.gob.pe/apidocs/856bb530-ee6a-4777-8eb6-173c6d595097.pdf</t>
  </si>
  <si>
    <t>La Unión - Puyca_PARTIDO POLITICO PERU PRIMERO_3</t>
  </si>
  <si>
    <t>ALFONSO AYMARA LLANLLAYA</t>
  </si>
  <si>
    <t>30404023</t>
  </si>
  <si>
    <t>https://mpesije.jne.gob.pe/apidocs/99d10918-882c-4a19-ace4-e0da984b03da.pdf</t>
  </si>
  <si>
    <t>La Unión - Puyca_PARTIDO POLITICO PERU PRIMERO_4</t>
  </si>
  <si>
    <t>HERMELINDA MAURA QUISPE JIMENEZ</t>
  </si>
  <si>
    <t>41155821</t>
  </si>
  <si>
    <t>https://mpesije.jne.gob.pe/apidocs/6f53f508-1b66-4750-a05d-e4f2e6301fed.pdf</t>
  </si>
  <si>
    <t>La Unión - Puyca_PARTIDO POLITICO PERU PRIMERO_5</t>
  </si>
  <si>
    <t>BASILIO CCACHUCO JARA</t>
  </si>
  <si>
    <t>10244950</t>
  </si>
  <si>
    <t>https://mpesije.jne.gob.pe/apidocs/659ddfb0-6ad4-48eb-900a-fbc7372a4374.pdf</t>
  </si>
  <si>
    <t>La Unión - Puyca_PARTIDO POLITICO PERU PRIMERO_6</t>
  </si>
  <si>
    <t>SARA MARIA HUAMANI TORRES</t>
  </si>
  <si>
    <t>78718234</t>
  </si>
  <si>
    <t>https://mpesije.jne.gob.pe/apidocs/27f9c3c5-4a7a-414c-b65e-4a72c3bff6c3.pdf</t>
  </si>
  <si>
    <t>La Unión - Puyca_PARTIDO POPULAR CRISTIANO PPC_0</t>
  </si>
  <si>
    <t>CELSO VICTOR QUILLE TOTOCAYO</t>
  </si>
  <si>
    <t>30950128</t>
  </si>
  <si>
    <t>https://mpesije.jne.gob.pe/apidocs/1678093f-f4ac-4d70-b2b4-b9dc5551fe63.pdf</t>
  </si>
  <si>
    <t>La Unión - Puyca_PARTIDO POPULAR CRISTIANO PPC_1</t>
  </si>
  <si>
    <t>SINDY YOVANNA TOTOCAYO PERALTA</t>
  </si>
  <si>
    <t>48560463</t>
  </si>
  <si>
    <t>https://mpesije.jne.gob.pe/apidocs/0d9fe405-3002-47de-bb28-1206b35bfb0e.pdf</t>
  </si>
  <si>
    <t>La Unión - Puyca_PARTIDO POPULAR CRISTIANO PPC_2</t>
  </si>
  <si>
    <t>ALAN SIMEON AYMARA TACO</t>
  </si>
  <si>
    <t>45326738</t>
  </si>
  <si>
    <t>https://mpesije.jne.gob.pe/apidocs/fac42b82-5119-470b-80f9-f08e663198ee.pdf</t>
  </si>
  <si>
    <t>La Unión - Puyca_PARTIDO POPULAR CRISTIANO PPC_3</t>
  </si>
  <si>
    <t>YANET TEOFILA TORRES HUAMANI</t>
  </si>
  <si>
    <t>72286484</t>
  </si>
  <si>
    <t>https://mpesije.jne.gob.pe/apidocs/f286e7de-1e15-4348-8eb7-c2b0c98750ab.pdf</t>
  </si>
  <si>
    <t>La Unión - Puyca_PARTIDO POPULAR CRISTIANO PPC_4</t>
  </si>
  <si>
    <t>LEONARDO GONZALES TOTOCAYO</t>
  </si>
  <si>
    <t>44438584</t>
  </si>
  <si>
    <t>https://mpesije.jne.gob.pe/apidocs/da1d52cd-2d1d-446a-a0d1-4b5f7e174575.pdf</t>
  </si>
  <si>
    <t>La Unión - Puyca_PARTIDO POPULAR CRISTIANO PPC_5</t>
  </si>
  <si>
    <t>BARBARA CARINA MENDOZA HUAMANI</t>
  </si>
  <si>
    <t>76721872</t>
  </si>
  <si>
    <t>https://mpesije.jne.gob.pe/apidocs/34bd0c16-af62-427d-b00d-535b19a355f5.pdf</t>
  </si>
  <si>
    <t>La Unión - Puyca_PARTIDO POPULAR CRISTIANO PPC_6</t>
  </si>
  <si>
    <t>DARIO OCTAVIO LLALLERCO TORRES</t>
  </si>
  <si>
    <t>30950168</t>
  </si>
  <si>
    <t>https://mpesije.jne.gob.pe/apidocs/3c85ff49-d925-47ff-81a4-8bf1a0b4b8d8.pdf</t>
  </si>
  <si>
    <t>La Unión - Puyca_PODEMOS PERU_0</t>
  </si>
  <si>
    <t>RICHARD PACHAU QUILLE</t>
  </si>
  <si>
    <t>45737488</t>
  </si>
  <si>
    <t>https://mpesije.jne.gob.pe/apidocs/fc0473ec-8391-44ff-aeef-f337ebc84f9d.pdf</t>
  </si>
  <si>
    <t>La Unión - Puyca_PODEMOS PERU_1</t>
  </si>
  <si>
    <t>JOSE SANTOS TOTOCAYO AYMARA</t>
  </si>
  <si>
    <t>45968590</t>
  </si>
  <si>
    <t>https://mpesije.jne.gob.pe/apidocs/0dba35f4-76b8-451c-915c-66fa478c5e69.pdf</t>
  </si>
  <si>
    <t>La Unión - Puyca_PODEMOS PERU_2</t>
  </si>
  <si>
    <t>LIZ MILAGROS QUISPE MEDINA</t>
  </si>
  <si>
    <t>72286448</t>
  </si>
  <si>
    <t>https://mpesije.jne.gob.pe/apidocs/2e77d7c0-ef3e-49ff-81f6-809317812b01.pdf</t>
  </si>
  <si>
    <t>La Unión - Puyca_PODEMOS PERU_3</t>
  </si>
  <si>
    <t>GERONIMO INDALECIO HUANACCHIRE CAZA</t>
  </si>
  <si>
    <t>47843461</t>
  </si>
  <si>
    <t>https://mpesije.jne.gob.pe/apidocs/edfa1467-11dc-47bc-89da-8dd560a3a776.pdf</t>
  </si>
  <si>
    <t>La Unión - Puyca_PODEMOS PERU_4</t>
  </si>
  <si>
    <t>SOLEDAD QUISPE QUISPE</t>
  </si>
  <si>
    <t>72278180</t>
  </si>
  <si>
    <t>https://mpesije.jne.gob.pe/apidocs/6e072d9e-a2b1-44eb-bd69-a4af81b88756.pdf</t>
  </si>
  <si>
    <t>La Unión - Puyca_PODEMOS PERU_5</t>
  </si>
  <si>
    <t>IVAN ISAIAS HUAMANI TORRES</t>
  </si>
  <si>
    <t>72240496</t>
  </si>
  <si>
    <t>https://mpesije.jne.gob.pe/apidocs/d6633438-c9b3-42f2-83b9-162a12aeaa1b.pdf</t>
  </si>
  <si>
    <t>La Unión - Puyca_PODEMOS PERU_6</t>
  </si>
  <si>
    <t>OLGA YURY HUAMANI QUISPE</t>
  </si>
  <si>
    <t>46258967</t>
  </si>
  <si>
    <t>https://mpesije.jne.gob.pe/apidocs/ab1083db-3b98-4325-9152-1ba25a5ba046.pdf</t>
  </si>
  <si>
    <t>La Unión - Quechualla_ALIANZA PARA EL PROGRESO_0</t>
  </si>
  <si>
    <t>FELIX JEFERSON SERON MARTINEZ</t>
  </si>
  <si>
    <t>40856490</t>
  </si>
  <si>
    <t>https://mpesije.jne.gob.pe/apidocs/f9d9f120-8832-49db-830d-7422cde46c03.pdf</t>
  </si>
  <si>
    <t>La Unión - Quechualla_ALIANZA PARA EL PROGRESO_1</t>
  </si>
  <si>
    <t>FRANCISCO PABLO SOTO CRUZ</t>
  </si>
  <si>
    <t>30404657</t>
  </si>
  <si>
    <t>https://mpesije.jne.gob.pe/apidocs/078b81d5-5f44-47b2-acdd-083f68a9dc5f.pdf</t>
  </si>
  <si>
    <t>La Unión - Quechualla_ALIANZA PARA EL PROGRESO_2</t>
  </si>
  <si>
    <t>BEATRIZ ELVIRA LLACCHO BERNEDO</t>
  </si>
  <si>
    <t>06789373</t>
  </si>
  <si>
    <t>https://mpesije.jne.gob.pe/apidocs/486e210b-cd2c-4a92-ab0d-51f05cc53f29.pdf</t>
  </si>
  <si>
    <t>La Unión - Quechualla_ALIANZA PARA EL PROGRESO_3</t>
  </si>
  <si>
    <t>LEON DANTE RAMIREZ HEREDIA</t>
  </si>
  <si>
    <t>70655408</t>
  </si>
  <si>
    <t>https://mpesije.jne.gob.pe/apidocs/fcba37a8-4c1f-4f48-9f2b-7dd1f89ba905.pdf</t>
  </si>
  <si>
    <t>La Unión - Quechualla_ALIANZA PARA EL PROGRESO_4</t>
  </si>
  <si>
    <t>NORMA DEISE CHUQUITAYPE HEREDIA</t>
  </si>
  <si>
    <t>42913459</t>
  </si>
  <si>
    <t>https://mpesije.jne.gob.pe/apidocs/8d191f3f-0ae1-4c05-ba6c-300de184549c.pdf</t>
  </si>
  <si>
    <t>La Unión - Quechualla_ALIANZA PARA EL PROGRESO_5</t>
  </si>
  <si>
    <t>MICHAEL JACINTO CARHUAS MENDOZA</t>
  </si>
  <si>
    <t>72233295</t>
  </si>
  <si>
    <t>https://mpesije.jne.gob.pe/apidocs/6e6b6ce4-9548-4212-8751-abd4ac454490.pdf</t>
  </si>
  <si>
    <t>La Unión - Quechualla_ALIANZA PARA EL PROGRESO_6</t>
  </si>
  <si>
    <t>BEXI CHUQUITAYPE AHUANLLA</t>
  </si>
  <si>
    <t>46734020</t>
  </si>
  <si>
    <t>https://mpesije.jne.gob.pe/apidocs/517bcd68-f993-4f4d-8046-f3239716ec42.pdf</t>
  </si>
  <si>
    <t>La Unión - Quechualla_PARTIDO DEMOCRATICO SOMOS PERU_0</t>
  </si>
  <si>
    <t>CIRO CERVANTES CANALES</t>
  </si>
  <si>
    <t>40776494</t>
  </si>
  <si>
    <t>https://mpesije.jne.gob.pe/apidocs/d6caa291-ed50-48aa-b8ac-e2453eb3c43e.pdf</t>
  </si>
  <si>
    <t>La Unión - Quechualla_PARTIDO DEMOCRATICO SOMOS PERU_1</t>
  </si>
  <si>
    <t>YUL ARQUIMEDES AHUANLLA HEREDIA</t>
  </si>
  <si>
    <t>30950685</t>
  </si>
  <si>
    <t>https://mpesije.jne.gob.pe/apidocs/f96479d6-e62d-408e-976d-7b324bf117d8.pdf</t>
  </si>
  <si>
    <t>La Unión - Quechualla_PARTIDO DEMOCRATICO SOMOS PERU_2</t>
  </si>
  <si>
    <t>MARCELINA ELIZABET CHUQUITAYPE DE VALER</t>
  </si>
  <si>
    <t>30950595</t>
  </si>
  <si>
    <t>https://mpesije.jne.gob.pe/apidocs/dbe9eb00-5147-464e-94e7-85102874d70a.pdf</t>
  </si>
  <si>
    <t>La Unión - Quechualla_PARTIDO DEMOCRATICO SOMOS PERU_3</t>
  </si>
  <si>
    <t>HAYDER MANUEL CARHUAS MENDOZA</t>
  </si>
  <si>
    <t>72233279</t>
  </si>
  <si>
    <t>https://mpesije.jne.gob.pe/apidocs/53675e1b-c255-4b5e-a991-014141def521.pdf</t>
  </si>
  <si>
    <t>La Unión - Quechualla_PARTIDO DEMOCRATICO SOMOS PERU_4</t>
  </si>
  <si>
    <t>NOEMI ORESTIA ESPINOZA LLAZA</t>
  </si>
  <si>
    <t>76280774</t>
  </si>
  <si>
    <t>https://mpesije.jne.gob.pe/apidocs/97a13f54-ae46-433f-a3a3-b78e15fa8379.pdf</t>
  </si>
  <si>
    <t>La Unión - Quechualla_PARTIDO DEMOCRATICO SOMOS PERU_5</t>
  </si>
  <si>
    <t>DIOCELINO RUIZ DAVID</t>
  </si>
  <si>
    <t>41248554</t>
  </si>
  <si>
    <t>https://mpesije.jne.gob.pe/apidocs/c4870b43-c3bb-4df1-ab9c-bad464e6e8bd.pdf</t>
  </si>
  <si>
    <t>La Unión - Quechualla_PARTIDO DEMOCRATICO SOMOS PERU_6</t>
  </si>
  <si>
    <t>PAMELA QUISPE QUISPE</t>
  </si>
  <si>
    <t>75603646</t>
  </si>
  <si>
    <t>https://mpesije.jne.gob.pe/apidocs/0b228189-2c00-47e1-ad70-667852ad01a8.pdf</t>
  </si>
  <si>
    <t>La Unión - Quechualla_PARTIDO POLITICO PERU PRIMERO_0</t>
  </si>
  <si>
    <t>NOE RONALD PULCHA MEDINA</t>
  </si>
  <si>
    <t>29575074</t>
  </si>
  <si>
    <t>https://mpesije.jne.gob.pe/apidocs/2c7bf883-0c37-4f9b-8c9d-0ac73edfa211.pdf</t>
  </si>
  <si>
    <t>La Unión - Quechualla_PARTIDO POLITICO PERU PRIMERO_1</t>
  </si>
  <si>
    <t>JORGE HEREDIA ROSAS</t>
  </si>
  <si>
    <t>09251584</t>
  </si>
  <si>
    <t>https://mpesije.jne.gob.pe/apidocs/279dac10-bd7c-402b-864d-96811d64e647.pdf</t>
  </si>
  <si>
    <t>La Unión - Quechualla_PARTIDO POLITICO PERU PRIMERO_2</t>
  </si>
  <si>
    <t>MAYLLY JULISSA ESPINOZA LLAZA</t>
  </si>
  <si>
    <t>76424965</t>
  </si>
  <si>
    <t>https://mpesije.jne.gob.pe/apidocs/a94efdbf-b012-4462-a150-bfe32c00490d.pdf</t>
  </si>
  <si>
    <t>La Unión - Quechualla_PARTIDO POLITICO PERU PRIMERO_3</t>
  </si>
  <si>
    <t>JUAN DEONICIO CARHUAS BUIZA</t>
  </si>
  <si>
    <t>04328884</t>
  </si>
  <si>
    <t>https://mpesije.jne.gob.pe/apidocs/4981883c-75de-4ded-ab71-31395b8d28ef.pdf</t>
  </si>
  <si>
    <t>La Unión - Quechualla_PARTIDO POLITICO PERU PRIMERO_4</t>
  </si>
  <si>
    <t>MARILDA ANTAYHUA HUAMANI</t>
  </si>
  <si>
    <t>70521980</t>
  </si>
  <si>
    <t>https://mpesije.jne.gob.pe/apidocs/4cd45f27-4508-460e-9431-5cc7207eef07.pdf</t>
  </si>
  <si>
    <t>La Unión - Quechualla_PARTIDO POLITICO PERU PRIMERO_5</t>
  </si>
  <si>
    <t>JAMES ANTHONY CHAVEZ ANCASI</t>
  </si>
  <si>
    <t>73311646</t>
  </si>
  <si>
    <t>https://mpesije.jne.gob.pe/apidocs/ad542c9c-e294-4d66-9053-73fa9678da07.pdf</t>
  </si>
  <si>
    <t>La Unión - Quechualla_PARTIDO POLITICO PERU PRIMERO_6</t>
  </si>
  <si>
    <t>JUDIT ESTELITA ESPINAL RETAMOZO</t>
  </si>
  <si>
    <t>04412467</t>
  </si>
  <si>
    <t>https://mpesije.jne.gob.pe/apidocs/3ff879c0-254d-430c-a5c0-08cf0cc92757.pdf</t>
  </si>
  <si>
    <t>La Unión - Quechualla_PROGRESEMOS_0</t>
  </si>
  <si>
    <t>JOSE GUILLERMO SEGOVIA PEREZ</t>
  </si>
  <si>
    <t>30940439</t>
  </si>
  <si>
    <t>https://mpesije.jne.gob.pe/apidocs/f031ff4f-b134-4e93-8c9d-7e4f8e34c5e2.pdf</t>
  </si>
  <si>
    <t>La Unión - Quechualla_PROGRESEMOS_1</t>
  </si>
  <si>
    <t>JUAN ROSENDO LOPEZ ARISTA</t>
  </si>
  <si>
    <t>30941517</t>
  </si>
  <si>
    <t>https://mpesije.jne.gob.pe/apidocs/cd07d26b-3225-45e7-889d-307fe4cd1702.pdf</t>
  </si>
  <si>
    <t>La Unión - Quechualla_PROGRESEMOS_2</t>
  </si>
  <si>
    <t>LUZ EUSEBIA RAMOS DE CHUQUITAYPE</t>
  </si>
  <si>
    <t>30950602</t>
  </si>
  <si>
    <t>https://mpesije.jne.gob.pe/apidocs/bf25fc08-5bfc-4a6f-b10b-d11adace7992.pdf</t>
  </si>
  <si>
    <t>La Unión - Quechualla_PROGRESEMOS_3</t>
  </si>
  <si>
    <t>ABDEL ALEXANDER AHUANLLA AHUANLLA</t>
  </si>
  <si>
    <t>70132127</t>
  </si>
  <si>
    <t>https://mpesije.jne.gob.pe/apidocs/d64f8746-a1d4-4636-bb2f-44f2d317e0cd.pdf</t>
  </si>
  <si>
    <t>La Unión - Quechualla_PROGRESEMOS_4</t>
  </si>
  <si>
    <t>DINA VIOLETA VALER ANCASI</t>
  </si>
  <si>
    <t>46794813</t>
  </si>
  <si>
    <t>https://mpesije.jne.gob.pe/apidocs/99657df5-8072-4fba-ab5b-6269e6d8a3b4.pdf</t>
  </si>
  <si>
    <t>La Unión - Quechualla_PROGRESEMOS_5</t>
  </si>
  <si>
    <t>DANILO AILTHON BRAVO CHUQUITAYPE</t>
  </si>
  <si>
    <t>76828376</t>
  </si>
  <si>
    <t>https://mpesije.jne.gob.pe/apidocs/9ec81215-3cd2-447c-8a58-2aa4bcca4245.pdf</t>
  </si>
  <si>
    <t>La Unión - Quechualla_PROGRESEMOS_6</t>
  </si>
  <si>
    <t>CELESTE AURIA GUZMAN MARQUINA</t>
  </si>
  <si>
    <t>60249621</t>
  </si>
  <si>
    <t>https://mpesije.jne.gob.pe/apidocs/98aae9db-30b5-4cdb-9d39-c5b4b66dd59c.pdf</t>
  </si>
  <si>
    <t>La Unión - Sayla_ALIANZA PARA EL PROGRESO_0</t>
  </si>
  <si>
    <t>CASIMIRO CRECENCIO VARGAS ALVARADO</t>
  </si>
  <si>
    <t>29294444</t>
  </si>
  <si>
    <t>https://mpesije.jne.gob.pe/apidocs/dff7b258-87f5-4879-a99a-7a11cb79a508.pdf</t>
  </si>
  <si>
    <t>La Unión - Sayla_ALIANZA PARA EL PROGRESO_1</t>
  </si>
  <si>
    <t>JUAN PRADO VARA FLORES</t>
  </si>
  <si>
    <t>45364118</t>
  </si>
  <si>
    <t>https://mpesije.jne.gob.pe/apidocs/8b6334f1-6a0a-412f-ba5e-7f4c0642d401.pdf</t>
  </si>
  <si>
    <t>La Unión - Sayla_ALIANZA PARA EL PROGRESO_2</t>
  </si>
  <si>
    <t>SUSY VERONICA BAÑOS CACSIRE</t>
  </si>
  <si>
    <t>72244134</t>
  </si>
  <si>
    <t>https://mpesije.jne.gob.pe/apidocs/f8de0a37-05dd-48a8-98cf-901787367092.pdf</t>
  </si>
  <si>
    <t>La Unión - Sayla_ALIANZA PARA EL PROGRESO_3</t>
  </si>
  <si>
    <t>JHEISON JAIR VALQUI VARA</t>
  </si>
  <si>
    <t>60060867</t>
  </si>
  <si>
    <t>https://mpesije.jne.gob.pe/apidocs/ff6d2ece-9892-455e-939f-70ab98f045fb.pdf</t>
  </si>
  <si>
    <t>La Unión - Sayla_ALIANZA PARA EL PROGRESO_4</t>
  </si>
  <si>
    <t>MARTHA HUAMANI PANIURA</t>
  </si>
  <si>
    <t>72265675</t>
  </si>
  <si>
    <t>https://mpesije.jne.gob.pe/apidocs/796bd45e-2f2b-4b08-9b75-873f51bc5ea9.pdf</t>
  </si>
  <si>
    <t>La Unión - Sayla_ALIANZA PARA EL PROGRESO_5</t>
  </si>
  <si>
    <t>HUGO FELIX TORRES CONDORI</t>
  </si>
  <si>
    <t>30951880</t>
  </si>
  <si>
    <t>https://mpesije.jne.gob.pe/apidocs/fe1f6496-ab1b-4fc8-921a-3e9177fcad6a.pdf</t>
  </si>
  <si>
    <t>La Unión - Sayla_ALIANZA PARA EL PROGRESO_6</t>
  </si>
  <si>
    <t>CAROLINA MELISA VERA HUAMANI</t>
  </si>
  <si>
    <t>60060550</t>
  </si>
  <si>
    <t>https://mpesije.jne.gob.pe/apidocs/5845a312-87f4-410e-aa53-87d3e242392a.pdf</t>
  </si>
  <si>
    <t>La Unión - Sayla_PARTIDO DEMOCRATICO SOMOS PERU_0</t>
  </si>
  <si>
    <t>JUAN CANCIO DAVALOS DAVALOS</t>
  </si>
  <si>
    <t>10033461</t>
  </si>
  <si>
    <t>https://mpesije.jne.gob.pe/apidocs/e6e8126f-7b5f-4994-9ccb-5e01d1df1432.pdf</t>
  </si>
  <si>
    <t>La Unión - Sayla_PARTIDO DEMOCRATICO SOMOS PERU_1</t>
  </si>
  <si>
    <t>GERMAN FELICIANO HUAMANI CAYO</t>
  </si>
  <si>
    <t>77231386</t>
  </si>
  <si>
    <t>https://mpesije.jne.gob.pe/apidocs/a3474d48-05bf-4931-8b32-01b7ae25c450.pdf</t>
  </si>
  <si>
    <t>La Unión - Sayla_PARTIDO DEMOCRATICO SOMOS PERU_2</t>
  </si>
  <si>
    <t>DIANA ELLIOTT ALVARADO</t>
  </si>
  <si>
    <t>40497071</t>
  </si>
  <si>
    <t>https://mpesije.jne.gob.pe/apidocs/1598f6cd-426e-4279-8195-dfb91843e97d.pdf</t>
  </si>
  <si>
    <t>La Unión - Sayla_PARTIDO DEMOCRATICO SOMOS PERU_3</t>
  </si>
  <si>
    <t>ESCOLASTICO RICARDO CACSIRE CASTILLO</t>
  </si>
  <si>
    <t>30951874</t>
  </si>
  <si>
    <t>https://mpesije.jne.gob.pe/apidocs/3a76a164-f0cb-4c24-a52b-0fdc2591ffc3.pdf</t>
  </si>
  <si>
    <t>La Unión - Sayla_PARTIDO DEMOCRATICO SOMOS PERU_4</t>
  </si>
  <si>
    <t>NINFA LEONISA BAÑOS CALDERON</t>
  </si>
  <si>
    <t>30951757</t>
  </si>
  <si>
    <t>https://mpesije.jne.gob.pe/apidocs/1c56beaf-dbaa-4401-af85-e8a7bb5fd01d.pdf</t>
  </si>
  <si>
    <t>La Unión - Sayla_PARTIDO DEMOCRATICO SOMOS PERU_5</t>
  </si>
  <si>
    <t>JOEL ALEJANDRO NUCANTE CACSIRE</t>
  </si>
  <si>
    <t>72265665</t>
  </si>
  <si>
    <t>https://mpesije.jne.gob.pe/apidocs/cafd2d92-bcc2-45a6-ae42-304de1a5ecac.pdf</t>
  </si>
  <si>
    <t>La Unión - Sayla_PARTIDO DEMOCRATICO SOMOS PERU_6</t>
  </si>
  <si>
    <t>MARIA FERNANDA HUANCA ARISPE</t>
  </si>
  <si>
    <t>61310049</t>
  </si>
  <si>
    <t>https://mpesije.jne.gob.pe/apidocs/6a780c4f-c5f9-45ed-aef9-59dfad1e18a3.pdf</t>
  </si>
  <si>
    <t>La Unión - Sayla_PARTIDO POLITICO PERU PRIMERO_0</t>
  </si>
  <si>
    <t>NILTHON VERA MEDINA</t>
  </si>
  <si>
    <t>70395217</t>
  </si>
  <si>
    <t>https://mpesije.jne.gob.pe/apidocs/74816573-5c81-4879-8634-ea87b1afcfd8.pdf</t>
  </si>
  <si>
    <t>La Unión - Sayla_PARTIDO POLITICO PERU PRIMERO_1</t>
  </si>
  <si>
    <t>JESUS FELIPE BAÑOS CARRILLO</t>
  </si>
  <si>
    <t>30951809</t>
  </si>
  <si>
    <t>https://mpesije.jne.gob.pe/apidocs/5b0d46de-6d9b-48bc-8985-c1fdbd64eca8.pdf</t>
  </si>
  <si>
    <t>La Unión - Sayla_PARTIDO POLITICO PERU PRIMERO_2</t>
  </si>
  <si>
    <t>LENINA BENTURA CACSIRE CONDORI</t>
  </si>
  <si>
    <t>41689004</t>
  </si>
  <si>
    <t>https://mpesije.jne.gob.pe/apidocs/7f571a28-a993-4050-bfad-ffc50fa2100a.pdf</t>
  </si>
  <si>
    <t>La Unión - Sayla_PARTIDO POLITICO PERU PRIMERO_3</t>
  </si>
  <si>
    <t>LINO ARNALDO VILLAGOMEZ HUAMANI</t>
  </si>
  <si>
    <t>70321367</t>
  </si>
  <si>
    <t>https://mpesije.jne.gob.pe/apidocs/8cb89ec9-441d-4b4c-8d3e-d189ce565231.pdf</t>
  </si>
  <si>
    <t>La Unión - Sayla_PARTIDO POLITICO PERU PRIMERO_4</t>
  </si>
  <si>
    <t>BENTURA BELEN VARGAS CUEVA</t>
  </si>
  <si>
    <t>44366048</t>
  </si>
  <si>
    <t>https://mpesije.jne.gob.pe/apidocs/d45d9f8d-7e8a-473a-a928-0cd91b9a5879.pdf</t>
  </si>
  <si>
    <t>La Unión - Sayla_PARTIDO POLITICO PERU PRIMERO_5</t>
  </si>
  <si>
    <t>RENZON PROCOPIO GASPAR HUAMANI</t>
  </si>
  <si>
    <t>72265653</t>
  </si>
  <si>
    <t>https://mpesije.jne.gob.pe/apidocs/c20d21c5-9d3c-49be-a554-b46b89c270df.pdf</t>
  </si>
  <si>
    <t>La Unión - Sayla_PARTIDO POLITICO PERU PRIMERO_6</t>
  </si>
  <si>
    <t>MARYCARMEN DEISSY CORDOVA CACSIRE</t>
  </si>
  <si>
    <t>77160327</t>
  </si>
  <si>
    <t>https://mpesije.jne.gob.pe/apidocs/96afa680-3bf4-4746-9439-d864e4c95a0a.pdf</t>
  </si>
  <si>
    <t>La Unión - Sayla_PODEMOS PERU_0</t>
  </si>
  <si>
    <t>JUAN LUIS SANABRIA HINOJOSA</t>
  </si>
  <si>
    <t>40242586</t>
  </si>
  <si>
    <t>https://mpesije.jne.gob.pe/apidocs/93d2551f-ba2b-4693-90bf-1356bd9206e9.pdf</t>
  </si>
  <si>
    <t>La Unión - Sayla_PODEMOS PERU_1</t>
  </si>
  <si>
    <t>ADAN JEOVA LLAMOCA CASTILLO</t>
  </si>
  <si>
    <t>43134403</t>
  </si>
  <si>
    <t>https://mpesije.jne.gob.pe/apidocs/1add2994-9ee9-47f1-a8ba-7b5d3f140d02.pdf</t>
  </si>
  <si>
    <t>La Unión - Sayla_PODEMOS PERU_2</t>
  </si>
  <si>
    <t>VICKY DAYSI CACSIRE HUARHUA</t>
  </si>
  <si>
    <t>72293632</t>
  </si>
  <si>
    <t>https://mpesije.jne.gob.pe/apidocs/be76c9c0-95ca-4e28-86e2-38b763ac02e4.pdf</t>
  </si>
  <si>
    <t>La Unión - Sayla_PODEMOS PERU_3</t>
  </si>
  <si>
    <t>ADRIAN JOEL CASCO VILLARROEL</t>
  </si>
  <si>
    <t>77160166</t>
  </si>
  <si>
    <t>https://mpesije.jne.gob.pe/apidocs/1d90fdd8-3f26-4438-b4d9-63469aabb0ed.pdf</t>
  </si>
  <si>
    <t>La Unión - Sayla_PODEMOS PERU_4</t>
  </si>
  <si>
    <t>MARYORI LUZMILA GUZMAN RAMOS</t>
  </si>
  <si>
    <t>76264227</t>
  </si>
  <si>
    <t>https://mpesije.jne.gob.pe/apidocs/f4359056-3deb-48a3-b02e-bca4518dcd80.pdf</t>
  </si>
  <si>
    <t>La Unión - Sayla_PODEMOS PERU_5</t>
  </si>
  <si>
    <t>RICARDO ABEL CACSIRE LLAMOCA</t>
  </si>
  <si>
    <t>44907964</t>
  </si>
  <si>
    <t>https://mpesije.jne.gob.pe/apidocs/8ff703d6-e761-4099-8886-170f4c2ce185.pdf</t>
  </si>
  <si>
    <t>La Unión - Sayla_PODEMOS PERU_6</t>
  </si>
  <si>
    <t>EBANY AURELIA VILLA ANGULO</t>
  </si>
  <si>
    <t>76012650</t>
  </si>
  <si>
    <t>https://mpesije.jne.gob.pe/apidocs/4401298c-9bb8-4192-83f5-2ffe66597b4c.pdf</t>
  </si>
  <si>
    <t>La Unión - Tauria_MOVIMIENTO REGIONAL AREQUIPA AVANCEMOS_0</t>
  </si>
  <si>
    <t>MARCOS ZACARIAS BARRIGA ACAPANA</t>
  </si>
  <si>
    <t>44224568</t>
  </si>
  <si>
    <t>https://mpesije.jne.gob.pe/apidocs/938ec2f9-5c40-4031-a640-9c5554b4c2e0.pdf</t>
  </si>
  <si>
    <t>La Unión - Tauria_MOVIMIENTO REGIONAL AREQUIPA AVANCEMOS_1</t>
  </si>
  <si>
    <t>FRAN RUIS CACSIRE SANCHEZ</t>
  </si>
  <si>
    <t>73935533</t>
  </si>
  <si>
    <t>https://mpesije.jne.gob.pe/apidocs/6d39f760-28e3-46ea-ac19-035ae2187a9c.pdf</t>
  </si>
  <si>
    <t>La Unión - Tauria_MOVIMIENTO REGIONAL AREQUIPA AVANCEMOS_2</t>
  </si>
  <si>
    <t>LILIA MANUELA LLAMOCA CUEVA</t>
  </si>
  <si>
    <t>43113598</t>
  </si>
  <si>
    <t>https://mpesije.jne.gob.pe/apidocs/102cc045-3529-4db1-9e2b-6047f9ca65bc.pdf</t>
  </si>
  <si>
    <t>La Unión - Tauria_MOVIMIENTO REGIONAL AREQUIPA AVANCEMOS_3</t>
  </si>
  <si>
    <t>CESAR LUIS BARRIGA TORRES</t>
  </si>
  <si>
    <t>42882099</t>
  </si>
  <si>
    <t>https://mpesije.jne.gob.pe/apidocs/39a67bfa-4575-4e01-af4c-20441784a4c2.pdf</t>
  </si>
  <si>
    <t>La Unión - Tauria_MOVIMIENTO REGIONAL AREQUIPA AVANCEMOS_4</t>
  </si>
  <si>
    <t>NOEMI MERCEDES HUYHUA CASTILLO</t>
  </si>
  <si>
    <t>71062292</t>
  </si>
  <si>
    <t>https://mpesije.jne.gob.pe/apidocs/d4899fab-774d-456e-83cf-3d0e1a5007b9.pdf</t>
  </si>
  <si>
    <t>La Unión - Tauria_MOVIMIENTO REGIONAL AREQUIPA AVANCEMOS_5</t>
  </si>
  <si>
    <t>HUMBERTO TORRES LLAMOCA</t>
  </si>
  <si>
    <t>07152884</t>
  </si>
  <si>
    <t>https://mpesije.jne.gob.pe/apidocs/56eb0d9d-5c64-4d8e-9237-917c19ae0bc6.pdf</t>
  </si>
  <si>
    <t>La Unión - Tauria_MOVIMIENTO REGIONAL AREQUIPA AVANCEMOS_6</t>
  </si>
  <si>
    <t>ANARYI KIARA MENDOZA BARRIGA</t>
  </si>
  <si>
    <t>60060910</t>
  </si>
  <si>
    <t>https://mpesije.jne.gob.pe/apidocs/ede073c0-db59-4a64-bb67-34164b4e81b4.pdf</t>
  </si>
  <si>
    <t>La Unión - Tauria_PARTIDO POLITICO PERU PRIMERO_0</t>
  </si>
  <si>
    <t>CESAR JORGE LLAMOCA BARRIGA</t>
  </si>
  <si>
    <t>46614724</t>
  </si>
  <si>
    <t>https://mpesije.jne.gob.pe/apidocs/29739a31-3070-439f-8b42-67063ad97aa7.pdf</t>
  </si>
  <si>
    <t>La Unión - Tauria_PARTIDO POLITICO PERU PRIMERO_1</t>
  </si>
  <si>
    <t>WILLAN CICILIO MENDOZA SANCHEZ</t>
  </si>
  <si>
    <t>42203056</t>
  </si>
  <si>
    <t>https://mpesije.jne.gob.pe/apidocs/1c65d9f5-97fc-454b-bf5f-189b67ffa7fc.pdf</t>
  </si>
  <si>
    <t>La Unión - Tauria_PARTIDO POLITICO PERU PRIMERO_2</t>
  </si>
  <si>
    <t>KLISETH KELIN MENDOZA LLAMOCA</t>
  </si>
  <si>
    <t>77820200</t>
  </si>
  <si>
    <t>https://mpesije.jne.gob.pe/apidocs/783412e1-b784-48e1-a8b1-3723115ffa49.pdf</t>
  </si>
  <si>
    <t>La Unión - Tauria_PARTIDO POLITICO PERU PRIMERO_3</t>
  </si>
  <si>
    <t>HENRY LUIS SANCHEZ TORRES</t>
  </si>
  <si>
    <t>42274452</t>
  </si>
  <si>
    <t>https://mpesije.jne.gob.pe/apidocs/2190833e-2c36-43cd-9a5d-d7845e5c55ea.pdf</t>
  </si>
  <si>
    <t>La Unión - Tauria_PARTIDO POLITICO PERU PRIMERO_4</t>
  </si>
  <si>
    <t>LESSLY BRIGGIT LLAMOCA GASPAR</t>
  </si>
  <si>
    <t>60060902</t>
  </si>
  <si>
    <t>https://mpesije.jne.gob.pe/apidocs/b98cd199-5efa-4183-8e0c-a720b5bf281c.pdf</t>
  </si>
  <si>
    <t>La Unión - Tauria_PARTIDO POLITICO PERU PRIMERO_5</t>
  </si>
  <si>
    <t>CLEDY LEONEL GASPAR TORRES</t>
  </si>
  <si>
    <t>43761550</t>
  </si>
  <si>
    <t>https://mpesije.jne.gob.pe/apidocs/0510950e-bea7-437b-a457-7f06e89cbdf1.pdf</t>
  </si>
  <si>
    <t>La Unión - Tauria_PARTIDO POLITICO PERU PRIMERO_6</t>
  </si>
  <si>
    <t>RUTH MERY BARRIGA VERA</t>
  </si>
  <si>
    <t>76960793</t>
  </si>
  <si>
    <t>https://mpesije.jne.gob.pe/apidocs/62494d8b-3da7-4952-a137-dfdc6780d8f3.pdf</t>
  </si>
  <si>
    <t>La Unión - Tomepampa_ACCION POPULAR_0</t>
  </si>
  <si>
    <t>FRANCISCO PAUL HINOJOSA SOLIS</t>
  </si>
  <si>
    <t>30953684</t>
  </si>
  <si>
    <t>https://mpesije.jne.gob.pe/apidocs/686d1c65-43c0-4eb1-afae-73bbc3d96fe2.pdf</t>
  </si>
  <si>
    <t>La Unión - Tomepampa_ACCION POPULAR_1</t>
  </si>
  <si>
    <t>EBER SOLIS CORNEJO</t>
  </si>
  <si>
    <t>42191038</t>
  </si>
  <si>
    <t>https://mpesije.jne.gob.pe/apidocs/db73dd64-ee40-45ce-8364-1a7b42392c6d.pdf</t>
  </si>
  <si>
    <t>La Unión - Tomepampa_ACCION POPULAR_2</t>
  </si>
  <si>
    <t>JULIA REYNA VILLA MUÑOZ</t>
  </si>
  <si>
    <t>42247389</t>
  </si>
  <si>
    <t>https://mpesije.jne.gob.pe/apidocs/e891debd-b3c9-4d3e-8928-29c7760c525c.pdf</t>
  </si>
  <si>
    <t>La Unión - Tomepampa_ACCION POPULAR_3</t>
  </si>
  <si>
    <t>CIRIACO LOPEZ PEREZ</t>
  </si>
  <si>
    <t>44341106</t>
  </si>
  <si>
    <t>https://mpesije.jne.gob.pe/apidocs/9c2b712b-3fe3-4f99-951c-a1224001799d.pdf</t>
  </si>
  <si>
    <t>La Unión - Tomepampa_ACCION POPULAR_4</t>
  </si>
  <si>
    <t>LISBETH YANELY MAYHUIRE LLAMOCA</t>
  </si>
  <si>
    <t>76012683</t>
  </si>
  <si>
    <t>https://mpesije.jne.gob.pe/apidocs/bb0938fd-2fda-4902-85e3-0ddc6db7b2a0.pdf</t>
  </si>
  <si>
    <t>La Unión - Tomepampa_ACCION POPULAR_5</t>
  </si>
  <si>
    <t>JENRRY FRANCISCO PEREZ QUERHUAYO</t>
  </si>
  <si>
    <t>77494160</t>
  </si>
  <si>
    <t>https://mpesije.jne.gob.pe/apidocs/4dacaed3-0a79-4833-a0c8-0c8e58082172.pdf</t>
  </si>
  <si>
    <t>La Unión - Tomepampa_ACCION POPULAR_6</t>
  </si>
  <si>
    <t>YARA YSABEL QUISPE VACA</t>
  </si>
  <si>
    <t>48393442</t>
  </si>
  <si>
    <t>https://mpesije.jne.gob.pe/apidocs/5af42680-306d-4032-a7ae-2318ef772878.pdf</t>
  </si>
  <si>
    <t>La Unión - Tomepampa_MOVIMIENTO REGIONAL AREQUIPA AVANCEMOS_0</t>
  </si>
  <si>
    <t>CRISTIAN WINSTON ZEA HINOJOSA</t>
  </si>
  <si>
    <t>73079279</t>
  </si>
  <si>
    <t>https://mpesije.jne.gob.pe/apidocs/a548385c-13ec-4530-b351-4fbca7e16f9d.pdf</t>
  </si>
  <si>
    <t>La Unión - Tomepampa_MOVIMIENTO REGIONAL AREQUIPA AVANCEMOS_1</t>
  </si>
  <si>
    <t>DERY CANDY GARCIA CCASO</t>
  </si>
  <si>
    <t>42309884</t>
  </si>
  <si>
    <t>https://mpesije.jne.gob.pe/apidocs/404b2e5c-2ecf-4cf2-ba81-bf7ebc4ce1fa.pdf</t>
  </si>
  <si>
    <t>La Unión - Tomepampa_MOVIMIENTO REGIONAL AREQUIPA AVANCEMOS_2</t>
  </si>
  <si>
    <t>MARCIAL QUISPE CHIRINOS</t>
  </si>
  <si>
    <t>41895863</t>
  </si>
  <si>
    <t>https://mpesije.jne.gob.pe/apidocs/f3af697e-90c9-4c55-8b10-98dcbbd1573c.pdf</t>
  </si>
  <si>
    <t>La Unión - Tomepampa_MOVIMIENTO REGIONAL AREQUIPA AVANCEMOS_3</t>
  </si>
  <si>
    <t>RUBI VERONICA DELGADO ROLDAN</t>
  </si>
  <si>
    <t>75819164</t>
  </si>
  <si>
    <t>https://mpesije.jne.gob.pe/apidocs/f6acb91a-3d99-44e3-8120-36187691d8b5.pdf</t>
  </si>
  <si>
    <t>La Unión - Tomepampa_MOVIMIENTO REGIONAL AREQUIPA AVANCEMOS_4</t>
  </si>
  <si>
    <t>JOSE ROBERTO CORNEJO MARROQUIN</t>
  </si>
  <si>
    <t>45686571</t>
  </si>
  <si>
    <t>https://mpesije.jne.gob.pe/apidocs/277838c3-0960-4fee-b03d-5a18a355a76f.pdf</t>
  </si>
  <si>
    <t>La Unión - Tomepampa_MOVIMIENTO REGIONAL AREQUIPA AVANCEMOS_5</t>
  </si>
  <si>
    <t>SENIT LIN FLORES CHIRINOS</t>
  </si>
  <si>
    <t>73527504</t>
  </si>
  <si>
    <t>https://mpesije.jne.gob.pe/apidocs/9cdfad58-ca57-48fe-bb82-84b3fe1e2ddb.pdf</t>
  </si>
  <si>
    <t>La Unión - Tomepampa_MOVIMIENTO REGIONAL AREQUIPA AVANCEMOS_6</t>
  </si>
  <si>
    <t>YOSMEL KELVIN PACHAU QUISPE</t>
  </si>
  <si>
    <t>62151609</t>
  </si>
  <si>
    <t>https://mpesije.jne.gob.pe/apidocs/08f0af12-d875-4fc6-a22f-996ef2432d28.pdf</t>
  </si>
  <si>
    <t>La Unión - Toro_AHORA NACION AN_0</t>
  </si>
  <si>
    <t>ROXANA MARISOL ANCASI GARCIA</t>
  </si>
  <si>
    <t>42601831</t>
  </si>
  <si>
    <t>https://mpesije.jne.gob.pe/apidocs/472d1e3e-c23a-4a65-81bb-85b94c0e6986.pdf</t>
  </si>
  <si>
    <t>La Unión - Toro_AHORA NACION AN_1</t>
  </si>
  <si>
    <t>RUFINO EDUARDO XESSPE MENDOZA</t>
  </si>
  <si>
    <t>30954418</t>
  </si>
  <si>
    <t>https://mpesije.jne.gob.pe/apidocs/ad6fd363-d17b-4bb7-9422-db50cc074042.pdf</t>
  </si>
  <si>
    <t>La Unión - Toro_AHORA NACION AN_2</t>
  </si>
  <si>
    <t>JESSICA MIREA HUARCAYA SILCAHUE</t>
  </si>
  <si>
    <t>48656136</t>
  </si>
  <si>
    <t>https://mpesije.jne.gob.pe/apidocs/0066ac60-0bc7-4fc3-ba83-14560c1b8152.pdf</t>
  </si>
  <si>
    <t>La Unión - Toro_AHORA NACION AN_3</t>
  </si>
  <si>
    <t>GEORGE ALVARO ARANZAMENDI</t>
  </si>
  <si>
    <t>77231608</t>
  </si>
  <si>
    <t>https://mpesije.jne.gob.pe/apidocs/46643b48-1b1c-44a5-8583-c354c28dc140.pdf</t>
  </si>
  <si>
    <t>La Unión - Toro_AHORA NACION AN_4</t>
  </si>
  <si>
    <t>MARGOT CARMEN CARRASCO QUISPE</t>
  </si>
  <si>
    <t>30954837</t>
  </si>
  <si>
    <t>https://mpesije.jne.gob.pe/apidocs/4c90da78-4536-4d21-b307-92ef97038173.pdf</t>
  </si>
  <si>
    <t>La Unión - Toro_AHORA NACION AN_5</t>
  </si>
  <si>
    <t>MICHELE PORTUGAL CANDIA</t>
  </si>
  <si>
    <t>70419715</t>
  </si>
  <si>
    <t>https://mpesije.jne.gob.pe/apidocs/9637bb69-ecc5-40a3-aa4e-01b6c3098d9f.pdf</t>
  </si>
  <si>
    <t>La Unión - Toro_AHORA NACION AN_6</t>
  </si>
  <si>
    <t>ROCIO HUARCAYA HUAMANI</t>
  </si>
  <si>
    <t>60061031</t>
  </si>
  <si>
    <t>https://mpesije.jne.gob.pe/apidocs/d6685ba9-3fd3-4c89-be15-9a80b82a4b2e.pdf</t>
  </si>
  <si>
    <t>La Unión - Toro_ALIANZA PARA EL PROGRESO_0</t>
  </si>
  <si>
    <t>FRAXIDES WILE ESPINAL MONTES</t>
  </si>
  <si>
    <t>30941091</t>
  </si>
  <si>
    <t>https://mpesije.jne.gob.pe/apidocs/370d282b-6931-466e-ad3e-4acbeda03594.pdf</t>
  </si>
  <si>
    <t>La Unión - Toro_ALIANZA PARA EL PROGRESO_1</t>
  </si>
  <si>
    <t>TORIBIO WILSON FALCON GUZMAN</t>
  </si>
  <si>
    <t>42337724</t>
  </si>
  <si>
    <t>https://mpesije.jne.gob.pe/apidocs/96adc39c-2107-4e9d-bd6a-34c7e1061ca2.pdf</t>
  </si>
  <si>
    <t>La Unión - Toro_ALIANZA PARA EL PROGRESO_2</t>
  </si>
  <si>
    <t>FLOR MARGARITA CARHUAS MEJIA</t>
  </si>
  <si>
    <t>76264232</t>
  </si>
  <si>
    <t>https://mpesije.jne.gob.pe/apidocs/75079d6f-1a09-49a0-9b82-ad6183f62ccb.pdf</t>
  </si>
  <si>
    <t>La Unión - Toro_ALIANZA PARA EL PROGRESO_3</t>
  </si>
  <si>
    <t>VICENTE FEDERICO GARCIA CAPARI</t>
  </si>
  <si>
    <t>29211800</t>
  </si>
  <si>
    <t>https://mpesije.jne.gob.pe/apidocs/e8f16672-3857-4fd1-9a39-07a97efe69ec.pdf</t>
  </si>
  <si>
    <t>La Unión - Toro_ALIANZA PARA EL PROGRESO_4</t>
  </si>
  <si>
    <t>LUZ MARIA ESTRADA HUARCAYA</t>
  </si>
  <si>
    <t>41355140</t>
  </si>
  <si>
    <t>https://mpesije.jne.gob.pe/apidocs/ee2b9de8-793c-4202-a441-ffb6fa99cc8a.pdf</t>
  </si>
  <si>
    <t>La Unión - Toro_ALIANZA PARA EL PROGRESO_5</t>
  </si>
  <si>
    <t>JAVIER FRANCISCO VILLA FLORES</t>
  </si>
  <si>
    <t>30954876</t>
  </si>
  <si>
    <t>https://mpesije.jne.gob.pe/apidocs/d83996b1-040a-47c1-870d-a9be4afce5df.pdf</t>
  </si>
  <si>
    <t>La Unión - Toro_ALIANZA PARA EL PROGRESO_6</t>
  </si>
  <si>
    <t>ROSA DIANA VILLA QUISPE</t>
  </si>
  <si>
    <t>72033563</t>
  </si>
  <si>
    <t>https://mpesije.jne.gob.pe/apidocs/b2a7e6fb-6bd7-4b41-a899-971ba50c1d91.pdf</t>
  </si>
  <si>
    <t>La Unión - Toro_AREQUIPA TRADICION Y FUTURO_0</t>
  </si>
  <si>
    <t>AMADOR SILVESTRE ESPINAL HUAMANI</t>
  </si>
  <si>
    <t>16135020</t>
  </si>
  <si>
    <t>https://mpesije.jne.gob.pe/apidocs/4b2d5544-d431-43e6-a71c-164be4aacb83.pdf</t>
  </si>
  <si>
    <t>La Unión - Toro_AREQUIPA TRADICION Y FUTURO_1</t>
  </si>
  <si>
    <t>YIMER VILLAFUERTE CARRASCO</t>
  </si>
  <si>
    <t>44112762</t>
  </si>
  <si>
    <t>https://mpesije.jne.gob.pe/apidocs/0f6a84ff-cc89-43f3-8b3f-9079dec5b497.pdf</t>
  </si>
  <si>
    <t>La Unión - Toro_AREQUIPA TRADICION Y FUTURO_2</t>
  </si>
  <si>
    <t>JUDITH ELENA GUARDIA RIOS</t>
  </si>
  <si>
    <t>45028559</t>
  </si>
  <si>
    <t>https://mpesije.jne.gob.pe/apidocs/259563ba-49f6-4dac-a853-26c9fd25b775.pdf</t>
  </si>
  <si>
    <t>La Unión - Toro_AREQUIPA TRADICION Y FUTURO_3</t>
  </si>
  <si>
    <t>DANTE SANDRO CRUZ RAMIREZ</t>
  </si>
  <si>
    <t>40356266</t>
  </si>
  <si>
    <t>https://mpesije.jne.gob.pe/apidocs/20aec75a-005c-4b2c-9fa5-727a5a672680.pdf</t>
  </si>
  <si>
    <t>La Unión - Toro_AREQUIPA TRADICION Y FUTURO_4</t>
  </si>
  <si>
    <t>MARIA DEL CARMEN HUARCAYA HEREDIA</t>
  </si>
  <si>
    <t>76828165</t>
  </si>
  <si>
    <t>https://mpesije.jne.gob.pe/apidocs/6af4446c-99a9-4354-9ca7-0f8187f9e376.pdf</t>
  </si>
  <si>
    <t>La Unión - Toro_AREQUIPA TRADICION Y FUTURO_5</t>
  </si>
  <si>
    <t>FELIX MANUEL CHAUCA ROJAS</t>
  </si>
  <si>
    <t>30946239</t>
  </si>
  <si>
    <t>https://mpesije.jne.gob.pe/apidocs/78230467-5208-40c2-84db-5b0af52e5ba2.pdf</t>
  </si>
  <si>
    <t>La Unión - Toro_AREQUIPA TRADICION Y FUTURO_6</t>
  </si>
  <si>
    <t>KATIA SAGRARIO ARISTA DEZA</t>
  </si>
  <si>
    <t>76592231</t>
  </si>
  <si>
    <t>https://mpesije.jne.gob.pe/apidocs/462911bc-49da-4fe6-86eb-580fbf8f6cc2.pdf</t>
  </si>
  <si>
    <t>La Unión - Toro_FUERZA AREQUIPENA_0</t>
  </si>
  <si>
    <t>FRANCISCO ELIAS TAPIA MARTINEZ</t>
  </si>
  <si>
    <t>30761456</t>
  </si>
  <si>
    <t>https://mpesije.jne.gob.pe/apidocs/ef4b0f38-3360-4ca8-afbd-0b4e62f5ef08.pdf</t>
  </si>
  <si>
    <t>La Unión - Toro_FUERZA AREQUIPENA_1</t>
  </si>
  <si>
    <t>LUZ MERIDA VICTORIA ARISTA GORDILLO</t>
  </si>
  <si>
    <t>30940448</t>
  </si>
  <si>
    <t>https://mpesije.jne.gob.pe/apidocs/66f2c4f6-9342-4e4f-9066-171d7a684ab5.pdf</t>
  </si>
  <si>
    <t>La Unión - Toro_FUERZA AREQUIPENA_2</t>
  </si>
  <si>
    <t>MILER GARCIA GUZMAN</t>
  </si>
  <si>
    <t>30941470</t>
  </si>
  <si>
    <t>https://mpesije.jne.gob.pe/apidocs/c6c45a73-c8ca-46f7-95d6-77c4324527fd.pdf</t>
  </si>
  <si>
    <t>La Unión - Toro_FUERZA AREQUIPENA_3</t>
  </si>
  <si>
    <t>DARLY SOLEDAD HUARCAYA XESSPE</t>
  </si>
  <si>
    <t>72244740</t>
  </si>
  <si>
    <t>https://mpesije.jne.gob.pe/apidocs/e801ea17-1057-42f4-bee4-bff2d5ee7927.pdf</t>
  </si>
  <si>
    <t>La Unión - Toro_FUERZA AREQUIPENA_4</t>
  </si>
  <si>
    <t>AGUSTIN RONALDO HUARACHI RODRIGUEZ</t>
  </si>
  <si>
    <t>78551069</t>
  </si>
  <si>
    <t>https://mpesije.jne.gob.pe/apidocs/cbe5ea2d-d748-470c-8b3a-f43d4cbb7dd6.pdf</t>
  </si>
  <si>
    <t>La Unión - Toro_FUERZA AREQUIPENA_5</t>
  </si>
  <si>
    <t>SULMA QUISPE ESPINAL</t>
  </si>
  <si>
    <t>77072263</t>
  </si>
  <si>
    <t>https://mpesije.jne.gob.pe/apidocs/c16f06b4-b25b-499f-8e63-376cbb2ffd0e.pdf</t>
  </si>
  <si>
    <t>La Unión - Toro_FUERZA AREQUIPENA_6</t>
  </si>
  <si>
    <t>FREDY WASHINTON SALINAS HUAMANI</t>
  </si>
  <si>
    <t>42632642</t>
  </si>
  <si>
    <t>https://mpesije.jne.gob.pe/apidocs/ae276d7d-660f-4121-b885-5088c0173f1b.pdf</t>
  </si>
  <si>
    <t>La Unión - Toro_PARTIDO POLITICO PERU PRIMERO_0</t>
  </si>
  <si>
    <t>JOSE OMAR FLORES DUEÑAS</t>
  </si>
  <si>
    <t>43994752</t>
  </si>
  <si>
    <t>https://mpesije.jne.gob.pe/apidocs/9c3c4654-c4e0-4926-8d82-10958a7646f5.pdf</t>
  </si>
  <si>
    <t>La Unión - Toro_PARTIDO POLITICO PERU PRIMERO_1</t>
  </si>
  <si>
    <t>LUIS ALBERTO CARRASCO HERRERA</t>
  </si>
  <si>
    <t>43700249</t>
  </si>
  <si>
    <t>https://mpesije.jne.gob.pe/apidocs/6ae12f40-5fa9-4116-960d-fb2ead5f3b4f.pdf</t>
  </si>
  <si>
    <t>La Unión - Toro_PARTIDO POLITICO PERU PRIMERO_2</t>
  </si>
  <si>
    <t>NATALY PEREZ CERVANTES</t>
  </si>
  <si>
    <t>46613068</t>
  </si>
  <si>
    <t>https://mpesije.jne.gob.pe/apidocs/d8eaf86b-e0a8-416b-b753-829bab9485fa.pdf</t>
  </si>
  <si>
    <t>La Unión - Toro_PARTIDO POLITICO PERU PRIMERO_3</t>
  </si>
  <si>
    <t>EVARISTO HUAMANI CONDORI</t>
  </si>
  <si>
    <t>30954829</t>
  </si>
  <si>
    <t>https://mpesije.jne.gob.pe/apidocs/407cb849-3f92-4d54-af9c-bc641c2831ea.pdf</t>
  </si>
  <si>
    <t>La Unión - Toro_PARTIDO POLITICO PERU PRIMERO_4</t>
  </si>
  <si>
    <t>https://mpesije.jne.gob.pe/apidocs/c9d2b47f-d68d-42ee-a94f-2e881f7eefe2.pdf</t>
  </si>
  <si>
    <t>La Unión - Toro_PARTIDO POLITICO PERU PRIMERO_5</t>
  </si>
  <si>
    <t>EDWUARD LAZARTE PAREDES</t>
  </si>
  <si>
    <t>72241844</t>
  </si>
  <si>
    <t>https://mpesije.jne.gob.pe/apidocs/c9d9c9f1-c033-4a59-a427-6fe4a5263795.pdf</t>
  </si>
  <si>
    <t>La Unión - Toro_PARTIDO POLITICO PERU PRIMERO_6</t>
  </si>
  <si>
    <t>DENIT FIORELA HUAMANI ALVARO</t>
  </si>
  <si>
    <t>77507601</t>
  </si>
  <si>
    <t>https://mpesije.jne.gob.pe/apidocs/6b396a52-903a-4c47-b451-23152c99a544.pdf</t>
  </si>
  <si>
    <t>La Unión - Toro_PODEMOS PERU_0</t>
  </si>
  <si>
    <t>YESMANY GARCIA AYTA</t>
  </si>
  <si>
    <t>41516496</t>
  </si>
  <si>
    <t>https://mpesije.jne.gob.pe/apidocs/e5dbdc56-004d-4898-8d5c-610ec1a4821f.pdf</t>
  </si>
  <si>
    <t>La Unión - Toro_PODEMOS PERU_1</t>
  </si>
  <si>
    <t>ADER QUISPE ESPINAL</t>
  </si>
  <si>
    <t>70777429</t>
  </si>
  <si>
    <t>https://mpesije.jne.gob.pe/apidocs/e2d60649-32ab-4deb-918e-0208b6b8fd7b.pdf</t>
  </si>
  <si>
    <t>La Unión - Toro_PODEMOS PERU_2</t>
  </si>
  <si>
    <t>ARELIS LILIA VILLAFUERTE CARRASCO</t>
  </si>
  <si>
    <t>73572613</t>
  </si>
  <si>
    <t>https://mpesije.jne.gob.pe/apidocs/2f752b4e-78f0-43f0-bd4d-61ca1027803c.pdf</t>
  </si>
  <si>
    <t>La Unión - Toro_PODEMOS PERU_3</t>
  </si>
  <si>
    <t>MILTON HEREDIA ESPINAL</t>
  </si>
  <si>
    <t>30954813</t>
  </si>
  <si>
    <t>https://mpesije.jne.gob.pe/apidocs/85811acf-1550-4149-9557-fdaaeda6727d.pdf</t>
  </si>
  <si>
    <t>La Unión - Toro_PODEMOS PERU_4</t>
  </si>
  <si>
    <t>LUCERO ABELINA RUIZ HEREDIA</t>
  </si>
  <si>
    <t>76248292</t>
  </si>
  <si>
    <t>https://mpesije.jne.gob.pe/apidocs/7456edb1-54eb-41c9-900d-21e0c9b119e0.pdf</t>
  </si>
  <si>
    <t>La Unión - Toro_PODEMOS PERU_5</t>
  </si>
  <si>
    <t>JUAN MANUEL LAZARTE CERVANTES</t>
  </si>
  <si>
    <t>40720717</t>
  </si>
  <si>
    <t>https://mpesije.jne.gob.pe/apidocs/993ec5f7-0f51-4e12-a461-52ed98d25a31.pdf</t>
  </si>
  <si>
    <t>La Unión - Toro_PODEMOS PERU_6</t>
  </si>
  <si>
    <t>CLARISA MADELEINE HEREDIA ALVAREZ</t>
  </si>
  <si>
    <t>76424939</t>
  </si>
  <si>
    <t>https://mpesije.jne.gob.pe/apidocs/e00a2c10-ed4d-4a49-b03e-45991414609f.pdf</t>
  </si>
  <si>
    <t>Arequipa - Provincial_ACCION POPULAR_0</t>
  </si>
  <si>
    <t>ALCALDE PROVINCIAL</t>
  </si>
  <si>
    <t>ANDRES ELISEO RISUEÑO PORTUGAL</t>
  </si>
  <si>
    <t>29364674</t>
  </si>
  <si>
    <t>https://mpesije.jne.gob.pe/apidocs/7ce1fd5a-49cb-4ae2-b488-91d477e07133.pdf</t>
  </si>
  <si>
    <t>Arequipa - Provincial_ACCION POPULAR_1</t>
  </si>
  <si>
    <t>REGIDOR PROVINCIAL</t>
  </si>
  <si>
    <t>TOMAS FELIX GONZALES BERNAL</t>
  </si>
  <si>
    <t>29586540</t>
  </si>
  <si>
    <t>https://mpesije.jne.gob.pe/apidocs/3ae7fa2e-ed53-4d74-9517-35b271c91ddb.pdf</t>
  </si>
  <si>
    <t>Arequipa - Provincial_ACCION POPULAR_2</t>
  </si>
  <si>
    <t>FIORELLA SILA MARTINEZ MOGROVEJO</t>
  </si>
  <si>
    <t>72309901</t>
  </si>
  <si>
    <t>https://mpesije.jne.gob.pe/apidocs/f3b27c55-5161-42cd-ae76-0cb6c2b96e73.pdf</t>
  </si>
  <si>
    <t>Arequipa - Provincial_ACCION POPULAR_3</t>
  </si>
  <si>
    <t>BRAYAN JAYNOR ORTIZ DE ZEVALLOS ARREDONDO</t>
  </si>
  <si>
    <t>48277818</t>
  </si>
  <si>
    <t>https://mpesije.jne.gob.pe/apidocs/6cbfbaae-4f25-4e64-9328-b1df3fe1cc1b.pdf</t>
  </si>
  <si>
    <t>Arequipa - Provincial_ACCION POPULAR_4</t>
  </si>
  <si>
    <t>ERICKA BEATRIZ YUPANQUI VILCA</t>
  </si>
  <si>
    <t>71419679</t>
  </si>
  <si>
    <t>https://mpesije.jne.gob.pe/apidocs/e34671c5-d542-49b3-a154-f7ab52681fa7.pdf</t>
  </si>
  <si>
    <t>Arequipa - Provincial_ACCION POPULAR_5</t>
  </si>
  <si>
    <t>JOSE RENATO CARDENAS PAREDES</t>
  </si>
  <si>
    <t>46407316</t>
  </si>
  <si>
    <t>https://mpesije.jne.gob.pe/apidocs/ebcabdf6-0391-40fd-a2e2-cc8781a46c4f.pdf</t>
  </si>
  <si>
    <t>Arequipa - Provincial_ACCION POPULAR_6</t>
  </si>
  <si>
    <t>ROXANA PATRICIA ROMAÑA ZEVALLOS</t>
  </si>
  <si>
    <t>29256650</t>
  </si>
  <si>
    <t>https://mpesije.jne.gob.pe/apidocs/2d0fcae3-4b80-44af-acd0-c3c493fb15aa.pdf</t>
  </si>
  <si>
    <t>Arequipa - Provincial_ACCION POPULAR_7</t>
  </si>
  <si>
    <t>CESAR GUILLERMO ZUÑIGA CHACON</t>
  </si>
  <si>
    <t>73618864</t>
  </si>
  <si>
    <t>https://mpesije.jne.gob.pe/apidocs/fdaf9eee-a7a6-4c72-8d4b-43e9550ef1a9.pdf</t>
  </si>
  <si>
    <t>Arequipa - Provincial_ACCION POPULAR_8</t>
  </si>
  <si>
    <t>ROSA ELA ARACELY GONZALES DAVILA</t>
  </si>
  <si>
    <t>71373415</t>
  </si>
  <si>
    <t>https://mpesije.jne.gob.pe/apidocs/859305e1-3ebf-4855-9bd5-b5dae424977a.pdf</t>
  </si>
  <si>
    <t>Arequipa - Provincial_ACCION POPULAR_9</t>
  </si>
  <si>
    <t>ANGEL ELVIS ANCI TORRES</t>
  </si>
  <si>
    <t>29364675</t>
  </si>
  <si>
    <t>https://mpesije.jne.gob.pe/apidocs/869bd2f4-efad-4a8f-ace0-ff18a8a52794.pdf</t>
  </si>
  <si>
    <t>Arequipa - Provincial_ACCION POPULAR_10</t>
  </si>
  <si>
    <t>MARIEVNA XIMENA LA TORRE ALFARO DE DEAN</t>
  </si>
  <si>
    <t>40666759</t>
  </si>
  <si>
    <t>https://mpesije.jne.gob.pe/apidocs/5bef1953-94f6-48c8-b37c-d85c42027b44.pdf</t>
  </si>
  <si>
    <t>Arequipa - Provincial_ACCION POPULAR_11</t>
  </si>
  <si>
    <t>ALVARO GUNTHER ARREDONDO TORRES</t>
  </si>
  <si>
    <t>29727193</t>
  </si>
  <si>
    <t>https://mpesije.jne.gob.pe/apidocs/459cea8d-fbd7-4ebd-a3c8-0c7c3ed646d5.pdf</t>
  </si>
  <si>
    <t>Arequipa - Provincial_ACCION POPULAR_12</t>
  </si>
  <si>
    <t>SONIA SILVANA CUADROS PINTO</t>
  </si>
  <si>
    <t>29580065</t>
  </si>
  <si>
    <t>https://mpesije.jne.gob.pe/apidocs/1be2689e-2758-4737-b97c-216d08798815.pdf</t>
  </si>
  <si>
    <t>Arequipa - Provincial_ACCION POPULAR_13</t>
  </si>
  <si>
    <t>ALEX ALEJANDRO HUAMANI HUARACA</t>
  </si>
  <si>
    <t>71017724</t>
  </si>
  <si>
    <t>https://mpesije.jne.gob.pe/apidocs/dd61d3bb-5d9d-490e-9db9-8a88d9f695a6.pdf</t>
  </si>
  <si>
    <t>Arequipa - Provincial_ACCION POPULAR_14</t>
  </si>
  <si>
    <t>CRISTHIAN SHIRLEY ZEGARRA DIAZ</t>
  </si>
  <si>
    <t>29526576</t>
  </si>
  <si>
    <t>https://mpesije.jne.gob.pe/apidocs/806f7f4a-dfe0-4b27-9bcd-c1427abbc655.pdf</t>
  </si>
  <si>
    <t>Arequipa - Provincial_ACCION POPULAR_15</t>
  </si>
  <si>
    <t>KEVIN CABANA CRISTOBAL</t>
  </si>
  <si>
    <t>70686009</t>
  </si>
  <si>
    <t>https://mpesije.jne.gob.pe/apidocs/78371536-32c8-452e-8ce9-8f0c94dd0397.pdf</t>
  </si>
  <si>
    <t>Arequipa - Provincial_ACCION POPULAR_16</t>
  </si>
  <si>
    <t>AMPARO LIZCETT CUADROS PINTO</t>
  </si>
  <si>
    <t>73669009</t>
  </si>
  <si>
    <t>https://mpesije.jne.gob.pe/apidocs/fbaf5946-98b3-4ac9-a6f9-e9cee881fd55.pdf</t>
  </si>
  <si>
    <t>Arequipa - Provincial_AHORA NACION AN_0</t>
  </si>
  <si>
    <t>ALFREDO WILLY BENAVENTE GODOY</t>
  </si>
  <si>
    <t>29727520</t>
  </si>
  <si>
    <t>https://mpesije.jne.gob.pe/apidocs/6e84736d-8b87-4299-89b3-060d8ddabd1e.pdf</t>
  </si>
  <si>
    <t>Arequipa - Provincial_AHORA NACION AN_1</t>
  </si>
  <si>
    <t>FREDY JAVIER ZEGARRA BLACK</t>
  </si>
  <si>
    <t>04644503</t>
  </si>
  <si>
    <t>https://mpesije.jne.gob.pe/apidocs/1c5ed146-dfda-4127-8876-f28cf1708943.pdf</t>
  </si>
  <si>
    <t>Arequipa - Provincial_AHORA NACION AN_2</t>
  </si>
  <si>
    <t>ZULEMA LIZBETH NUÑONCA HUARCA</t>
  </si>
  <si>
    <t>43502532</t>
  </si>
  <si>
    <t>https://mpesije.jne.gob.pe/apidocs/698ae351-7523-4361-a392-f3a80b448623.pdf</t>
  </si>
  <si>
    <t>Arequipa - Provincial_AHORA NACION AN_3</t>
  </si>
  <si>
    <t>JESUS GERARDO GALVEZ MOROTE</t>
  </si>
  <si>
    <t>28224370</t>
  </si>
  <si>
    <t>https://mpesije.jne.gob.pe/apidocs/7658eb8b-6a41-4fb3-8857-9e6b312d289a.pdf</t>
  </si>
  <si>
    <t>Arequipa - Provincial_AHORA NACION AN_4</t>
  </si>
  <si>
    <t>CARMEN ROSA PAUCAR MERMA</t>
  </si>
  <si>
    <t>40788298</t>
  </si>
  <si>
    <t>https://mpesije.jne.gob.pe/apidocs/832b637b-75ed-4881-be26-cb7ff286c157.pdf</t>
  </si>
  <si>
    <t>Arequipa - Provincial_AHORA NACION AN_5</t>
  </si>
  <si>
    <t>ESMELIN AGUSTIN PACHECO MENA</t>
  </si>
  <si>
    <t>29484560</t>
  </si>
  <si>
    <t>https://mpesije.jne.gob.pe/apidocs/c65c41f2-0196-4fe8-bebc-bd45627c6ea5.pdf</t>
  </si>
  <si>
    <t>Arequipa - Provincial_AHORA NACION AN_6</t>
  </si>
  <si>
    <t>DIANA JHANNETH CARHUAZ CHAMORRO</t>
  </si>
  <si>
    <t>71260772</t>
  </si>
  <si>
    <t>https://mpesije.jne.gob.pe/apidocs/52fe44fe-3206-40c6-ba02-7784ce53b782.pdf</t>
  </si>
  <si>
    <t>Arequipa - Provincial_AHORA NACION AN_7</t>
  </si>
  <si>
    <t>RONALDINO PFOCCO CONDORI</t>
  </si>
  <si>
    <t>72757047</t>
  </si>
  <si>
    <t>https://mpesije.jne.gob.pe/apidocs/4484d846-a7f3-4f94-9af5-3be14c00bdff.pdf</t>
  </si>
  <si>
    <t>Arequipa - Provincial_AHORA NACION AN_8</t>
  </si>
  <si>
    <t>LEYDI DIANA MOLLAPAZA CHOQUE</t>
  </si>
  <si>
    <t>70824240</t>
  </si>
  <si>
    <t>https://mpesije.jne.gob.pe/apidocs/abdbd8fd-f8b8-478e-b530-f77ed9c4d1d7.pdf</t>
  </si>
  <si>
    <t>Arequipa - Provincial_AHORA NACION AN_9</t>
  </si>
  <si>
    <t>RENATO JESUS PAJA PUMACOTA</t>
  </si>
  <si>
    <t>72464957</t>
  </si>
  <si>
    <t>https://mpesije.jne.gob.pe/apidocs/311a5299-6068-432b-8b3e-5ebeab3e3344.pdf</t>
  </si>
  <si>
    <t>Arequipa - Provincial_AHORA NACION AN_10</t>
  </si>
  <si>
    <t>MARIA DEL CARMEN CHAMBI QUISPE</t>
  </si>
  <si>
    <t>70378459</t>
  </si>
  <si>
    <t>https://mpesije.jne.gob.pe/apidocs/4fd0cdb1-c098-42c3-a748-1075330d1e22.pdf</t>
  </si>
  <si>
    <t>Arequipa - Provincial_AHORA NACION AN_11</t>
  </si>
  <si>
    <t>JUAN GONZALO OBANDO MANRIQUE</t>
  </si>
  <si>
    <t>71275971</t>
  </si>
  <si>
    <t>https://mpesije.jne.gob.pe/apidocs/32409efd-4730-4143-bfc2-da9823382511.pdf</t>
  </si>
  <si>
    <t>Arequipa - Provincial_AHORA NACION AN_12</t>
  </si>
  <si>
    <t>LOURDES ROXANA PORTUGAL AYESTAS</t>
  </si>
  <si>
    <t>01221814</t>
  </si>
  <si>
    <t>https://mpesije.jne.gob.pe/apidocs/23b4fe91-c1a5-4043-8c29-b8d9eef1d99b.pdf</t>
  </si>
  <si>
    <t>Arequipa - Provincial_AHORA NACION AN_13</t>
  </si>
  <si>
    <t>NOLBERTO ARVIRI MAMANI</t>
  </si>
  <si>
    <t>29715827</t>
  </si>
  <si>
    <t>https://mpesije.jne.gob.pe/apidocs/9a73c6fe-3d99-4870-95e4-35e05ed670b9.pdf</t>
  </si>
  <si>
    <t>Arequipa - Provincial_AHORA NACION AN_14</t>
  </si>
  <si>
    <t>ROSELY MILAGROS ATENCIO VILCARANA</t>
  </si>
  <si>
    <t>76216312</t>
  </si>
  <si>
    <t>https://mpesije.jne.gob.pe/apidocs/57c6f5e8-f704-43b1-a925-5e35ec3203ef.pdf</t>
  </si>
  <si>
    <t>Arequipa - Provincial_AHORA NACION AN_15</t>
  </si>
  <si>
    <t>WILLY ALEXANDER VILCA YAULLI</t>
  </si>
  <si>
    <t>80160824</t>
  </si>
  <si>
    <t>https://mpesije.jne.gob.pe/apidocs/7505db36-465d-4309-b7c5-be3486b52a3f.pdf</t>
  </si>
  <si>
    <t>Arequipa - Provincial_AHORA NACION AN_16</t>
  </si>
  <si>
    <t>MARICIELO NAOMI OLLACHICA JIMENEZ</t>
  </si>
  <si>
    <t>76347326</t>
  </si>
  <si>
    <t>https://mpesije.jne.gob.pe/apidocs/2b087db2-20e7-4c11-a11f-0b85befa40fe.pdf</t>
  </si>
  <si>
    <t>Arequipa - Provincial_ALIANZA PARA EL PROGRESO_0</t>
  </si>
  <si>
    <t>ELIZABETH GENESIS AMADO QUISPE</t>
  </si>
  <si>
    <t>45214593</t>
  </si>
  <si>
    <t>https://mpesije.jne.gob.pe/apidocs/19f8fde5-6ae7-4bad-8f72-609458e23846.pdf</t>
  </si>
  <si>
    <t>Arequipa - Provincial_ALIANZA PARA EL PROGRESO_1</t>
  </si>
  <si>
    <t>VICTOR HUGO RIVERA CHAVEZ</t>
  </si>
  <si>
    <t>29576767</t>
  </si>
  <si>
    <t>https://mpesije.jne.gob.pe/apidocs/fcad1cd6-7d64-4aae-b254-2b2a01198df6.pdf</t>
  </si>
  <si>
    <t>Arequipa - Provincial_ALIANZA PARA EL PROGRESO_2</t>
  </si>
  <si>
    <t>ERICKA LILIANA COPARA CHAVEZ</t>
  </si>
  <si>
    <t>45134101</t>
  </si>
  <si>
    <t>https://mpesije.jne.gob.pe/apidocs/b4103fd0-dc1c-4799-9b37-28026a3baf56.pdf</t>
  </si>
  <si>
    <t>Arequipa - Provincial_ALIANZA PARA EL PROGRESO_3</t>
  </si>
  <si>
    <t>MARCOS JAVIER NUÑEZ VALENCIA</t>
  </si>
  <si>
    <t>29512083</t>
  </si>
  <si>
    <t>https://mpesije.jne.gob.pe/apidocs/faa15a8d-71c3-4a31-8ab1-7ba4af065a70.pdf</t>
  </si>
  <si>
    <t>Arequipa - Provincial_ALIANZA PARA EL PROGRESO_4</t>
  </si>
  <si>
    <t>LIZETH MARIBEL MAMANI CORRALES</t>
  </si>
  <si>
    <t>42683195</t>
  </si>
  <si>
    <t>https://mpesije.jne.gob.pe/apidocs/68769488-ef28-4ca9-9411-7af5b0337fcf.pdf</t>
  </si>
  <si>
    <t>Arequipa - Provincial_ALIANZA PARA EL PROGRESO_5</t>
  </si>
  <si>
    <t>ZOSIMO DAVID ALVIZ LIMA</t>
  </si>
  <si>
    <t>47596709</t>
  </si>
  <si>
    <t>https://mpesije.jne.gob.pe/apidocs/7acd67a9-91fd-4dec-a51c-3b4693f63c85.pdf</t>
  </si>
  <si>
    <t>Arequipa - Provincial_ALIANZA PARA EL PROGRESO_6</t>
  </si>
  <si>
    <t>SUSAN ALONDRA CONDORI SALAS</t>
  </si>
  <si>
    <t>76574975</t>
  </si>
  <si>
    <t>https://mpesije.jne.gob.pe/apidocs/8fd20ad3-21e0-4ed1-bc68-bbafe52cb1a2.pdf</t>
  </si>
  <si>
    <t>Arequipa - Provincial_ALIANZA PARA EL PROGRESO_7</t>
  </si>
  <si>
    <t>MOISES HALANOCA MALDONADO</t>
  </si>
  <si>
    <t>72749815</t>
  </si>
  <si>
    <t>https://mpesije.jne.gob.pe/apidocs/8a688a19-2b84-417c-92f9-70f7134fa0c9.pdf</t>
  </si>
  <si>
    <t>Arequipa - Provincial_ALIANZA PARA EL PROGRESO_8</t>
  </si>
  <si>
    <t>MILEYNNE CONCEPCION LOPEZ QUISPE</t>
  </si>
  <si>
    <t>60966566</t>
  </si>
  <si>
    <t>https://mpesije.jne.gob.pe/apidocs/9441a2a6-5c5a-4f55-91db-c444c871b59b.pdf</t>
  </si>
  <si>
    <t>Arequipa - Provincial_ALIANZA PARA EL PROGRESO_9</t>
  </si>
  <si>
    <t>AGAPITO ALEXANDER MOLINA NOYA</t>
  </si>
  <si>
    <t>46125789</t>
  </si>
  <si>
    <t>https://mpesije.jne.gob.pe/apidocs/027a98f7-130b-49b7-a532-23c15b3cc265.pdf</t>
  </si>
  <si>
    <t>Arequipa - Provincial_ALIANZA PARA EL PROGRESO_10</t>
  </si>
  <si>
    <t>DELIA MAMANI QUISPE</t>
  </si>
  <si>
    <t>76686740</t>
  </si>
  <si>
    <t>https://mpesije.jne.gob.pe/apidocs/04d9445e-ec20-4954-965e-a35196d8ca7c.pdf</t>
  </si>
  <si>
    <t>Arequipa - Provincial_ALIANZA PARA EL PROGRESO_11</t>
  </si>
  <si>
    <t>JUNIOR CESAR FIGUEROA QUISPE</t>
  </si>
  <si>
    <t>48553773</t>
  </si>
  <si>
    <t>https://mpesije.jne.gob.pe/apidocs/650d754a-c088-46c9-a12e-6670a50c151d.pdf</t>
  </si>
  <si>
    <t>Arequipa - Provincial_ALIANZA PARA EL PROGRESO_12</t>
  </si>
  <si>
    <t>MERCEDES OLGA AÑARI ROQUE</t>
  </si>
  <si>
    <t>29468478</t>
  </si>
  <si>
    <t>https://mpesije.jne.gob.pe/apidocs/0fe2916c-2694-4987-9c6b-3659d517499d.pdf</t>
  </si>
  <si>
    <t>Arequipa - Provincial_ALIANZA PARA EL PROGRESO_13</t>
  </si>
  <si>
    <t>DIEGO ESTANISLAO COAGUILA TICONA</t>
  </si>
  <si>
    <t>29468038</t>
  </si>
  <si>
    <t>https://mpesije.jne.gob.pe/apidocs/c0f6639e-ff87-4c94-9b59-a40aa86da496.pdf</t>
  </si>
  <si>
    <t>Arequipa - Provincial_ALIANZA PARA EL PROGRESO_14</t>
  </si>
  <si>
    <t>PAULUSIA TRINIDAD QUISPE GUTIERREZ</t>
  </si>
  <si>
    <t>43013485</t>
  </si>
  <si>
    <t>https://mpesije.jne.gob.pe/apidocs/f7180cab-f4a4-4dc2-8012-dd552a027b50.pdf</t>
  </si>
  <si>
    <t>Arequipa - Provincial_ALIANZA PARA EL PROGRESO_15</t>
  </si>
  <si>
    <t>GABRIEL JESUS VARGAS CORNEJO</t>
  </si>
  <si>
    <t>71865528</t>
  </si>
  <si>
    <t>https://mpesije.jne.gob.pe/apidocs/1496dd13-9f58-4c00-880b-8ce99abfd9d8.pdf</t>
  </si>
  <si>
    <t>Arequipa - Provincial_ALIANZA PARA EL PROGRESO_16</t>
  </si>
  <si>
    <t>NATALIA GUTIERREZ ACERO</t>
  </si>
  <si>
    <t>29468483</t>
  </si>
  <si>
    <t>https://mpesije.jne.gob.pe/apidocs/da5a9cd7-5088-4f22-b7ca-08aa65a5b503.pdf</t>
  </si>
  <si>
    <t>Arequipa - Provincial_AREQUIPA TRADICION Y FUTURO_0</t>
  </si>
  <si>
    <t>RENZO ALONSO SALAS HERRERA</t>
  </si>
  <si>
    <t>41374442</t>
  </si>
  <si>
    <t>https://mpesije.jne.gob.pe/apidocs/715ad512-dda4-439e-b6ed-0a53ada0958d.pdf</t>
  </si>
  <si>
    <t>Arequipa - Provincial_AREQUIPA TRADICION Y FUTURO_1</t>
  </si>
  <si>
    <t>MAYRA GALA SUMARI LAURA</t>
  </si>
  <si>
    <t>70606337</t>
  </si>
  <si>
    <t>https://mpesije.jne.gob.pe/apidocs/0874ae79-200a-436c-a08f-46eb987515fd.pdf</t>
  </si>
  <si>
    <t>Arequipa - Provincial_AREQUIPA TRADICION Y FUTURO_2</t>
  </si>
  <si>
    <t>JAIME OMAR MUJICA CARPIO</t>
  </si>
  <si>
    <t>72391179</t>
  </si>
  <si>
    <t>https://mpesije.jne.gob.pe/apidocs/0f2fed48-70ef-42ac-8973-57e2598d5352.pdf</t>
  </si>
  <si>
    <t>Arequipa - Provincial_AREQUIPA TRADICION Y FUTURO_3</t>
  </si>
  <si>
    <t>JULIA MILAGROS TOVAR MENDOZA</t>
  </si>
  <si>
    <t>07619716</t>
  </si>
  <si>
    <t>https://mpesije.jne.gob.pe/apidocs/c6c261f5-37df-4071-92ee-f797d820562a.pdf</t>
  </si>
  <si>
    <t>Arequipa - Provincial_AREQUIPA TRADICION Y FUTURO_4</t>
  </si>
  <si>
    <t>ALONSO ALEXANDER SUAREZ DELGADO</t>
  </si>
  <si>
    <t>61234976</t>
  </si>
  <si>
    <t>https://mpesije.jne.gob.pe/apidocs/126ef8f7-4566-47a8-a2d3-61a609c67da4.pdf</t>
  </si>
  <si>
    <t>Arequipa - Provincial_AREQUIPA TRADICION Y FUTURO_5</t>
  </si>
  <si>
    <t>KAREN URSULA TALAVERA MONRROY</t>
  </si>
  <si>
    <t>70810576</t>
  </si>
  <si>
    <t>https://mpesije.jne.gob.pe/apidocs/95d89f66-56a4-4473-ab66-f5f4c691f77c.pdf</t>
  </si>
  <si>
    <t>Arequipa - Provincial_AREQUIPA TRADICION Y FUTURO_6</t>
  </si>
  <si>
    <t>MARIO MIGUEL QUICAÑO OPORTO</t>
  </si>
  <si>
    <t>40581764</t>
  </si>
  <si>
    <t>https://mpesije.jne.gob.pe/apidocs/e7526e71-f4cf-4c7e-853e-b143ab139f13.pdf</t>
  </si>
  <si>
    <t>Arequipa - Provincial_AREQUIPA TRADICION Y FUTURO_7</t>
  </si>
  <si>
    <t>KATHERINE FIORELLA ASANZA CHAMBI</t>
  </si>
  <si>
    <t>72428177</t>
  </si>
  <si>
    <t>https://mpesije.jne.gob.pe/apidocs/f0d38f4b-03ca-4aaa-a490-52fc7a681ceb.pdf</t>
  </si>
  <si>
    <t>Arequipa - Provincial_AREQUIPA TRADICION Y FUTURO_8</t>
  </si>
  <si>
    <t>SIMON ROWER MARTINEZ MORTEMOUSQUE RODRIGUEZ</t>
  </si>
  <si>
    <t>29307631</t>
  </si>
  <si>
    <t>https://mpesije.jne.gob.pe/apidocs/998dab33-5cb6-46ce-9558-1ad4dc112eae.pdf</t>
  </si>
  <si>
    <t>Arequipa - Provincial_AREQUIPA TRADICION Y FUTURO_9</t>
  </si>
  <si>
    <t>MARIA FERNANDA CASTREJON HUARACHI</t>
  </si>
  <si>
    <t>73654063</t>
  </si>
  <si>
    <t>https://mpesije.jne.gob.pe/apidocs/2402b2a7-67b5-4c6d-8611-4bef31a85538.pdf</t>
  </si>
  <si>
    <t>Arequipa - Provincial_AREQUIPA TRADICION Y FUTURO_10</t>
  </si>
  <si>
    <t>GONZALO ALONSO RODRIGUEZ VALDIVIA</t>
  </si>
  <si>
    <t>44597171</t>
  </si>
  <si>
    <t>https://mpesije.jne.gob.pe/apidocs/a04878cf-ac61-4ce3-8cb3-962432ae98b4.pdf</t>
  </si>
  <si>
    <t>Arequipa - Provincial_AREQUIPA TRADICION Y FUTURO_11</t>
  </si>
  <si>
    <t>ANGIE AMBAR CHOQUE VELASQUEZ</t>
  </si>
  <si>
    <t>75609439</t>
  </si>
  <si>
    <t>https://mpesije.jne.gob.pe/apidocs/b99493b1-5892-49e7-896b-ef7ce77222b8.pdf</t>
  </si>
  <si>
    <t>Arequipa - Provincial_AREQUIPA TRADICION Y FUTURO_12</t>
  </si>
  <si>
    <t>RICARDO DEIVI CHUCTAYA COYA</t>
  </si>
  <si>
    <t>40739459</t>
  </si>
  <si>
    <t>https://mpesije.jne.gob.pe/apidocs/078e07bc-12b5-4a4c-aa1c-bcca51691832.pdf</t>
  </si>
  <si>
    <t>Arequipa - Provincial_AREQUIPA TRADICION Y FUTURO_13</t>
  </si>
  <si>
    <t>MARIA CECILIA LAURA VILCA</t>
  </si>
  <si>
    <t>29719880</t>
  </si>
  <si>
    <t>https://mpesije.jne.gob.pe/apidocs/a989608f-088f-48b4-a463-1c2cc9a861bf.pdf</t>
  </si>
  <si>
    <t>Arequipa - Provincial_AREQUIPA TRADICION Y FUTURO_14</t>
  </si>
  <si>
    <t>RICARDO ALFREDO MAMANI CALCINA</t>
  </si>
  <si>
    <t>48491197</t>
  </si>
  <si>
    <t>https://mpesije.jne.gob.pe/apidocs/ed50b391-31d5-44d7-af23-e04ae41fb4b6.pdf</t>
  </si>
  <si>
    <t>Arequipa - Provincial_AREQUIPA TRADICION Y FUTURO_15</t>
  </si>
  <si>
    <t>VILMA CHOQUE VELASQUEZ</t>
  </si>
  <si>
    <t>42290786</t>
  </si>
  <si>
    <t>https://mpesije.jne.gob.pe/apidocs/c2a7651f-7bf1-41f2-bc77-03987349bee1.pdf</t>
  </si>
  <si>
    <t>Arequipa - Provincial_AREQUIPA TRADICION Y FUTURO_16</t>
  </si>
  <si>
    <t>JUAN CARLOS CARDENAS SORIA</t>
  </si>
  <si>
    <t>40041267</t>
  </si>
  <si>
    <t>https://mpesije.jne.gob.pe/apidocs/1057b990-6379-4f4a-8da7-2f3727aa9496.pdf</t>
  </si>
  <si>
    <t>Arequipa - Provincial_FRENTE POPULAR AGRICOLA FIA DEL PERU_0</t>
  </si>
  <si>
    <t>LIZBETH ZAVALA VILCA</t>
  </si>
  <si>
    <t>43457430</t>
  </si>
  <si>
    <t>https://mpesije.jne.gob.pe/apidocs/d7a83824-d9e2-4f52-8813-de9c5c7cf3f5.pdf</t>
  </si>
  <si>
    <t>Arequipa - Provincial_FRENTE POPULAR AGRICOLA FIA DEL PERU_1</t>
  </si>
  <si>
    <t>JUAN CARLOS GOMEZ CRUZ</t>
  </si>
  <si>
    <t>70759680</t>
  </si>
  <si>
    <t>https://mpesije.jne.gob.pe/apidocs/69bb5550-553b-4d2e-841a-0c11bf62354d.pdf</t>
  </si>
  <si>
    <t>Arequipa - Provincial_FRENTE POPULAR AGRICOLA FIA DEL PERU_2</t>
  </si>
  <si>
    <t>GRACE KAREN PACHAO MONTERROSO</t>
  </si>
  <si>
    <t>43730212</t>
  </si>
  <si>
    <t>https://mpesije.jne.gob.pe/apidocs/e3ec0a89-b1e1-42f3-892e-d346605b3998.pdf</t>
  </si>
  <si>
    <t>Arequipa - Provincial_FRENTE POPULAR AGRICOLA FIA DEL PERU_3</t>
  </si>
  <si>
    <t>MANUEL BALLON PALO</t>
  </si>
  <si>
    <t>29371831</t>
  </si>
  <si>
    <t>https://mpesije.jne.gob.pe/apidocs/cd963075-eb3c-4817-942f-2b91163be428.pdf</t>
  </si>
  <si>
    <t>Arequipa - Provincial_FRENTE POPULAR AGRICOLA FIA DEL PERU_4</t>
  </si>
  <si>
    <t>HILARIA HUARZA OLLACHICA</t>
  </si>
  <si>
    <t>29708792</t>
  </si>
  <si>
    <t>https://mpesije.jne.gob.pe/apidocs/f4669cb4-3d2d-4196-8e75-86a3f0791f91.pdf</t>
  </si>
  <si>
    <t>Arequipa - Provincial_FRENTE POPULAR AGRICOLA FIA DEL PERU_5</t>
  </si>
  <si>
    <t>JULIO CESAR TAYPE HERENCIA</t>
  </si>
  <si>
    <t>47549694</t>
  </si>
  <si>
    <t>https://mpesije.jne.gob.pe/apidocs/d974a691-0b0c-4283-9ed3-5692c4465443.pdf</t>
  </si>
  <si>
    <t>Arequipa - Provincial_FRENTE POPULAR AGRICOLA FIA DEL PERU_6</t>
  </si>
  <si>
    <t>ANDREA CAROLINA SANCHEZ ANCULLE</t>
  </si>
  <si>
    <t>74128805</t>
  </si>
  <si>
    <t>https://mpesije.jne.gob.pe/apidocs/1c8cf731-a998-4f65-8ed1-6f145f7fec4e.pdf</t>
  </si>
  <si>
    <t>Arequipa - Provincial_FRENTE POPULAR AGRICOLA FIA DEL PERU_7</t>
  </si>
  <si>
    <t>ALFREDO HUAMANI SALVADOR</t>
  </si>
  <si>
    <t>43935978</t>
  </si>
  <si>
    <t>https://mpesije.jne.gob.pe/apidocs/4e9308f7-9cb7-4331-b3b8-b3cf484e18c8.pdf</t>
  </si>
  <si>
    <t>Arequipa - Provincial_FRENTE POPULAR AGRICOLA FIA DEL PERU_8</t>
  </si>
  <si>
    <t>RUTH MAYELI SUCA HUMPIRE</t>
  </si>
  <si>
    <t>60624477</t>
  </si>
  <si>
    <t>https://mpesije.jne.gob.pe/apidocs/0918a6f3-2dc6-4262-9e38-2fc560140a21.pdf</t>
  </si>
  <si>
    <t>Arequipa - Provincial_FRENTE POPULAR AGRICOLA FIA DEL PERU_9</t>
  </si>
  <si>
    <t>GERMAN CHOQUE TAIPE</t>
  </si>
  <si>
    <t>48140066</t>
  </si>
  <si>
    <t>https://mpesije.jne.gob.pe/apidocs/92d170db-204f-4b31-b8bc-661c2dc40e61.pdf</t>
  </si>
  <si>
    <t>Arequipa - Provincial_FRENTE POPULAR AGRICOLA FIA DEL PERU_10</t>
  </si>
  <si>
    <t>MONICA CHOQUEHUANCA NINA</t>
  </si>
  <si>
    <t>72654158</t>
  </si>
  <si>
    <t>https://mpesije.jne.gob.pe/apidocs/ddf0c21c-8b60-4ae2-b565-49ee26dec915.pdf</t>
  </si>
  <si>
    <t>Arequipa - Provincial_FRENTE POPULAR AGRICOLA FIA DEL PERU_11</t>
  </si>
  <si>
    <t>RUBEN HANCCOCCALLO CABRERA</t>
  </si>
  <si>
    <t>24893100</t>
  </si>
  <si>
    <t>https://mpesije.jne.gob.pe/apidocs/6ae9010b-234c-4f32-b263-1c91b8b42a2c.pdf</t>
  </si>
  <si>
    <t>Arequipa - Provincial_FRENTE POPULAR AGRICOLA FIA DEL PERU_12</t>
  </si>
  <si>
    <t>HAYDEE VERONICA JARA HUAYTA</t>
  </si>
  <si>
    <t>41479252</t>
  </si>
  <si>
    <t>https://mpesije.jne.gob.pe/apidocs/2a5f3372-6615-4a3f-9d78-87ebf24677cc.pdf</t>
  </si>
  <si>
    <t>Arequipa - Provincial_FRENTE POPULAR AGRICOLA FIA DEL PERU_13</t>
  </si>
  <si>
    <t>ANTONIO LEON ESPERILLA LIMA</t>
  </si>
  <si>
    <t>02301236</t>
  </si>
  <si>
    <t>https://mpesije.jne.gob.pe/apidocs/70f9dfbe-9fc8-4954-96f5-d5728acf0f54.pdf</t>
  </si>
  <si>
    <t>Arequipa - Provincial_FRENTE POPULAR AGRICOLA FIA DEL PERU_14</t>
  </si>
  <si>
    <t>NANCY RAQUEL YUCRA HUANQQUE</t>
  </si>
  <si>
    <t>77469014</t>
  </si>
  <si>
    <t>https://mpesije.jne.gob.pe/apidocs/c86682df-a3a8-47a5-9c7b-8361a4b0d610.pdf</t>
  </si>
  <si>
    <t>Arequipa - Provincial_FRENTE POPULAR AGRICOLA FIA DEL PERU_15</t>
  </si>
  <si>
    <t>JAIME PAUCAR PACOTICONA</t>
  </si>
  <si>
    <t>29647019</t>
  </si>
  <si>
    <t>https://mpesije.jne.gob.pe/apidocs/af40873f-06e0-461f-b714-e42e7ae17718.pdf</t>
  </si>
  <si>
    <t>Arequipa - Provincial_FRENTE POPULAR AGRICOLA FIA DEL PERU_16</t>
  </si>
  <si>
    <t>FRIDA CARRILLO ENRIQUEZ</t>
  </si>
  <si>
    <t>29735476</t>
  </si>
  <si>
    <t>https://mpesije.jne.gob.pe/apidocs/4a95425b-4957-40e6-ac76-348b404ffb49.pdf</t>
  </si>
  <si>
    <t>Arequipa - Provincial_FUERZA AREQUIPENA_0</t>
  </si>
  <si>
    <t>MANUEL ENRIQUE VERA PAREDES</t>
  </si>
  <si>
    <t>06660217</t>
  </si>
  <si>
    <t>https://mpesije.jne.gob.pe/apidocs/2a559608-37c5-42e9-bfcf-0e52cb019372.pdf</t>
  </si>
  <si>
    <t>Arequipa - Provincial_FUERZA AREQUIPENA_1</t>
  </si>
  <si>
    <t>FRANZ SALOMON VARGAS NUÑEZ</t>
  </si>
  <si>
    <t>80624996</t>
  </si>
  <si>
    <t>https://mpesije.jne.gob.pe/apidocs/97ab61fb-9e1c-443c-a57a-3a7c4b06ba49.pdf</t>
  </si>
  <si>
    <t>Arequipa - Provincial_FUERZA AREQUIPENA_2</t>
  </si>
  <si>
    <t>FRANCIS ORIALIZ NIETO PAZ</t>
  </si>
  <si>
    <t>41431191</t>
  </si>
  <si>
    <t>https://mpesije.jne.gob.pe/apidocs/dff021ed-0f84-4e59-ba91-c1a307831524.pdf</t>
  </si>
  <si>
    <t>Arequipa - Provincial_FUERZA AREQUIPENA_3</t>
  </si>
  <si>
    <t>JOSSEPH THADASY PEÑARES CHALCO</t>
  </si>
  <si>
    <t>29730528</t>
  </si>
  <si>
    <t>https://mpesije.jne.gob.pe/apidocs/790108ca-4f77-4475-bc77-68e6c02d13ce.pdf</t>
  </si>
  <si>
    <t>Arequipa - Provincial_FUERZA AREQUIPENA_4</t>
  </si>
  <si>
    <t>ROSALINDA MARITSA FLORES FLORES</t>
  </si>
  <si>
    <t>73274395</t>
  </si>
  <si>
    <t>https://mpesije.jne.gob.pe/apidocs/fbe05508-24f4-42a6-8f48-3f550e4cbf2d.pdf</t>
  </si>
  <si>
    <t>Arequipa - Provincial_FUERZA AREQUIPENA_5</t>
  </si>
  <si>
    <t>ANSELMO ELMER ARENAS PEREZ</t>
  </si>
  <si>
    <t>29538317</t>
  </si>
  <si>
    <t>https://mpesije.jne.gob.pe/apidocs/5b44e8a1-0ea4-4bc7-8994-4583e83af511.pdf</t>
  </si>
  <si>
    <t>Arequipa - Provincial_FUERZA AREQUIPENA_6</t>
  </si>
  <si>
    <t>STEFANY YOMIRA CAMPOVERDE HINOJOSA</t>
  </si>
  <si>
    <t>70479715</t>
  </si>
  <si>
    <t>https://mpesije.jne.gob.pe/apidocs/310da245-43eb-4406-8b12-66d587c99886.pdf</t>
  </si>
  <si>
    <t>Arequipa - Provincial_FUERZA AREQUIPENA_7</t>
  </si>
  <si>
    <t>MANUEL WILY JANO HUALLPA</t>
  </si>
  <si>
    <t>29312190</t>
  </si>
  <si>
    <t>https://mpesije.jne.gob.pe/apidocs/e7c6e2a3-04f9-44cc-abe3-b9142179755f.pdf</t>
  </si>
  <si>
    <t>Arequipa - Provincial_FUERZA AREQUIPENA_8</t>
  </si>
  <si>
    <t>ALEXANDRA NAYELI HUARCA ASCUÑA</t>
  </si>
  <si>
    <t>73906246</t>
  </si>
  <si>
    <t>https://mpesije.jne.gob.pe/apidocs/a258208f-10c5-4203-aa2b-f8e9f01c1a42.pdf</t>
  </si>
  <si>
    <t>Arequipa - Provincial_FUERZA AREQUIPENA_9</t>
  </si>
  <si>
    <t>ORLANDO WILFREDO CONDORI RODRIGUEZ</t>
  </si>
  <si>
    <t>29560749</t>
  </si>
  <si>
    <t>https://mpesije.jne.gob.pe/apidocs/a26539f2-9f8d-48dc-9ed5-1903df90e7c5.pdf</t>
  </si>
  <si>
    <t>Arequipa - Provincial_FUERZA AREQUIPENA_10</t>
  </si>
  <si>
    <t>FIORELLA MARGOT SONCCO NEYRA</t>
  </si>
  <si>
    <t>44164166</t>
  </si>
  <si>
    <t>https://mpesije.jne.gob.pe/apidocs/86e03908-0a3b-4880-b91f-2f11bb5ae90d.pdf</t>
  </si>
  <si>
    <t>Arequipa - Provincial_FUERZA AREQUIPENA_11</t>
  </si>
  <si>
    <t>JOHN GERARDO CALLE CIÑA</t>
  </si>
  <si>
    <t>40808482</t>
  </si>
  <si>
    <t>https://mpesije.jne.gob.pe/apidocs/541f7b29-20ba-418d-ae6d-f1392eefb41b.pdf</t>
  </si>
  <si>
    <t>Arequipa - Provincial_FUERZA AREQUIPENA_12</t>
  </si>
  <si>
    <t>BRIGITTE PAOLA HUMPIRE MONTENEGRO</t>
  </si>
  <si>
    <t>74176070</t>
  </si>
  <si>
    <t>https://mpesije.jne.gob.pe/apidocs/a75f0fe6-e026-4f8a-87ab-9c444decbac0.pdf</t>
  </si>
  <si>
    <t>Arequipa - Provincial_FUERZA AREQUIPENA_13</t>
  </si>
  <si>
    <t>RUBEN DARIO CAPACOILA CHAMBI</t>
  </si>
  <si>
    <t>74805279</t>
  </si>
  <si>
    <t>https://mpesije.jne.gob.pe/apidocs/1ed55543-06b8-47d4-9c04-22aa845c664e.pdf</t>
  </si>
  <si>
    <t>Arequipa - Provincial_FUERZA AREQUIPENA_14</t>
  </si>
  <si>
    <t>GISELA RUBI ORTIZ SULCA</t>
  </si>
  <si>
    <t>48337140</t>
  </si>
  <si>
    <t>https://mpesije.jne.gob.pe/apidocs/b0408dcd-f816-4e39-9d87-2e3b9848260f.pdf</t>
  </si>
  <si>
    <t>Arequipa - Provincial_FUERZA AREQUIPENA_15</t>
  </si>
  <si>
    <t>BRYAN AMADOR SANTOS TINTAYA</t>
  </si>
  <si>
    <t>76909190</t>
  </si>
  <si>
    <t>https://mpesije.jne.gob.pe/apidocs/2f572b25-8175-4cc2-a91e-974297327ef6.pdf</t>
  </si>
  <si>
    <t>Arequipa - Provincial_FUERZA AREQUIPENA_16</t>
  </si>
  <si>
    <t>CRISTINA FLORES CASTRO</t>
  </si>
  <si>
    <t>29483054</t>
  </si>
  <si>
    <t>https://mpesije.jne.gob.pe/apidocs/ca5e35de-df48-437b-8b5a-128523055764.pdf</t>
  </si>
  <si>
    <t>Arequipa - Provincial_MOVIMIENTO REGIONAL AREQUIPA AVANCEMOS_0</t>
  </si>
  <si>
    <t>JUAN ROBERTO MUÑOZ PINTO</t>
  </si>
  <si>
    <t>41128751</t>
  </si>
  <si>
    <t>https://mpesije.jne.gob.pe/apidocs/7ee7bca7-da4e-4311-a02c-e0392587218e.pdf</t>
  </si>
  <si>
    <t>Arequipa - Provincial_MOVIMIENTO REGIONAL AREQUIPA AVANCEMOS_1</t>
  </si>
  <si>
    <t>ARGELIO ANGEL CORDOVA ESPEZUA</t>
  </si>
  <si>
    <t>29542378</t>
  </si>
  <si>
    <t>https://mpesije.jne.gob.pe/apidocs/832193d0-8f6d-498e-af39-64d16d367352.pdf</t>
  </si>
  <si>
    <t>Arequipa - Provincial_MOVIMIENTO REGIONAL AREQUIPA AVANCEMOS_2</t>
  </si>
  <si>
    <t>JULIANA MERY LIMA HUACALLO</t>
  </si>
  <si>
    <t>29481995</t>
  </si>
  <si>
    <t>https://mpesije.jne.gob.pe/apidocs/4b234a9d-0137-45dc-b42d-dfa7da928fb9.pdf</t>
  </si>
  <si>
    <t>Arequipa - Provincial_MOVIMIENTO REGIONAL AREQUIPA AVANCEMOS_3</t>
  </si>
  <si>
    <t>EDGAR JUAN ARAPA QUISPE</t>
  </si>
  <si>
    <t>72901848</t>
  </si>
  <si>
    <t>https://mpesije.jne.gob.pe/apidocs/d388d2ff-2f44-40ac-8a8a-079502f50e7d.pdf</t>
  </si>
  <si>
    <t>Arequipa - Provincial_MOVIMIENTO REGIONAL AREQUIPA AVANCEMOS_4</t>
  </si>
  <si>
    <t>CILENE ESTELA VITORINO BECERRA</t>
  </si>
  <si>
    <t>73530807</t>
  </si>
  <si>
    <t>https://mpesije.jne.gob.pe/apidocs/967cc2a5-224a-401f-af56-4d7bffbb56da.pdf</t>
  </si>
  <si>
    <t>Arequipa - Provincial_MOVIMIENTO REGIONAL AREQUIPA AVANCEMOS_5</t>
  </si>
  <si>
    <t>ISIDRO MAMANI CACERES</t>
  </si>
  <si>
    <t>40984734</t>
  </si>
  <si>
    <t>https://mpesije.jne.gob.pe/apidocs/641e1e51-7898-46b1-ac74-15661c769f88.pdf</t>
  </si>
  <si>
    <t>Arequipa - Provincial_MOVIMIENTO REGIONAL AREQUIPA AVANCEMOS_6</t>
  </si>
  <si>
    <t>CINTHIA DIANA CORRALES QUISPE</t>
  </si>
  <si>
    <t>47177796</t>
  </si>
  <si>
    <t>https://mpesije.jne.gob.pe/apidocs/f5048890-3678-4095-91e9-60a163789cd7.pdf</t>
  </si>
  <si>
    <t>Arequipa - Provincial_MOVIMIENTO REGIONAL AREQUIPA AVANCEMOS_7</t>
  </si>
  <si>
    <t>GONZALO LEONARDO FIGUEROA RAMOS</t>
  </si>
  <si>
    <t>29461604</t>
  </si>
  <si>
    <t>https://mpesije.jne.gob.pe/apidocs/b312b229-c1ca-4bf9-84a4-db0595c2c3a9.pdf</t>
  </si>
  <si>
    <t>Arequipa - Provincial_MOVIMIENTO REGIONAL AREQUIPA AVANCEMOS_8</t>
  </si>
  <si>
    <t>JENNY JACQUELINE VEGA QUILLA</t>
  </si>
  <si>
    <t>40260257</t>
  </si>
  <si>
    <t>https://mpesije.jne.gob.pe/apidocs/dc6f49d8-89e4-452b-830e-f3ed5c22dac1.pdf</t>
  </si>
  <si>
    <t>Arequipa - Provincial_MOVIMIENTO REGIONAL AREQUIPA AVANCEMOS_9</t>
  </si>
  <si>
    <t>JUAN MAQUERA HUAMAN</t>
  </si>
  <si>
    <t>29653482</t>
  </si>
  <si>
    <t>https://mpesije.jne.gob.pe/apidocs/c69b1960-ebba-4fe7-b530-ea312ff42941.pdf</t>
  </si>
  <si>
    <t>Arequipa - Provincial_MOVIMIENTO REGIONAL AREQUIPA AVANCEMOS_10</t>
  </si>
  <si>
    <t>GERALUZ DEL PILAR QUISPE FLORES</t>
  </si>
  <si>
    <t>73278268</t>
  </si>
  <si>
    <t>https://mpesije.jne.gob.pe/apidocs/a189bcad-65d8-4aad-95fa-4e9b8131b22b.pdf</t>
  </si>
  <si>
    <t>Arequipa - Provincial_MOVIMIENTO REGIONAL AREQUIPA AVANCEMOS_11</t>
  </si>
  <si>
    <t>RENZO CARLOS CHUCTAYA ALARICO</t>
  </si>
  <si>
    <t>71430949</t>
  </si>
  <si>
    <t>https://mpesije.jne.gob.pe/apidocs/1e677938-f01a-4e60-98fb-ec3329254710.pdf</t>
  </si>
  <si>
    <t>Arequipa - Provincial_MOVIMIENTO REGIONAL AREQUIPA AVANCEMOS_12</t>
  </si>
  <si>
    <t>ERIKA JANETH APAZA SUCASACA</t>
  </si>
  <si>
    <t>46607035</t>
  </si>
  <si>
    <t>https://mpesije.jne.gob.pe/apidocs/f4951f74-beed-4906-beb7-cfe4c9db4f6a.pdf</t>
  </si>
  <si>
    <t>Arequipa - Provincial_MOVIMIENTO REGIONAL AREQUIPA AVANCEMOS_13</t>
  </si>
  <si>
    <t>DANIEL ROBINSON AGRAMONTE BABILONIA</t>
  </si>
  <si>
    <t>46303878</t>
  </si>
  <si>
    <t>https://mpesije.jne.gob.pe/apidocs/375fc891-dbbc-4f52-b068-5cdfb1463f43.pdf</t>
  </si>
  <si>
    <t>Arequipa - Provincial_MOVIMIENTO REGIONAL AREQUIPA AVANCEMOS_14</t>
  </si>
  <si>
    <t>JOSSELIM PAMELA VALDEZ CCAMI</t>
  </si>
  <si>
    <t>73020260</t>
  </si>
  <si>
    <t>https://mpesije.jne.gob.pe/apidocs/25b0f293-ece1-43d5-b929-65d576972b19.pdf</t>
  </si>
  <si>
    <t>Arequipa - Provincial_MOVIMIENTO REGIONAL AREQUIPA AVANCEMOS_15</t>
  </si>
  <si>
    <t>KENNY BRYAN BELIZARIO QUINA</t>
  </si>
  <si>
    <t>77792463</t>
  </si>
  <si>
    <t>https://mpesije.jne.gob.pe/apidocs/3a20563f-f74f-458c-9473-34c2c1e58e71.pdf</t>
  </si>
  <si>
    <t>Arequipa - Provincial_MOVIMIENTO REGIONAL AREQUIPA AVANCEMOS_16</t>
  </si>
  <si>
    <t>MARIA SONIA CHOQUE VARGAS</t>
  </si>
  <si>
    <t>44648993</t>
  </si>
  <si>
    <t>https://mpesije.jne.gob.pe/apidocs/223f499e-9d43-4425-918c-698c4d768b7e.pdf</t>
  </si>
  <si>
    <t>Arequipa - Provincial_PARTIDO APRISTA PERUANO_0</t>
  </si>
  <si>
    <t>YAMEL DEYSON ROMERO PERALTA</t>
  </si>
  <si>
    <t>29254618</t>
  </si>
  <si>
    <t>https://mpesije.jne.gob.pe/apidocs/a063c788-55a6-4854-85fd-cbe4a00e2c34.pdf</t>
  </si>
  <si>
    <t>Arequipa - Provincial_PARTIDO APRISTA PERUANO_1</t>
  </si>
  <si>
    <t>LUIS HUMBERTO FERNANDEZ PONCE DE LEON</t>
  </si>
  <si>
    <t>40136333</t>
  </si>
  <si>
    <t>https://mpesije.jne.gob.pe/apidocs/ce8ecb7d-7d74-4760-aa6b-c7961e97e5a6.pdf</t>
  </si>
  <si>
    <t>Arequipa - Provincial_PARTIDO APRISTA PERUANO_2</t>
  </si>
  <si>
    <t>REINA ISABEL BUSTOS SALAZAR</t>
  </si>
  <si>
    <t>71080264</t>
  </si>
  <si>
    <t>https://mpesije.jne.gob.pe/apidocs/329810e2-9fe9-40c1-aba5-6f211c57de9a.pdf</t>
  </si>
  <si>
    <t>Arequipa - Provincial_PARTIDO APRISTA PERUANO_3</t>
  </si>
  <si>
    <t>ALBERTO JORGE QUINA PALACO</t>
  </si>
  <si>
    <t>29291252</t>
  </si>
  <si>
    <t>https://mpesije.jne.gob.pe/apidocs/e68e9cf8-5711-4195-afe8-14376457bf09.pdf</t>
  </si>
  <si>
    <t>Arequipa - Provincial_PARTIDO APRISTA PERUANO_4</t>
  </si>
  <si>
    <t>KARLA FERNANDA AGUILAR CORNEJO</t>
  </si>
  <si>
    <t>42892309</t>
  </si>
  <si>
    <t>https://mpesije.jne.gob.pe/apidocs/9691f71f-f7c0-4d9f-aac8-f28786ac32dc.pdf</t>
  </si>
  <si>
    <t>Arequipa - Provincial_PARTIDO APRISTA PERUANO_5</t>
  </si>
  <si>
    <t>SEVERO WUILVER MOLINA REYES</t>
  </si>
  <si>
    <t>30827191</t>
  </si>
  <si>
    <t>https://mpesije.jne.gob.pe/apidocs/e57c98d6-03b2-4163-ab98-19bca282d466.pdf</t>
  </si>
  <si>
    <t>Arequipa - Provincial_PARTIDO APRISTA PERUANO_6</t>
  </si>
  <si>
    <t>SARA HAYDEE RAMIREZ CORTEZ</t>
  </si>
  <si>
    <t>16705934</t>
  </si>
  <si>
    <t>https://mpesije.jne.gob.pe/apidocs/0f90984a-cd7c-4298-946b-71fbed0fb5c9.pdf</t>
  </si>
  <si>
    <t>Arequipa - Provincial_PARTIDO APRISTA PERUANO_7</t>
  </si>
  <si>
    <t>FRANCISCO LOPEZ PINTO</t>
  </si>
  <si>
    <t>01341698</t>
  </si>
  <si>
    <t>https://mpesije.jne.gob.pe/apidocs/2fa705e1-7525-4346-8838-42f059b370a5.pdf</t>
  </si>
  <si>
    <t>Arequipa - Provincial_PARTIDO APRISTA PERUANO_8</t>
  </si>
  <si>
    <t>MIRIAM LOURDES ROMERO PERALTA</t>
  </si>
  <si>
    <t>29297404</t>
  </si>
  <si>
    <t>https://mpesije.jne.gob.pe/apidocs/1ca137d1-22d9-4710-a6a6-d6fc43d480e6.pdf</t>
  </si>
  <si>
    <t>Arequipa - Provincial_PARTIDO APRISTA PERUANO_9</t>
  </si>
  <si>
    <t>ERNESTO ANTONIO LESCANO VERA</t>
  </si>
  <si>
    <t>73752201</t>
  </si>
  <si>
    <t>https://mpesije.jne.gob.pe/apidocs/62f3b6bc-e9ec-442b-8267-b38a35116644.pdf</t>
  </si>
  <si>
    <t>Arequipa - Provincial_PARTIDO APRISTA PERUANO_10</t>
  </si>
  <si>
    <t>JOSELYN ESTEFANI SOTOMAYOR QUISPE</t>
  </si>
  <si>
    <t>70938182</t>
  </si>
  <si>
    <t>https://mpesije.jne.gob.pe/apidocs/8b687c88-9390-4bff-9f99-dc306b1c9c19.pdf</t>
  </si>
  <si>
    <t>Arequipa - Provincial_PARTIDO APRISTA PERUANO_11</t>
  </si>
  <si>
    <t>EDUARDO OSWALDO LIMA ZEVALLOS</t>
  </si>
  <si>
    <t>72022196</t>
  </si>
  <si>
    <t>https://mpesije.jne.gob.pe/apidocs/285886b7-04f9-4387-a74c-228264c971e2.pdf</t>
  </si>
  <si>
    <t>Arequipa - Provincial_PARTIDO APRISTA PERUANO_12</t>
  </si>
  <si>
    <t>MARILU ESPERANZA QUISPE RIVERA</t>
  </si>
  <si>
    <t>42757330</t>
  </si>
  <si>
    <t>https://mpesije.jne.gob.pe/apidocs/732a6649-9cca-4de5-b81c-5724d5336fb8.pdf</t>
  </si>
  <si>
    <t>Arequipa - Provincial_PARTIDO APRISTA PERUANO_13</t>
  </si>
  <si>
    <t>DERLING DEYSON REY TRAVERSO</t>
  </si>
  <si>
    <t>02415470</t>
  </si>
  <si>
    <t>https://mpesije.jne.gob.pe/apidocs/1fc731a6-7c6b-4b9a-bd95-2a54521dbf0a.pdf</t>
  </si>
  <si>
    <t>Arequipa - Provincial_PARTIDO APRISTA PERUANO_14</t>
  </si>
  <si>
    <t>KARELIA ANALI CACERES SALAS</t>
  </si>
  <si>
    <t>42974225</t>
  </si>
  <si>
    <t>https://mpesije.jne.gob.pe/apidocs/ba50adc7-22f7-4846-9e7c-a473e6fe33c4.pdf</t>
  </si>
  <si>
    <t>Arequipa - Provincial_PARTIDO APRISTA PERUANO_15</t>
  </si>
  <si>
    <t>HENRY SANTIAGO PUMACAYO QUISPE</t>
  </si>
  <si>
    <t>29417128</t>
  </si>
  <si>
    <t>https://mpesije.jne.gob.pe/apidocs/505aca62-b698-408e-bb81-cdd38c65b8b6.pdf</t>
  </si>
  <si>
    <t>Arequipa - Provincial_PARTIDO APRISTA PERUANO_16</t>
  </si>
  <si>
    <t>ANDREA SOLEDAD RODRIGUEZ RODRIGUEZ</t>
  </si>
  <si>
    <t>73193688</t>
  </si>
  <si>
    <t>https://mpesije.jne.gob.pe/apidocs/94a0c115-927a-47aa-a9b5-8aa9164ea185.pdf</t>
  </si>
  <si>
    <t>Arequipa - Provincial_PARTIDO DEL BUEN GOBIERNO_0</t>
  </si>
  <si>
    <t>DEYANIRA YAJAIRA SALAZAR RIVERA</t>
  </si>
  <si>
    <t>73944229</t>
  </si>
  <si>
    <t>https://mpesije.jne.gob.pe/apidocs/9448bf6b-b669-438f-acd2-9a23f61aa050.pdf</t>
  </si>
  <si>
    <t>Arequipa - Provincial_PARTIDO DEL BUEN GOBIERNO_1</t>
  </si>
  <si>
    <t>CESAR ALEJANDRO DEL CARPIO UGARTE</t>
  </si>
  <si>
    <t>70672448</t>
  </si>
  <si>
    <t>https://mpesije.jne.gob.pe/apidocs/30800ffd-2c80-44ca-b671-425fcba544bc.pdf</t>
  </si>
  <si>
    <t>Arequipa - Provincial_PARTIDO DEL BUEN GOBIERNO_2</t>
  </si>
  <si>
    <t>CARMEN DEL PILAR GARCIA FLORES DE GONZALEZ</t>
  </si>
  <si>
    <t>29446410</t>
  </si>
  <si>
    <t>https://mpesije.jne.gob.pe/apidocs/f0b096a4-036e-47c2-8fad-b0637020fd6e.pdf</t>
  </si>
  <si>
    <t>Arequipa - Provincial_PARTIDO DEL BUEN GOBIERNO_3</t>
  </si>
  <si>
    <t>MAXIMO RICARDO MEDINA POMAREDA</t>
  </si>
  <si>
    <t>29266857</t>
  </si>
  <si>
    <t>https://mpesije.jne.gob.pe/apidocs/95c6a650-fb0a-4857-bcdd-15c3d19f458f.pdf</t>
  </si>
  <si>
    <t>Arequipa - Provincial_PARTIDO DEL BUEN GOBIERNO_4</t>
  </si>
  <si>
    <t>SANDRA LOURDES CALDERON CORNEJO</t>
  </si>
  <si>
    <t>29722177</t>
  </si>
  <si>
    <t>https://mpesije.jne.gob.pe/apidocs/80e23c2c-1bc9-4a7c-b540-66abba64d5fe.pdf</t>
  </si>
  <si>
    <t>Arequipa - Provincial_PARTIDO DEL BUEN GOBIERNO_5</t>
  </si>
  <si>
    <t>ENRIQUE RAMON VALERIANO CHAVEZ</t>
  </si>
  <si>
    <t>44168675</t>
  </si>
  <si>
    <t>https://mpesije.jne.gob.pe/apidocs/16179b2a-3443-4cea-9d3e-b1668086de19.pdf</t>
  </si>
  <si>
    <t>Arequipa - Provincial_PARTIDO DEL BUEN GOBIERNO_6</t>
  </si>
  <si>
    <t>YSABEL CORRALES VALENCIA</t>
  </si>
  <si>
    <t>29577866</t>
  </si>
  <si>
    <t>https://mpesije.jne.gob.pe/apidocs/dcab8fd2-bef0-4532-834f-84dd247bb016.pdf</t>
  </si>
  <si>
    <t>Arequipa - Provincial_PARTIDO DEL BUEN GOBIERNO_7</t>
  </si>
  <si>
    <t>PABLO GABRIEL ZUÑIGA RIVERA</t>
  </si>
  <si>
    <t>29565234</t>
  </si>
  <si>
    <t>https://mpesije.jne.gob.pe/apidocs/6f73e36e-5df3-4be8-b9d7-5f2a0a161151.pdf</t>
  </si>
  <si>
    <t>Arequipa - Provincial_PARTIDO DEL BUEN GOBIERNO_8</t>
  </si>
  <si>
    <t>ALEXANDRA CORRALES CENTENO</t>
  </si>
  <si>
    <t>48620980</t>
  </si>
  <si>
    <t>https://mpesije.jne.gob.pe/apidocs/b9b98a64-d7ec-4143-af1e-7cdd39a435ef.pdf</t>
  </si>
  <si>
    <t>Arequipa - Provincial_PARTIDO DEL BUEN GOBIERNO_9</t>
  </si>
  <si>
    <t>ALEXANDER DIEGO DE LA VEGA FLORES</t>
  </si>
  <si>
    <t>71222743</t>
  </si>
  <si>
    <t>https://mpesije.jne.gob.pe/apidocs/c4e39d7b-9d62-4858-8ea5-b0bbb583f230.pdf</t>
  </si>
  <si>
    <t>Arequipa - Provincial_PARTIDO DEL BUEN GOBIERNO_10</t>
  </si>
  <si>
    <t>BRISSETTE CLAUDIA VIZCARRA LAGUNA</t>
  </si>
  <si>
    <t>77027726</t>
  </si>
  <si>
    <t>https://mpesije.jne.gob.pe/apidocs/48edde4e-494d-41e8-b056-3a0bc6743afe.pdf</t>
  </si>
  <si>
    <t>Arequipa - Provincial_PARTIDO DEL BUEN GOBIERNO_11</t>
  </si>
  <si>
    <t>EVERET RONY ZAPANA ANDRADE</t>
  </si>
  <si>
    <t>44106775</t>
  </si>
  <si>
    <t>https://mpesije.jne.gob.pe/apidocs/057cfd49-5ecc-423c-aa51-f4ecc18b952b.pdf</t>
  </si>
  <si>
    <t>Arequipa - Provincial_PARTIDO DEL BUEN GOBIERNO_12</t>
  </si>
  <si>
    <t>IBETH SHAMIRA YUPANQUI NOA</t>
  </si>
  <si>
    <t>74867636</t>
  </si>
  <si>
    <t>https://mpesije.jne.gob.pe/apidocs/4a22c899-5046-48ec-86d4-f2a8e1b1baa2.pdf</t>
  </si>
  <si>
    <t>Arequipa - Provincial_PARTIDO DEL BUEN GOBIERNO_13</t>
  </si>
  <si>
    <t>JONATHAN HECTOR NINASIVINCHA BOLIVAR</t>
  </si>
  <si>
    <t>44551621</t>
  </si>
  <si>
    <t>https://mpesije.jne.gob.pe/apidocs/c80255a4-c71a-434d-aa2f-5d10a8ca6ce2.pdf</t>
  </si>
  <si>
    <t>Arequipa - Provincial_PARTIDO DEL BUEN GOBIERNO_14</t>
  </si>
  <si>
    <t>ELIZABETH MARGOT ATAUCURE HIRACHE</t>
  </si>
  <si>
    <t>44095118</t>
  </si>
  <si>
    <t>https://mpesije.jne.gob.pe/apidocs/f2ce41a7-0443-4102-9a64-fe5463401a8e.pdf</t>
  </si>
  <si>
    <t>Arequipa - Provincial_PARTIDO DEL BUEN GOBIERNO_15</t>
  </si>
  <si>
    <t>FRANCO ANDRE MENDOZA CAPIRA</t>
  </si>
  <si>
    <t>76597267</t>
  </si>
  <si>
    <t>https://mpesije.jne.gob.pe/apidocs/504e5a95-8915-48ab-a106-a02bd0d06ede.pdf</t>
  </si>
  <si>
    <t>Arequipa - Provincial_PARTIDO DEL BUEN GOBIERNO_16</t>
  </si>
  <si>
    <t>ANA PAULA FERNANDEZ CASTRO</t>
  </si>
  <si>
    <t>73277207</t>
  </si>
  <si>
    <t>https://mpesije.jne.gob.pe/apidocs/0340df29-d5c7-4e13-9c4c-0dbbe9446095.pdf</t>
  </si>
  <si>
    <t>Arequipa - Provincial_PARTIDO DEMOCRATICO SOMOS PERU_0</t>
  </si>
  <si>
    <t>JOSE MIGUEL BRIONES SILVA</t>
  </si>
  <si>
    <t>43310641</t>
  </si>
  <si>
    <t>https://mpesije.jne.gob.pe/apidocs/ddadfaa5-8868-4b22-bee9-8efd0938728b.pdf</t>
  </si>
  <si>
    <t>Arequipa - Provincial_PARTIDO DEMOCRATICO SOMOS PERU_1</t>
  </si>
  <si>
    <t>CINDY ROCIO AREVALO RODRIGUEZ</t>
  </si>
  <si>
    <t>42975530</t>
  </si>
  <si>
    <t>https://mpesije.jne.gob.pe/apidocs/32bd8617-9089-408a-977e-b182bdcd038b.pdf</t>
  </si>
  <si>
    <t>Arequipa - Provincial_PARTIDO DEMOCRATICO SOMOS PERU_2</t>
  </si>
  <si>
    <t>MIGUEL ANTONIO CHOQUE CABRERA</t>
  </si>
  <si>
    <t>29234555</t>
  </si>
  <si>
    <t>https://mpesije.jne.gob.pe/apidocs/ed9e2313-1100-40c8-9aa5-6a25f21cd3e2.pdf</t>
  </si>
  <si>
    <t>Arequipa - Provincial_PARTIDO DEMOCRATICO SOMOS PERU_3</t>
  </si>
  <si>
    <t>CARLA SHIOMARA SISNIEGAS AGUILAR</t>
  </si>
  <si>
    <t>76394632</t>
  </si>
  <si>
    <t>https://mpesije.jne.gob.pe/apidocs/9915d342-0dad-44ff-b42b-4be2d8467836.pdf</t>
  </si>
  <si>
    <t>Arequipa - Provincial_PARTIDO DEMOCRATICO SOMOS PERU_4</t>
  </si>
  <si>
    <t>EDGARD FREDDY YUFRA CRUZ</t>
  </si>
  <si>
    <t>29427802</t>
  </si>
  <si>
    <t>https://mpesije.jne.gob.pe/apidocs/61aaff76-65a0-4977-9e46-9d37cf97b243.pdf</t>
  </si>
  <si>
    <t>Arequipa - Provincial_PARTIDO DEMOCRATICO SOMOS PERU_5</t>
  </si>
  <si>
    <t>JANICE GABRIELA PRIETO RIOS</t>
  </si>
  <si>
    <t>72514039</t>
  </si>
  <si>
    <t>https://mpesije.jne.gob.pe/apidocs/065d8cc7-4f6e-409e-a592-b34da841f95d.pdf</t>
  </si>
  <si>
    <t>Arequipa - Provincial_PARTIDO DEMOCRATICO SOMOS PERU_6</t>
  </si>
  <si>
    <t>FELIX EGIDIO HUAYTA HUILLCA</t>
  </si>
  <si>
    <t>29629742</t>
  </si>
  <si>
    <t>https://mpesije.jne.gob.pe/apidocs/452715d4-a9bb-49ba-9fab-dfea14d26616.pdf</t>
  </si>
  <si>
    <t>Arequipa - Provincial_PARTIDO DEMOCRATICO SOMOS PERU_7</t>
  </si>
  <si>
    <t>RUBI TAMARA QUISPE RODRIGUEZ</t>
  </si>
  <si>
    <t>72141670</t>
  </si>
  <si>
    <t>https://mpesije.jne.gob.pe/apidocs/f61ae198-5a4d-4881-8793-9ef9ff6b7df4.pdf</t>
  </si>
  <si>
    <t>Arequipa - Provincial_PARTIDO DEMOCRATICO SOMOS PERU_8</t>
  </si>
  <si>
    <t>MIGUEL ANGEL PAZO PRIETO</t>
  </si>
  <si>
    <t>01219114</t>
  </si>
  <si>
    <t>https://mpesije.jne.gob.pe/apidocs/b7e5030a-2c67-40c9-aee3-8f0ab5c985fc.pdf</t>
  </si>
  <si>
    <t>Arequipa - Provincial_PARTIDO DEMOCRATICO SOMOS PERU_9</t>
  </si>
  <si>
    <t>DORA CAHUANTICO CASA</t>
  </si>
  <si>
    <t>24712682</t>
  </si>
  <si>
    <t>https://mpesije.jne.gob.pe/apidocs/0265057a-5426-4a98-8b92-c40ba6cbd30c.pdf</t>
  </si>
  <si>
    <t>Arequipa - Provincial_PARTIDO DEMOCRATICO SOMOS PERU_10</t>
  </si>
  <si>
    <t>ENRIQUE LAURA ARONI</t>
  </si>
  <si>
    <t>41253272</t>
  </si>
  <si>
    <t>https://mpesije.jne.gob.pe/apidocs/8e9845cf-b092-4c93-85fe-fd8f3d36baca.pdf</t>
  </si>
  <si>
    <t>Arequipa - Provincial_PARTIDO DEMOCRATICO SOMOS PERU_11</t>
  </si>
  <si>
    <t>WENDY DEL CARPIO ZUÑIGA</t>
  </si>
  <si>
    <t>78018388</t>
  </si>
  <si>
    <t>https://mpesije.jne.gob.pe/apidocs/e68f53d0-0641-4373-9891-e83e9724a7ff.pdf</t>
  </si>
  <si>
    <t>Arequipa - Provincial_PARTIDO DEMOCRATICO SOMOS PERU_12</t>
  </si>
  <si>
    <t>RODRIGO ANDRE MENDOZA AREVALO</t>
  </si>
  <si>
    <t>73249391</t>
  </si>
  <si>
    <t>https://mpesije.jne.gob.pe/apidocs/9862c503-69df-4deb-b650-176f336a4836.pdf</t>
  </si>
  <si>
    <t>Arequipa - Provincial_PARTIDO DEMOCRATICO SOMOS PERU_13</t>
  </si>
  <si>
    <t>LIZ BRENDA CENTTY GUTIERREZ</t>
  </si>
  <si>
    <t>40695330</t>
  </si>
  <si>
    <t>https://mpesije.jne.gob.pe/apidocs/f0c4acb2-8e22-4c99-91ab-58eb86fdacfa.pdf</t>
  </si>
  <si>
    <t>Arequipa - Provincial_PARTIDO DEMOCRATICO SOMOS PERU_14</t>
  </si>
  <si>
    <t>FACTOR VICTOR CENTI PINTO</t>
  </si>
  <si>
    <t>29365005</t>
  </si>
  <si>
    <t>https://mpesije.jne.gob.pe/apidocs/9d4907b1-e4c5-42cc-adfd-234f9cbed821.pdf</t>
  </si>
  <si>
    <t>Arequipa - Provincial_PARTIDO DEMOCRATICO SOMOS PERU_15</t>
  </si>
  <si>
    <t>ROSA LUZ RODRIGUEZ GALLEGOS DE AREVALO</t>
  </si>
  <si>
    <t>29251719</t>
  </si>
  <si>
    <t>https://mpesije.jne.gob.pe/apidocs/c9b6f163-297a-4ecf-90fe-0aebb6d0b2b7.pdf</t>
  </si>
  <si>
    <t>Arequipa - Provincial_PARTIDO DEMOCRATICO SOMOS PERU_16</t>
  </si>
  <si>
    <t>JESUS NHINHO BERNEDO PONCE</t>
  </si>
  <si>
    <t>74889955</t>
  </si>
  <si>
    <t>https://mpesije.jne.gob.pe/apidocs/43f2b8f8-c4e9-4e8b-ae0a-86376154d4a0.pdf</t>
  </si>
  <si>
    <t>Arequipa - Provincial_PARTIDO FRENTE DE LA ESPERANZA 2021_0</t>
  </si>
  <si>
    <t>ELMER ANGEL ACERO BRUNA</t>
  </si>
  <si>
    <t>29621367</t>
  </si>
  <si>
    <t>https://mpesije.jne.gob.pe/apidocs/28221257-83a4-46b4-845a-7f0d681dad25.pdf</t>
  </si>
  <si>
    <t>Arequipa - Provincial_PARTIDO FRENTE DE LA ESPERANZA 2021_1</t>
  </si>
  <si>
    <t>YOJHANNA SHANTALL ACERO CARI</t>
  </si>
  <si>
    <t>76970169</t>
  </si>
  <si>
    <t>https://mpesije.jne.gob.pe/apidocs/012df69f-dddc-4371-b2c1-e642ebea0267.pdf</t>
  </si>
  <si>
    <t>Arequipa - Provincial_PARTIDO FRENTE DE LA ESPERANZA 2021_2</t>
  </si>
  <si>
    <t>LANDER WILBER CUADROS CORNEJO</t>
  </si>
  <si>
    <t>75329491</t>
  </si>
  <si>
    <t>https://mpesije.jne.gob.pe/apidocs/8178d11f-04fa-4859-a5ba-0766620ff3bb.pdf</t>
  </si>
  <si>
    <t>Arequipa - Provincial_PARTIDO FRENTE DE LA ESPERANZA 2021_3</t>
  </si>
  <si>
    <t>DANAE VENUS TOVAR APAZA</t>
  </si>
  <si>
    <t>72610211</t>
  </si>
  <si>
    <t>https://mpesije.jne.gob.pe/apidocs/d7723f71-0af8-4d03-92b9-707919aa3a99.pdf</t>
  </si>
  <si>
    <t>Arequipa - Provincial_PARTIDO FRENTE DE LA ESPERANZA 2021_4</t>
  </si>
  <si>
    <t>MIGUEL ANGEL NINA CAMPOS</t>
  </si>
  <si>
    <t>29309681</t>
  </si>
  <si>
    <t>https://mpesije.jne.gob.pe/apidocs/5b463767-313f-448d-9d6a-161abf6ade46.pdf</t>
  </si>
  <si>
    <t>Arequipa - Provincial_PARTIDO FRENTE DE LA ESPERANZA 2021_5</t>
  </si>
  <si>
    <t>MARITA HELENEA NINA HUAYLLA</t>
  </si>
  <si>
    <t>60793257</t>
  </si>
  <si>
    <t>https://mpesije.jne.gob.pe/apidocs/0a58473f-501a-48e4-ab94-346a8b917154.pdf</t>
  </si>
  <si>
    <t>Arequipa - Provincial_PARTIDO FRENTE DE LA ESPERANZA 2021_6</t>
  </si>
  <si>
    <t>LUIS ALBERTO CORIMANYA LAZARO</t>
  </si>
  <si>
    <t>29720885</t>
  </si>
  <si>
    <t>https://mpesije.jne.gob.pe/apidocs/c3a18aa8-54d4-4cf5-8cf5-98437cc25ba9.pdf</t>
  </si>
  <si>
    <t>Arequipa - Provincial_PARTIDO FRENTE DE LA ESPERANZA 2021_7</t>
  </si>
  <si>
    <t>JULIA PIEDAD RAMOS MACEDO</t>
  </si>
  <si>
    <t>29352815</t>
  </si>
  <si>
    <t>https://mpesije.jne.gob.pe/apidocs/f9fdd7c4-ced7-46ae-8913-fb7643aca40f.pdf</t>
  </si>
  <si>
    <t>Arequipa - Provincial_PARTIDO FRENTE DE LA ESPERANZA 2021_8</t>
  </si>
  <si>
    <t>HENRRY MARCELO MURILLO CHORA</t>
  </si>
  <si>
    <t>43267850</t>
  </si>
  <si>
    <t>https://mpesije.jne.gob.pe/apidocs/740f7517-b31b-4eec-971a-15d32dbc11a1.pdf</t>
  </si>
  <si>
    <t>Arequipa - Provincial_PARTIDO FRENTE DE LA ESPERANZA 2021_9</t>
  </si>
  <si>
    <t>MARIA FERNANDA CUTIPA GARCIA</t>
  </si>
  <si>
    <t>60966178</t>
  </si>
  <si>
    <t>https://mpesije.jne.gob.pe/apidocs/9f11740c-3645-440b-89ca-6fffd3bf5c0b.pdf</t>
  </si>
  <si>
    <t>Arequipa - Provincial_PARTIDO FRENTE DE LA ESPERANZA 2021_10</t>
  </si>
  <si>
    <t>RESTITUTO CHIRI MAMANI</t>
  </si>
  <si>
    <t>29624225</t>
  </si>
  <si>
    <t>https://mpesije.jne.gob.pe/apidocs/e9ef2db7-329d-4362-b12c-0c05c91f63ab.pdf</t>
  </si>
  <si>
    <t>Arequipa - Provincial_PARTIDO FRENTE DE LA ESPERANZA 2021_11</t>
  </si>
  <si>
    <t>NOELIA VANESSA VILLEGAS RODRIGUEZ</t>
  </si>
  <si>
    <t>41788113</t>
  </si>
  <si>
    <t>https://mpesije.jne.gob.pe/apidocs/13656ce1-ff04-4b60-afa2-1537c67c77df.pdf</t>
  </si>
  <si>
    <t>Arequipa - Provincial_PARTIDO FRENTE DE LA ESPERANZA 2021_12</t>
  </si>
  <si>
    <t>GUILLERMO JESUS ORE NAVARRO</t>
  </si>
  <si>
    <t>43489851</t>
  </si>
  <si>
    <t>https://mpesije.jne.gob.pe/apidocs/c4e0ddc7-8267-4325-9bbb-7f40cd70dc98.pdf</t>
  </si>
  <si>
    <t>Arequipa - Provincial_PARTIDO FRENTE DE LA ESPERANZA 2021_13</t>
  </si>
  <si>
    <t>YANET SILVIA LAROTA CHOQUE</t>
  </si>
  <si>
    <t>43024729</t>
  </si>
  <si>
    <t>https://mpesije.jne.gob.pe/apidocs/259dc424-5a3f-42ee-aa10-8ff01e9caa46.pdf</t>
  </si>
  <si>
    <t>Arequipa - Provincial_PARTIDO FRENTE DE LA ESPERANZA 2021_14</t>
  </si>
  <si>
    <t>VALERIANO MORA COSTILLA</t>
  </si>
  <si>
    <t>44470297</t>
  </si>
  <si>
    <t>https://mpesije.jne.gob.pe/apidocs/eecd02ea-4f1d-43d2-86f7-5fe7f6458a9c.pdf</t>
  </si>
  <si>
    <t>Arequipa - Provincial_PARTIDO FRENTE DE LA ESPERANZA 2021_15</t>
  </si>
  <si>
    <t>HAYDEE CECILIA ARANA REVILLA</t>
  </si>
  <si>
    <t>40913628</t>
  </si>
  <si>
    <t>https://mpesije.jne.gob.pe/apidocs/b0f7a211-ae3a-4d69-a1bb-b7cd1d82b36b.pdf</t>
  </si>
  <si>
    <t>Arequipa - Provincial_PARTIDO FRENTE DE LA ESPERANZA 2021_16</t>
  </si>
  <si>
    <t>JAVIER VIDAL ADRIAN VARGAS</t>
  </si>
  <si>
    <t>42303131</t>
  </si>
  <si>
    <t>https://mpesije.jne.gob.pe/apidocs/1478fabf-a7f2-455b-ac78-c05e3424fd5e.pdf</t>
  </si>
  <si>
    <t>Arequipa - Provincial_PARTIDO POLITICO PERU PRIMERO_0</t>
  </si>
  <si>
    <t>MAURICIO CACERES CACERES</t>
  </si>
  <si>
    <t>40865035</t>
  </si>
  <si>
    <t>https://mpesije.jne.gob.pe/apidocs/15ac2d24-bd83-428b-abf0-dd2c19dbfa06.pdf</t>
  </si>
  <si>
    <t>Arequipa - Provincial_PARTIDO POLITICO PERU PRIMERO_1</t>
  </si>
  <si>
    <t>MICHAEL JESUS VALDIVIA PAZ</t>
  </si>
  <si>
    <t>72907316</t>
  </si>
  <si>
    <t>https://mpesije.jne.gob.pe/apidocs/5a2a8a2d-4880-4bf2-98d4-790bc64ff874.pdf</t>
  </si>
  <si>
    <t>Arequipa - Provincial_PARTIDO POLITICO PERU PRIMERO_2</t>
  </si>
  <si>
    <t>JESSICA JORGELINA PAZ VALDIVIA</t>
  </si>
  <si>
    <t>29650390</t>
  </si>
  <si>
    <t>https://mpesije.jne.gob.pe/apidocs/27d5ca72-7367-487c-8f75-29949c3c2c3d.pdf</t>
  </si>
  <si>
    <t>Arequipa - Provincial_PARTIDO POLITICO PERU PRIMERO_3</t>
  </si>
  <si>
    <t>RENATO PAREDES VELAZCO</t>
  </si>
  <si>
    <t>42751216</t>
  </si>
  <si>
    <t>https://plataformaelectoral.jne.gob.pe/hoja-vida/resumen?idHojaVida=289173</t>
  </si>
  <si>
    <t>Arequipa - Provincial_PARTIDO POLITICO PERU PRIMERO_4</t>
  </si>
  <si>
    <t>KARLA ELIZABETH ZEVALLOS QUISPE</t>
  </si>
  <si>
    <t>75151304</t>
  </si>
  <si>
    <t>https://mpesije.jne.gob.pe/apidocs/44aecfef-d808-48e9-a608-5eed10e033d6.pdf</t>
  </si>
  <si>
    <t>Arequipa - Provincial_PARTIDO POLITICO PERU PRIMERO_5</t>
  </si>
  <si>
    <t>JUAN SERGIO DUEÑAS HUACALLO</t>
  </si>
  <si>
    <t>75435467</t>
  </si>
  <si>
    <t>https://mpesije.jne.gob.pe/apidocs/71b3b59f-84a4-44e5-bce4-8a991bf51216.pdf</t>
  </si>
  <si>
    <t>Arequipa - Provincial_PARTIDO POLITICO PERU PRIMERO_6</t>
  </si>
  <si>
    <t>CINTHYA QUISPE HANCCO DE GAMARRA</t>
  </si>
  <si>
    <t>41838091</t>
  </si>
  <si>
    <t>https://mpesije.jne.gob.pe/apidocs/358698d6-1a1f-498b-8201-19c289b78ddf.pdf</t>
  </si>
  <si>
    <t>Arequipa - Provincial_PARTIDO POLITICO PERU PRIMERO_7</t>
  </si>
  <si>
    <t>JAIME GASPAR VARGAS TORRES</t>
  </si>
  <si>
    <t>29258185</t>
  </si>
  <si>
    <t>https://mpesije.jne.gob.pe/apidocs/1714d725-c9be-4c74-a7aa-e470ac748ecf.pdf</t>
  </si>
  <si>
    <t>Arequipa - Provincial_PARTIDO POLITICO PERU PRIMERO_8</t>
  </si>
  <si>
    <t>NADIEZHDA ROSA PORTUGAL GUTIERREZ</t>
  </si>
  <si>
    <t>29626207</t>
  </si>
  <si>
    <t>https://mpesije.jne.gob.pe/apidocs/780b1299-8dae-4579-9373-645e08f39142.pdf</t>
  </si>
  <si>
    <t>Arequipa - Provincial_PARTIDO POLITICO PERU PRIMERO_9</t>
  </si>
  <si>
    <t>ALFREDO FIDEL VERA PAREDES</t>
  </si>
  <si>
    <t>08865606</t>
  </si>
  <si>
    <t>https://mpesije.jne.gob.pe/apidocs/6a3d5111-1555-48a4-b67f-07e317585c38.pdf</t>
  </si>
  <si>
    <t>Arequipa - Provincial_PARTIDO POLITICO PERU PRIMERO_10</t>
  </si>
  <si>
    <t>MARTHA ROQUE QUISPE</t>
  </si>
  <si>
    <t>29653834</t>
  </si>
  <si>
    <t>https://mpesije.jne.gob.pe/apidocs/93ece7eb-a6d7-46cd-9334-5e729a7ad07c.pdf</t>
  </si>
  <si>
    <t>Arequipa - Provincial_PARTIDO POLITICO PERU PRIMERO_11</t>
  </si>
  <si>
    <t>DAVID MACHACA HANCCO</t>
  </si>
  <si>
    <t>73088671</t>
  </si>
  <si>
    <t>https://mpesije.jne.gob.pe/apidocs/a3c8e74d-48fc-4d64-8216-058e8562fa23.pdf</t>
  </si>
  <si>
    <t>Arequipa - Provincial_PARTIDO POLITICO PERU PRIMERO_12</t>
  </si>
  <si>
    <t>ROSARIO DEL PILAR ESPINOZA OCHOA DE CHAVEZ</t>
  </si>
  <si>
    <t>30422795</t>
  </si>
  <si>
    <t>https://mpesije.jne.gob.pe/apidocs/093e6e40-4d89-4ea7-bcb7-7cec20abc2de.pdf</t>
  </si>
  <si>
    <t>Arequipa - Provincial_PARTIDO POLITICO PERU PRIMERO_13</t>
  </si>
  <si>
    <t>ALFREDO DISTEFANO VERA MENDOZA</t>
  </si>
  <si>
    <t>75748413</t>
  </si>
  <si>
    <t>https://mpesije.jne.gob.pe/apidocs/95d4829c-a330-4d48-b30c-7400c7955b3e.pdf</t>
  </si>
  <si>
    <t>Arequipa - Provincial_PARTIDO POLITICO PERU PRIMERO_14</t>
  </si>
  <si>
    <t>JUANA PASTORA ALVAREZ CHOQUE</t>
  </si>
  <si>
    <t>29482017</t>
  </si>
  <si>
    <t>https://mpesije.jne.gob.pe/apidocs/00759610-054d-47ae-8280-b100786d7a95.pdf</t>
  </si>
  <si>
    <t>Arequipa - Provincial_PARTIDO POLITICO PERU PRIMERO_15</t>
  </si>
  <si>
    <t>CRISTIAN RODRIGO HUAYAPA MAMANI</t>
  </si>
  <si>
    <t>75974061</t>
  </si>
  <si>
    <t>https://mpesije.jne.gob.pe/apidocs/f4af1fc4-927c-4887-94cd-0cb7ba37c467.pdf</t>
  </si>
  <si>
    <t>Arequipa - Provincial_PARTIDO POLITICO PERU PRIMERO_16</t>
  </si>
  <si>
    <t>NANCY VERONICA HUARACHA PALLI</t>
  </si>
  <si>
    <t>45023157</t>
  </si>
  <si>
    <t>https://mpesije.jne.gob.pe/apidocs/a0bedc13-6982-4815-bfc2-523eb72dba9b.pdf</t>
  </si>
  <si>
    <t>Arequipa - Provincial_PARTIDO POLITICO PUEBLO CONSCIENTE_0</t>
  </si>
  <si>
    <t>JAVIER ANTONIO ONOFRE CCAMA</t>
  </si>
  <si>
    <t>43019040</t>
  </si>
  <si>
    <t>https://mpesije.jne.gob.pe/apidocs/f2e8979b-5e38-4fa9-86ef-04f4de2fdc73.pdf</t>
  </si>
  <si>
    <t>Arequipa - Provincial_PARTIDO POLITICO PUEBLO CONSCIENTE_1</t>
  </si>
  <si>
    <t>JAIME RONALD BELLIDO VIZARRETA</t>
  </si>
  <si>
    <t>29553293</t>
  </si>
  <si>
    <t>https://mpesije.jne.gob.pe/apidocs/66ad2dc8-262b-46db-9184-41f328b7c86e.pdf</t>
  </si>
  <si>
    <t>Arequipa - Provincial_PARTIDO POLITICO PUEBLO CONSCIENTE_2</t>
  </si>
  <si>
    <t>MARIA YSABEL ONOFRE CCAMA</t>
  </si>
  <si>
    <t>44664508</t>
  </si>
  <si>
    <t>https://mpesije.jne.gob.pe/apidocs/70735293-be86-4753-806e-e4666550c2f8.pdf</t>
  </si>
  <si>
    <t>Arequipa - Provincial_PARTIDO POLITICO PUEBLO CONSCIENTE_3</t>
  </si>
  <si>
    <t>MIGUEL ANGEL ALCCALAICO MAMANI</t>
  </si>
  <si>
    <t>29537463</t>
  </si>
  <si>
    <t>https://mpesije.jne.gob.pe/apidocs/11352bb0-0445-4de1-a7d5-e480655d4492.pdf</t>
  </si>
  <si>
    <t>Arequipa - Provincial_PARTIDO POLITICO PUEBLO CONSCIENTE_4</t>
  </si>
  <si>
    <t>GEORGINA GERARDA CHAUCAYANQUI NEYRA</t>
  </si>
  <si>
    <t>08351962</t>
  </si>
  <si>
    <t>https://mpesije.jne.gob.pe/apidocs/68f49f89-080a-4c45-87bc-a5ea561e04db.pdf</t>
  </si>
  <si>
    <t>Arequipa - Provincial_PARTIDO POLITICO PUEBLO CONSCIENTE_5</t>
  </si>
  <si>
    <t>LUIS JAVIER CHOQUECOTA GAONA</t>
  </si>
  <si>
    <t>45825119</t>
  </si>
  <si>
    <t>https://mpesije.jne.gob.pe/apidocs/56658c34-8e7a-481c-b912-7c7028962188.pdf</t>
  </si>
  <si>
    <t>Arequipa - Provincial_PARTIDO POLITICO PUEBLO CONSCIENTE_6</t>
  </si>
  <si>
    <t>HILDA BELLIDO RAMOS</t>
  </si>
  <si>
    <t>29733451</t>
  </si>
  <si>
    <t>https://mpesije.jne.gob.pe/apidocs/b729644b-3791-4309-85bc-17b295da696c.pdf</t>
  </si>
  <si>
    <t>Arequipa - Provincial_PARTIDO POLITICO PUEBLO CONSCIENTE_7</t>
  </si>
  <si>
    <t>YSMAEL ERNESTO LIPE KAMA</t>
  </si>
  <si>
    <t>40577287</t>
  </si>
  <si>
    <t>https://mpesije.jne.gob.pe/apidocs/32ef0694-aef7-4a5a-82cb-5ef98151eeea.pdf</t>
  </si>
  <si>
    <t>Arequipa - Provincial_PARTIDO POLITICO PUEBLO CONSCIENTE_8</t>
  </si>
  <si>
    <t>ROXANA MARGARITA CHIPAYO SILLUCA</t>
  </si>
  <si>
    <t>29641651</t>
  </si>
  <si>
    <t>https://mpesije.jne.gob.pe/apidocs/9c2de05c-3a97-4408-8049-18e74c6c7193.pdf</t>
  </si>
  <si>
    <t>Arequipa - Provincial_PARTIDO POLITICO PUEBLO CONSCIENTE_9</t>
  </si>
  <si>
    <t>LUIS SOLIS QUISPE</t>
  </si>
  <si>
    <t>29279073</t>
  </si>
  <si>
    <t>https://mpesije.jne.gob.pe/apidocs/d7a87d5f-55fb-44f8-899c-041c01224a09.pdf</t>
  </si>
  <si>
    <t>Arequipa - Provincial_PARTIDO POLITICO PUEBLO CONSCIENTE_10</t>
  </si>
  <si>
    <t>LUCY AGUILAR CCAMA</t>
  </si>
  <si>
    <t>40625302</t>
  </si>
  <si>
    <t>https://mpesije.jne.gob.pe/apidocs/115772ce-b79c-47b8-a7ae-83abee10d1a9.pdf</t>
  </si>
  <si>
    <t>Arequipa - Provincial_PARTIDO POLITICO PUEBLO CONSCIENTE_11</t>
  </si>
  <si>
    <t>ESNAIDER FLORES CCAMA</t>
  </si>
  <si>
    <t>47486033</t>
  </si>
  <si>
    <t>https://mpesije.jne.gob.pe/apidocs/ad477dfe-1282-416e-ac3b-43a76168ed35.pdf</t>
  </si>
  <si>
    <t>Arequipa - Provincial_PARTIDO POLITICO PUEBLO CONSCIENTE_12</t>
  </si>
  <si>
    <t>FELICITAS MOGROVEJO FERATA</t>
  </si>
  <si>
    <t>24878494</t>
  </si>
  <si>
    <t>https://mpesije.jne.gob.pe/apidocs/336f9533-5a38-4b66-8169-e9da87939247.pdf</t>
  </si>
  <si>
    <t>Arequipa - Provincial_PARTIDO POLITICO PUEBLO CONSCIENTE_13</t>
  </si>
  <si>
    <t>DENILSON JHOSUE QUISPE TINTAYA</t>
  </si>
  <si>
    <t>77017838</t>
  </si>
  <si>
    <t>https://mpesije.jne.gob.pe/apidocs/428e041a-1e2a-48e8-8268-36580095d997.pdf</t>
  </si>
  <si>
    <t>Arequipa - Provincial_PARTIDO POLITICO PUEBLO CONSCIENTE_14</t>
  </si>
  <si>
    <t>WENDY ELIZABETH LONZOY ZAPATA</t>
  </si>
  <si>
    <t>77296532</t>
  </si>
  <si>
    <t>https://mpesije.jne.gob.pe/apidocs/3cac08ec-a537-4bd7-b138-7e4e0d030430.pdf</t>
  </si>
  <si>
    <t>Arequipa - Provincial_PARTIDO POLITICO PUEBLO CONSCIENTE_15</t>
  </si>
  <si>
    <t>VEN CLINTON ISIDRO PURI</t>
  </si>
  <si>
    <t>74133317</t>
  </si>
  <si>
    <t>https://mpesije.jne.gob.pe/apidocs/7407f4aa-d764-4cfa-9d9c-e9aab8357484.pdf</t>
  </si>
  <si>
    <t>Arequipa - Provincial_PARTIDO POLITICO PUEBLO CONSCIENTE_16</t>
  </si>
  <si>
    <t>SYLVANA DEL ROSARIO TICONA CHIPAYO</t>
  </si>
  <si>
    <t>75958891</t>
  </si>
  <si>
    <t>https://mpesije.jne.gob.pe/apidocs/7268acd8-04de-41fc-8080-88c9bc04f682.pdf</t>
  </si>
  <si>
    <t>Arequipa - Provincial_PARTIDO POPULAR CRISTIANO PPC_0</t>
  </si>
  <si>
    <t>JORGE LUIS REYES LUJAN MARTINEZ</t>
  </si>
  <si>
    <t>30586982</t>
  </si>
  <si>
    <t>https://mpesije.jne.gob.pe/apidocs/ac920f89-c9b4-46a5-9ba0-a5de192c6903.pdf</t>
  </si>
  <si>
    <t>Arequipa - Provincial_PARTIDO POPULAR CRISTIANO PPC_1</t>
  </si>
  <si>
    <t>MATILDE LOZADA DEGLANE</t>
  </si>
  <si>
    <t>45710213</t>
  </si>
  <si>
    <t>https://mpesije.jne.gob.pe/apidocs/dce036e4-a28f-4e31-a16c-23b498cb239b.pdf</t>
  </si>
  <si>
    <t>Arequipa - Provincial_PARTIDO POPULAR CRISTIANO PPC_2</t>
  </si>
  <si>
    <t>CARLOS SANTIAGO FERNANDEZ TALAVERA</t>
  </si>
  <si>
    <t>08089506</t>
  </si>
  <si>
    <t>https://mpesije.jne.gob.pe/apidocs/36585bcd-c895-4d3d-90fe-8738bdfc23ac.pdf</t>
  </si>
  <si>
    <t>Arequipa - Provincial_PARTIDO POPULAR CRISTIANO PPC_3</t>
  </si>
  <si>
    <t>VANESSA DANENSKA CARDENAS LOAYZA</t>
  </si>
  <si>
    <t>41406358</t>
  </si>
  <si>
    <t>https://mpesije.jne.gob.pe/apidocs/8055ffdb-d75a-42c6-a8d2-1deca3cf2394.pdf</t>
  </si>
  <si>
    <t>Arequipa - Provincial_PARTIDO POPULAR CRISTIANO PPC_4</t>
  </si>
  <si>
    <t>LUIS FERNANDO MORALES SANCHEZ</t>
  </si>
  <si>
    <t>29675059</t>
  </si>
  <si>
    <t>https://mpesije.jne.gob.pe/apidocs/a160a4fc-8de9-4908-92e4-197151b1fc4b.pdf</t>
  </si>
  <si>
    <t>Arequipa - Provincial_PARTIDO POPULAR CRISTIANO PPC_5</t>
  </si>
  <si>
    <t>JESUS MARIBEL PERALTA PUMA</t>
  </si>
  <si>
    <t>80624845</t>
  </si>
  <si>
    <t>https://mpesije.jne.gob.pe/apidocs/7437bf6a-77d9-47e9-ac98-62c11e7d84c5.pdf</t>
  </si>
  <si>
    <t>Arequipa - Provincial_PARTIDO POPULAR CRISTIANO PPC_6</t>
  </si>
  <si>
    <t>JOSE ZUE SAM CHING PUMACCAHUA</t>
  </si>
  <si>
    <t>72977569</t>
  </si>
  <si>
    <t>https://mpesije.jne.gob.pe/apidocs/d55b504a-d51e-4d41-b4ef-cc7eb919e4c2.pdf</t>
  </si>
  <si>
    <t>Arequipa - Provincial_PARTIDO POPULAR CRISTIANO PPC_7</t>
  </si>
  <si>
    <t>ARIANE JOSEFINA ZUÑIGA PAREDES</t>
  </si>
  <si>
    <t>61257992</t>
  </si>
  <si>
    <t>https://mpesije.jne.gob.pe/apidocs/45c88ec5-d5e8-4f76-a4e6-4e2938e3c77b.pdf</t>
  </si>
  <si>
    <t>Arequipa - Provincial_PARTIDO POPULAR CRISTIANO PPC_8</t>
  </si>
  <si>
    <t>JEAN ORLANDO JESUS CASTRO BEGAZO</t>
  </si>
  <si>
    <t>29669654</t>
  </si>
  <si>
    <t>https://mpesije.jne.gob.pe/apidocs/de20a3b1-2767-4d14-9ec9-140606f9414b.pdf</t>
  </si>
  <si>
    <t>Arequipa - Provincial_PARTIDO POPULAR CRISTIANO PPC_9</t>
  </si>
  <si>
    <t>LOURDES ALVAREZ TOLA</t>
  </si>
  <si>
    <t>48119389</t>
  </si>
  <si>
    <t>https://mpesije.jne.gob.pe/apidocs/ab8f6e97-087b-4d59-8f85-ae7900996b38.pdf</t>
  </si>
  <si>
    <t>Arequipa - Provincial_PARTIDO POPULAR CRISTIANO PPC_10</t>
  </si>
  <si>
    <t>JUAN GUILLERMO PRADO FERNANDEZ</t>
  </si>
  <si>
    <t>43862207</t>
  </si>
  <si>
    <t>https://mpesije.jne.gob.pe/apidocs/0e3e35f4-874b-4d15-923e-dd8558ced009.pdf</t>
  </si>
  <si>
    <t>Arequipa - Provincial_PARTIDO POPULAR CRISTIANO PPC_11</t>
  </si>
  <si>
    <t>MARGARITA MENDOZA GALDOS</t>
  </si>
  <si>
    <t>02172671</t>
  </si>
  <si>
    <t>https://mpesije.jne.gob.pe/apidocs/eca8158b-2f33-46f8-8371-0dbc45b0dd02.pdf</t>
  </si>
  <si>
    <t>Arequipa - Provincial_PARTIDO POPULAR CRISTIANO PPC_12</t>
  </si>
  <si>
    <t>JUAN DE DIOS VELASQUEZ FLORES</t>
  </si>
  <si>
    <t>40128796</t>
  </si>
  <si>
    <t>https://mpesije.jne.gob.pe/apidocs/5b723640-1675-476e-b35b-0b5fe947698a.pdf</t>
  </si>
  <si>
    <t>Arequipa - Provincial_PARTIDO POPULAR CRISTIANO PPC_13</t>
  </si>
  <si>
    <t>YULITZA VELASQUEZ MENDOZA</t>
  </si>
  <si>
    <t>72322472</t>
  </si>
  <si>
    <t>https://mpesije.jne.gob.pe/apidocs/0bd29ef1-f974-4a18-9504-773e714a3596.pdf</t>
  </si>
  <si>
    <t>Arequipa - Provincial_PARTIDO POPULAR CRISTIANO PPC_14</t>
  </si>
  <si>
    <t>ANDRES MAMANI COAQUIRA</t>
  </si>
  <si>
    <t>02168885</t>
  </si>
  <si>
    <t>https://mpesije.jne.gob.pe/apidocs/5989ce0d-8d62-409c-a035-efe9e6265e74.pdf</t>
  </si>
  <si>
    <t>Arequipa - Provincial_PARTIDO POPULAR CRISTIANO PPC_15</t>
  </si>
  <si>
    <t>ALESSANDRA LOURDES PAREDES VARGAS</t>
  </si>
  <si>
    <t>60794805</t>
  </si>
  <si>
    <t>https://mpesije.jne.gob.pe/apidocs/445a0c95-5982-4bd7-91d3-8f9131dfc361.pdf</t>
  </si>
  <si>
    <t>Arequipa - Provincial_PARTIDO POPULAR CRISTIANO PPC_16</t>
  </si>
  <si>
    <t>JOSE GABRIEL MARTIN ALESSIO WILSON LAMA</t>
  </si>
  <si>
    <t>78459210</t>
  </si>
  <si>
    <t>https://mpesije.jne.gob.pe/apidocs/4387cd00-6fbd-4991-899f-4a593b21f1df.pdf</t>
  </si>
  <si>
    <t>Arequipa - Provincial_PODEMOS PERU_0</t>
  </si>
  <si>
    <t>ISIDRO FLORES SOSA</t>
  </si>
  <si>
    <t>29467681</t>
  </si>
  <si>
    <t>https://mpesije.jne.gob.pe/apidocs/97c34d02-12cf-47f1-8518-401e66efa186.pdf</t>
  </si>
  <si>
    <t>Arequipa - Provincial_PODEMOS PERU_1</t>
  </si>
  <si>
    <t>JULIO ROLANDO BERNAL GORDILLO</t>
  </si>
  <si>
    <t>29617182</t>
  </si>
  <si>
    <t>https://mpesije.jne.gob.pe/apidocs/5c2c02dc-23e4-4af5-80f7-aebb17013829.pdf</t>
  </si>
  <si>
    <t>Arequipa - Provincial_PODEMOS PERU_2</t>
  </si>
  <si>
    <t>YRIS NATIVIDAD MONCCA GOMEZ</t>
  </si>
  <si>
    <t>29462159</t>
  </si>
  <si>
    <t>https://mpesije.jne.gob.pe/apidocs/5e38573c-f1d9-4860-9f9b-bb612b06e333.pdf</t>
  </si>
  <si>
    <t>Arequipa - Provincial_PODEMOS PERU_3</t>
  </si>
  <si>
    <t>ALVARO JEAN MARCO CHUCTAYA PILLCO</t>
  </si>
  <si>
    <t>77339965</t>
  </si>
  <si>
    <t>https://mpesije.jne.gob.pe/apidocs/9538de93-3299-455e-8806-424f5a20dc15.pdf</t>
  </si>
  <si>
    <t>Arequipa - Provincial_PODEMOS PERU_4</t>
  </si>
  <si>
    <t>MARIA FERNANDA FLORES MENDOZA</t>
  </si>
  <si>
    <t>75777777</t>
  </si>
  <si>
    <t>https://mpesije.jne.gob.pe/apidocs/5c1fc7ee-2e1d-4861-a8c6-8c3af3b76356.pdf</t>
  </si>
  <si>
    <t>Arequipa - Provincial_PODEMOS PERU_5</t>
  </si>
  <si>
    <t>JOSE ZEGARRA RAMOS</t>
  </si>
  <si>
    <t>29460316</t>
  </si>
  <si>
    <t>https://mpesije.jne.gob.pe/apidocs/285309bd-ab44-49a3-b451-c82cf007080d.pdf</t>
  </si>
  <si>
    <t>Arequipa - Provincial_PODEMOS PERU_6</t>
  </si>
  <si>
    <t>OLGA ANGELICA APAZA MAMANI</t>
  </si>
  <si>
    <t>72309631</t>
  </si>
  <si>
    <t>https://mpesije.jne.gob.pe/apidocs/08be97ca-f9dc-424c-a6d8-514da29ed3e3.pdf</t>
  </si>
  <si>
    <t>Arequipa - Provincial_PODEMOS PERU_7</t>
  </si>
  <si>
    <t>RAFAEL CARLOS LOAYZA ENRIQUEZ</t>
  </si>
  <si>
    <t>10283534</t>
  </si>
  <si>
    <t>https://mpesije.jne.gob.pe/apidocs/d663fa51-d98c-4670-9f16-c6a7b8a11515.pdf</t>
  </si>
  <si>
    <t>Arequipa - Provincial_PODEMOS PERU_8</t>
  </si>
  <si>
    <t>JHOSELYN LUCIA FLORES LLANOS</t>
  </si>
  <si>
    <t>72606563</t>
  </si>
  <si>
    <t>https://mpesije.jne.gob.pe/apidocs/f08bc0c0-bfb8-42ba-afdd-977a34f33515.pdf</t>
  </si>
  <si>
    <t>Arequipa - Provincial_PODEMOS PERU_9</t>
  </si>
  <si>
    <t>HORMER ELIAS LAZARTE PEÑA</t>
  </si>
  <si>
    <t>29225954</t>
  </si>
  <si>
    <t>https://mpesije.jne.gob.pe/apidocs/4049584e-84e7-4eb5-b9ef-6f7c937df2ed.pdf</t>
  </si>
  <si>
    <t>Arequipa - Provincial_PODEMOS PERU_10</t>
  </si>
  <si>
    <t>ROXANA LADY MIRANDA QUISPE</t>
  </si>
  <si>
    <t>44616737</t>
  </si>
  <si>
    <t>https://mpesije.jne.gob.pe/apidocs/59c27df0-0e41-4852-b232-060979db3be8.pdf</t>
  </si>
  <si>
    <t>Arequipa - Provincial_PODEMOS PERU_11</t>
  </si>
  <si>
    <t>HUBERT ENRRIQUE SONCO PINO</t>
  </si>
  <si>
    <t>29376196</t>
  </si>
  <si>
    <t>https://mpesije.jne.gob.pe/apidocs/8271cea1-2ae3-4a34-b862-b9e26a0902a4.pdf</t>
  </si>
  <si>
    <t>Arequipa - Provincial_PODEMOS PERU_12</t>
  </si>
  <si>
    <t>JAMILETTE MILAGROS SUCA DELGADO</t>
  </si>
  <si>
    <t>72950834</t>
  </si>
  <si>
    <t>https://mpesije.jne.gob.pe/apidocs/4c9ec6fc-2514-45b8-9fa6-95f7faa2a19c.pdf</t>
  </si>
  <si>
    <t>Arequipa - Provincial_PODEMOS PERU_13</t>
  </si>
  <si>
    <t>LUIS MAMANI PARQUI</t>
  </si>
  <si>
    <t>40631101</t>
  </si>
  <si>
    <t>https://mpesije.jne.gob.pe/apidocs/2290d414-279a-49d4-9d21-67ee644aa69f.pdf</t>
  </si>
  <si>
    <t>Arequipa - Provincial_PODEMOS PERU_14</t>
  </si>
  <si>
    <t>RUBY LIZBETH HUMPIRY SARAVIA</t>
  </si>
  <si>
    <t>29590896</t>
  </si>
  <si>
    <t>https://mpesije.jne.gob.pe/apidocs/deffeff7-5d64-43cb-857e-cb31dbc2a64e.pdf</t>
  </si>
  <si>
    <t>Arequipa - Provincial_PODEMOS PERU_15</t>
  </si>
  <si>
    <t>MAKIBER ANGEL BUSTAMANTE RONDON</t>
  </si>
  <si>
    <t>72244622</t>
  </si>
  <si>
    <t>https://mpesije.jne.gob.pe/apidocs/2bd1dfdc-e9e0-41a3-8159-b25263a02e77.pdf</t>
  </si>
  <si>
    <t>Arequipa - Provincial_PODEMOS PERU_16</t>
  </si>
  <si>
    <t>MADHU DOUCCETTE OBANDO LEIVA</t>
  </si>
  <si>
    <t>76431812</t>
  </si>
  <si>
    <t>https://mpesije.jne.gob.pe/apidocs/4e981c4e-37d7-4e07-8846-72b8d3cf4091.pdf</t>
  </si>
  <si>
    <t>Arequipa - Provincial_PRIMERO LA GENTE COMUNIDAD ECOLOGIA LIBERTAD Y PROGRESO_0</t>
  </si>
  <si>
    <t>PRIMERO LA GENTE - COMUNIDAD, ECOLOGIA, LIBERTAD Y PROGRESO</t>
  </si>
  <si>
    <t>RUCCY JUDITH OSCCO POLAR</t>
  </si>
  <si>
    <t>40308443</t>
  </si>
  <si>
    <t>https://mpesije.jne.gob.pe/apidocs/dcbae4a0-389f-4d03-80fd-e5616717f6a3.pdf</t>
  </si>
  <si>
    <t>Arequipa - Provincial_PRIMERO LA GENTE COMUNIDAD ECOLOGIA LIBERTAD Y PROGRESO_1</t>
  </si>
  <si>
    <t>CATTERINE ALVAREZ MEZA DE CARDENAS</t>
  </si>
  <si>
    <t>42906273</t>
  </si>
  <si>
    <t>https://mpesije.jne.gob.pe/apidocs/90d7245f-807f-4571-bfeb-09af0278b090.pdf</t>
  </si>
  <si>
    <t>Arequipa - Provincial_PRIMERO LA GENTE COMUNIDAD ECOLOGIA LIBERTAD Y PROGRESO_2</t>
  </si>
  <si>
    <t>DEYVI ANDERSON QUISPE ZAPANA</t>
  </si>
  <si>
    <t>60058937</t>
  </si>
  <si>
    <t>https://mpesije.jne.gob.pe/apidocs/5b06411a-8656-4f31-9917-a63d0ae1c5c1.pdf</t>
  </si>
  <si>
    <t>Arequipa - Provincial_PRIMERO LA GENTE COMUNIDAD ECOLOGIA LIBERTAD Y PROGRESO_3</t>
  </si>
  <si>
    <t>LUZ ANDREA QUISPE ZELA</t>
  </si>
  <si>
    <t>30843940</t>
  </si>
  <si>
    <t>https://mpesije.jne.gob.pe/apidocs/e91b6792-2c46-4d06-bd54-99772d2f2b20.pdf</t>
  </si>
  <si>
    <t>Arequipa - Provincial_PRIMERO LA GENTE COMUNIDAD ECOLOGIA LIBERTAD Y PROGRESO_4</t>
  </si>
  <si>
    <t>OWEN FRAY VALERO ZAPANA</t>
  </si>
  <si>
    <t>70937876</t>
  </si>
  <si>
    <t>https://mpesije.jne.gob.pe/apidocs/05bd97f1-43c2-4666-a8e1-753a51bbe160.pdf</t>
  </si>
  <si>
    <t>Arequipa - Provincial_PRIMERO LA GENTE COMUNIDAD ECOLOGIA LIBERTAD Y PROGRESO_5</t>
  </si>
  <si>
    <t>VERONICA ISABEL CONDORI APAZA</t>
  </si>
  <si>
    <t>42848157</t>
  </si>
  <si>
    <t>https://mpesije.jne.gob.pe/apidocs/e2460dd7-cd70-4622-8436-9655ef180399.pdf</t>
  </si>
  <si>
    <t>Arequipa - Provincial_PRIMERO LA GENTE COMUNIDAD ECOLOGIA LIBERTAD Y PROGRESO_6</t>
  </si>
  <si>
    <t>ROBERTO OBLITAS MAMANI</t>
  </si>
  <si>
    <t>44254844</t>
  </si>
  <si>
    <t>https://mpesije.jne.gob.pe/apidocs/63fd7f18-eab6-47d4-ac9d-eeafc9f25580.pdf</t>
  </si>
  <si>
    <t>Arequipa - Provincial_PRIMERO LA GENTE COMUNIDAD ECOLOGIA LIBERTAD Y PROGRESO_7</t>
  </si>
  <si>
    <t>VICTORIA RAMIREZ CONDORI</t>
  </si>
  <si>
    <t>47784115</t>
  </si>
  <si>
    <t>https://mpesije.jne.gob.pe/apidocs/0516f9cd-ed93-4ab8-9721-bb61fc7676bf.pdf</t>
  </si>
  <si>
    <t>Arequipa - Provincial_PRIMERO LA GENTE COMUNIDAD ECOLOGIA LIBERTAD Y PROGRESO_8</t>
  </si>
  <si>
    <t>NAPOLEON COAQUIRA VILLALTA</t>
  </si>
  <si>
    <t>41785650</t>
  </si>
  <si>
    <t>https://mpesije.jne.gob.pe/apidocs/7acfb4ad-0092-4424-b678-ef3a922b45d5.pdf</t>
  </si>
  <si>
    <t>Arequipa - Provincial_PRIMERO LA GENTE COMUNIDAD ECOLOGIA LIBERTAD Y PROGRESO_9</t>
  </si>
  <si>
    <t>OLGA CRUZ PLAZ</t>
  </si>
  <si>
    <t>43180024</t>
  </si>
  <si>
    <t>https://mpesije.jne.gob.pe/apidocs/1831b4b5-61d0-4773-a3ab-1931057ca222.pdf</t>
  </si>
  <si>
    <t>Arequipa - Provincial_PRIMERO LA GENTE COMUNIDAD ECOLOGIA LIBERTAD Y PROGRESO_10</t>
  </si>
  <si>
    <t>JEFFERSON YOHN CALLA DIAZ</t>
  </si>
  <si>
    <t>75534121</t>
  </si>
  <si>
    <t>https://mpesije.jne.gob.pe/apidocs/e6db6f7b-8bab-4956-b9f7-e6060848152e.pdf</t>
  </si>
  <si>
    <t>Arequipa - Provincial_PRIMERO LA GENTE COMUNIDAD ECOLOGIA LIBERTAD Y PROGRESO_11</t>
  </si>
  <si>
    <t>SARITA ROXANA LUQUE VELAZQUE</t>
  </si>
  <si>
    <t>48567797</t>
  </si>
  <si>
    <t>https://mpesije.jne.gob.pe/apidocs/f74d3016-7de5-4805-8d24-db7219cb045c.pdf</t>
  </si>
  <si>
    <t>Arequipa - Provincial_PRIMERO LA GENTE COMUNIDAD ECOLOGIA LIBERTAD Y PROGRESO_12</t>
  </si>
  <si>
    <t>OSWALDO TTURUCO VALER</t>
  </si>
  <si>
    <t>74241422</t>
  </si>
  <si>
    <t>https://mpesije.jne.gob.pe/apidocs/4226edc3-0fe0-4acd-a4aa-500ff6cad3f8.pdf</t>
  </si>
  <si>
    <t>Arequipa - Provincial_PRIMERO LA GENTE COMUNIDAD ECOLOGIA LIBERTAD Y PROGRESO_13</t>
  </si>
  <si>
    <t>ROSALIA CONDORI MAMANI</t>
  </si>
  <si>
    <t>40098009</t>
  </si>
  <si>
    <t>https://mpesije.jne.gob.pe/apidocs/f21bec76-a9fc-4ddd-aca7-825768d84853.pdf</t>
  </si>
  <si>
    <t>Arequipa - Provincial_PRIMERO LA GENTE COMUNIDAD ECOLOGIA LIBERTAD Y PROGRESO_14</t>
  </si>
  <si>
    <t>JOEL ALEXANDER CHACNAMA LIMA</t>
  </si>
  <si>
    <t>47510034</t>
  </si>
  <si>
    <t>https://mpesije.jne.gob.pe/apidocs/bf4e3b77-c493-4a87-8a72-14e1a5176f3c.pdf</t>
  </si>
  <si>
    <t>Arequipa - Provincial_PRIMERO LA GENTE COMUNIDAD ECOLOGIA LIBERTAD Y PROGRESO_15</t>
  </si>
  <si>
    <t>MARIA IRENE QUISPE GONZALES</t>
  </si>
  <si>
    <t>40213004</t>
  </si>
  <si>
    <t>https://mpesije.jne.gob.pe/apidocs/9d24a7da-0ff6-4998-92ab-1b045edf33aa.pdf</t>
  </si>
  <si>
    <t>Arequipa - Provincial_PRIMERO LA GENTE COMUNIDAD ECOLOGIA LIBERTAD Y PROGRESO_16</t>
  </si>
  <si>
    <t>REYI ALCIDES ZEVALLOS QUISPE</t>
  </si>
  <si>
    <t>75150686</t>
  </si>
  <si>
    <t>https://mpesije.jne.gob.pe/apidocs/d76df4bf-5881-473c-b279-48102c3352b4.pdf</t>
  </si>
  <si>
    <t>Arequipa - Provincial_PROGRESEMOS_0</t>
  </si>
  <si>
    <t>TOMAS JOB DELGADO ZUÑIGA</t>
  </si>
  <si>
    <t>08870610</t>
  </si>
  <si>
    <t>https://mpesije.jne.gob.pe/apidocs/87e6b263-52f5-4ca5-b3f7-518a3b37d272.pdf</t>
  </si>
  <si>
    <t>Arequipa - Provincial_PROGRESEMOS_1</t>
  </si>
  <si>
    <t>EDILBERTO TONY CORNEJO ARANA</t>
  </si>
  <si>
    <t>45602541</t>
  </si>
  <si>
    <t>https://mpesije.jne.gob.pe/apidocs/39de0fa0-b781-4610-bfa7-cac782254025.pdf</t>
  </si>
  <si>
    <t>Arequipa - Provincial_PROGRESEMOS_2</t>
  </si>
  <si>
    <t>RIXIANA TURPO NINA</t>
  </si>
  <si>
    <t>40160927</t>
  </si>
  <si>
    <t>https://mpesije.jne.gob.pe/apidocs/f74881be-f067-4d12-8457-64961486f7cf.pdf</t>
  </si>
  <si>
    <t>Arequipa - Provincial_PROGRESEMOS_3</t>
  </si>
  <si>
    <t>GILBERTO VICTOR SALLUCA CHOQUE</t>
  </si>
  <si>
    <t>29469150</t>
  </si>
  <si>
    <t>https://mpesije.jne.gob.pe/apidocs/98238b90-eb3e-437b-8ce3-23b27f2b62a2.pdf</t>
  </si>
  <si>
    <t>Arequipa - Provincial_PROGRESEMOS_4</t>
  </si>
  <si>
    <t>SAMANTHA MIRELLA CHACON YAURI</t>
  </si>
  <si>
    <t>71531989</t>
  </si>
  <si>
    <t>https://mpesije.jne.gob.pe/apidocs/38315a4d-17f3-4418-9ae3-7492952f1aa8.pdf</t>
  </si>
  <si>
    <t>Arequipa - Provincial_PROGRESEMOS_5</t>
  </si>
  <si>
    <t>WILLIAM NAVENTA QUISPE</t>
  </si>
  <si>
    <t>22312917</t>
  </si>
  <si>
    <t>https://mpesije.jne.gob.pe/apidocs/bdba8f93-0f1f-456f-8b3d-70036d5c4a70.pdf</t>
  </si>
  <si>
    <t>Arequipa - Provincial_PROGRESEMOS_6</t>
  </si>
  <si>
    <t>NATALY SHIOMY CALCINA PILA</t>
  </si>
  <si>
    <t>77065196</t>
  </si>
  <si>
    <t>https://mpesije.jne.gob.pe/apidocs/df2d30fe-ff54-4817-afdf-a12bbb16c51e.pdf</t>
  </si>
  <si>
    <t>Arequipa - Provincial_PROGRESEMOS_7</t>
  </si>
  <si>
    <t>KEVIN MOISES ROQUE CHAMBI</t>
  </si>
  <si>
    <t>48263531</t>
  </si>
  <si>
    <t>https://mpesije.jne.gob.pe/apidocs/cae249f6-7a05-4bde-afc5-51b1d2785c27.pdf</t>
  </si>
  <si>
    <t>Arequipa - Provincial_PROGRESEMOS_8</t>
  </si>
  <si>
    <t>MAGDEMIA SANTOS FLORES ANCONAYA</t>
  </si>
  <si>
    <t>44591203</t>
  </si>
  <si>
    <t>https://mpesije.jne.gob.pe/apidocs/5b44d29c-eb47-455d-a468-ea24861692ed.pdf</t>
  </si>
  <si>
    <t>Arequipa - Provincial_PROGRESEMOS_9</t>
  </si>
  <si>
    <t>KEVIN RONALD YAURI ROMERO</t>
  </si>
  <si>
    <t>72430347</t>
  </si>
  <si>
    <t>https://mpesije.jne.gob.pe/apidocs/60e961ec-ca99-4a8d-b22c-0f531f92d890.pdf</t>
  </si>
  <si>
    <t>Arequipa - Provincial_PROGRESEMOS_10</t>
  </si>
  <si>
    <t>STEYSY GRACIELA ARENAS TICONA</t>
  </si>
  <si>
    <t>75150992</t>
  </si>
  <si>
    <t>https://mpesije.jne.gob.pe/apidocs/68263af0-f2e3-4149-9f69-1da21c1d24e8.pdf</t>
  </si>
  <si>
    <t>Arequipa - Provincial_PROGRESEMOS_11</t>
  </si>
  <si>
    <t>ADRIAN ARNULFO LUZA CARDENAS</t>
  </si>
  <si>
    <t>29351956</t>
  </si>
  <si>
    <t>https://mpesije.jne.gob.pe/apidocs/7a984b3f-e1ac-4e7f-9b3e-18e01262bed3.pdf</t>
  </si>
  <si>
    <t>Arequipa - Provincial_PROGRESEMOS_12</t>
  </si>
  <si>
    <t>AMPARO MAMANI HUARAHUARA</t>
  </si>
  <si>
    <t>29470339</t>
  </si>
  <si>
    <t>https://mpesije.jne.gob.pe/apidocs/e2c79b6c-ac3f-40ff-9984-abc62d42ed01.pdf</t>
  </si>
  <si>
    <t>Arequipa - Provincial_PROGRESEMOS_13</t>
  </si>
  <si>
    <t>ALEXANDRO JESUS PERALTA QUICAÑO</t>
  </si>
  <si>
    <t>29352022</t>
  </si>
  <si>
    <t>https://mpesije.jne.gob.pe/apidocs/34170d7d-e951-42ac-af0d-7dcf6e901e7f.pdf</t>
  </si>
  <si>
    <t>Arequipa - Provincial_PROGRESEMOS_14</t>
  </si>
  <si>
    <t>ABIGAIL VALERO CHOQUE</t>
  </si>
  <si>
    <t>29470181</t>
  </si>
  <si>
    <t>https://mpesije.jne.gob.pe/apidocs/b48245f9-27ec-429f-9838-88c7582ebbac.pdf</t>
  </si>
  <si>
    <t>Arequipa - Provincial_PROGRESEMOS_15</t>
  </si>
  <si>
    <t>JOSE JORDAN LARICO CHOQUEHUANCA</t>
  </si>
  <si>
    <t>76132750</t>
  </si>
  <si>
    <t>https://mpesije.jne.gob.pe/apidocs/def53407-d49f-47c7-9fdc-c73255b9456e.pdf</t>
  </si>
  <si>
    <t>Arequipa - Provincial_PROGRESEMOS_16</t>
  </si>
  <si>
    <t>ROXANA YAURI MACHUCA</t>
  </si>
  <si>
    <t>29723660</t>
  </si>
  <si>
    <t>https://mpesije.jne.gob.pe/apidocs/5639afe0-3a50-46da-bea5-a97daeac038e.pdf</t>
  </si>
  <si>
    <t>Arequipa - Provincial_RENOVACION POPULAR PERU_0</t>
  </si>
  <si>
    <t>RICARDO ALFREDO RAMIREZ DEL VILLAR LLOSA</t>
  </si>
  <si>
    <t>29271677</t>
  </si>
  <si>
    <t>https://mpesije.jne.gob.pe/apidocs/07c70458-31e8-4940-8521-8f56eb1352df.pdf</t>
  </si>
  <si>
    <t>Arequipa - Provincial_RENOVACION POPULAR PERU_1</t>
  </si>
  <si>
    <t>STEFANY ALEJANDRA HERNANI NEYRA RODRIGUEZ</t>
  </si>
  <si>
    <t>72186352</t>
  </si>
  <si>
    <t>https://mpesije.jne.gob.pe/apidocs/e6b65e8d-3801-43e4-ac38-1f9b7b4ae498.pdf</t>
  </si>
  <si>
    <t>Arequipa - Provincial_RENOVACION POPULAR PERU_2</t>
  </si>
  <si>
    <t>CHRISTIAN ALBERTO PASTOR CASAPIA</t>
  </si>
  <si>
    <t>29730761</t>
  </si>
  <si>
    <t>https://mpesije.jne.gob.pe/apidocs/fc49da9c-9f3e-4b8f-b7f3-22d402d44080.pdf</t>
  </si>
  <si>
    <t>Arequipa - Provincial_RENOVACION POPULAR PERU_3</t>
  </si>
  <si>
    <t>FERNANDA NAYELI CABANA MAMANI</t>
  </si>
  <si>
    <t>71326055</t>
  </si>
  <si>
    <t>https://mpesije.jne.gob.pe/apidocs/ca026449-7408-46b3-b114-9b0812e9e2bb.pdf</t>
  </si>
  <si>
    <t>Arequipa - Provincial_RENOVACION POPULAR PERU_4</t>
  </si>
  <si>
    <t>JUAN MANUEL PINO CACERES</t>
  </si>
  <si>
    <t>73214574</t>
  </si>
  <si>
    <t>https://mpesije.jne.gob.pe/apidocs/82af673a-0e3b-4002-a009-6caef62e33af.pdf</t>
  </si>
  <si>
    <t>Arequipa - Provincial_RENOVACION POPULAR PERU_5</t>
  </si>
  <si>
    <t>ESTEFANNY DANIELA CAPIA CHAVEZ</t>
  </si>
  <si>
    <t>74441405</t>
  </si>
  <si>
    <t>https://mpesije.jne.gob.pe/apidocs/e496acad-13fc-4ddb-82f2-7daec0ec3d91.pdf</t>
  </si>
  <si>
    <t>Arequipa - Provincial_RENOVACION POPULAR PERU_6</t>
  </si>
  <si>
    <t>EUSTAQUIO VICTORIANO VALERO VALERO</t>
  </si>
  <si>
    <t>29483161</t>
  </si>
  <si>
    <t>https://mpesije.jne.gob.pe/apidocs/146b5707-49ab-4eab-ba8d-3fac06a40805.pdf</t>
  </si>
  <si>
    <t>Arequipa - Provincial_RENOVACION POPULAR PERU_7</t>
  </si>
  <si>
    <t>ANGELICA MARIA ALIAGA NUÑEZ</t>
  </si>
  <si>
    <t>29447473</t>
  </si>
  <si>
    <t>https://mpesije.jne.gob.pe/apidocs/7d5e185c-94f8-45e1-85b3-31eab4643837.pdf</t>
  </si>
  <si>
    <t>Arequipa - Provincial_RENOVACION POPULAR PERU_8</t>
  </si>
  <si>
    <t>JAVIER IVAN CALCINA CHOQUEHUANCA</t>
  </si>
  <si>
    <t>29434392</t>
  </si>
  <si>
    <t>https://mpesije.jne.gob.pe/apidocs/8f04ce66-b038-406e-820c-e25b38e3e987.pdf</t>
  </si>
  <si>
    <t>Arequipa - Provincial_RENOVACION POPULAR PERU_9</t>
  </si>
  <si>
    <t>JUSTINA CASTRO FLORES</t>
  </si>
  <si>
    <t>29483084</t>
  </si>
  <si>
    <t>https://mpesije.jne.gob.pe/apidocs/1023ba38-5b2d-4ad3-aa16-35c68333e6ef.pdf</t>
  </si>
  <si>
    <t>Arequipa - Provincial_RENOVACION POPULAR PERU_10</t>
  </si>
  <si>
    <t>PAUL ELMER CORDOVA PANTIGOSO</t>
  </si>
  <si>
    <t>72018288</t>
  </si>
  <si>
    <t>https://mpesije.jne.gob.pe/apidocs/0bd6582e-8321-4190-9487-a29ab8d5c473.pdf</t>
  </si>
  <si>
    <t>Arequipa - Provincial_RENOVACION POPULAR PERU_11</t>
  </si>
  <si>
    <t>BETTY JULIANA ALIAGA NUÑEZ</t>
  </si>
  <si>
    <t>29311665</t>
  </si>
  <si>
    <t>https://mpesije.jne.gob.pe/apidocs/1c1db659-08e8-4f0a-93ec-7dc6f12e2a5f.pdf</t>
  </si>
  <si>
    <t>Arequipa - Provincial_RENOVACION POPULAR PERU_12</t>
  </si>
  <si>
    <t>ALEX ANTHONY SANCHEZ CHOQUEHUANCA</t>
  </si>
  <si>
    <t>75423792</t>
  </si>
  <si>
    <t>https://mpesije.jne.gob.pe/apidocs/80c94188-273c-4d90-9ac9-5e2c053359ff.pdf</t>
  </si>
  <si>
    <t>Arequipa - Provincial_RENOVACION POPULAR PERU_13</t>
  </si>
  <si>
    <t>MARIA JIMENA MARTINEZ BALLIVIAN</t>
  </si>
  <si>
    <t>73668356</t>
  </si>
  <si>
    <t>https://mpesije.jne.gob.pe/apidocs/75e00851-4704-4c47-9973-9e8619a52446.pdf</t>
  </si>
  <si>
    <t>Arequipa - Provincial_RENOVACION POPULAR PERU_14</t>
  </si>
  <si>
    <t>MARCO ANTONIO LASTRA MENDIVIL</t>
  </si>
  <si>
    <t>73003249</t>
  </si>
  <si>
    <t>https://mpesije.jne.gob.pe/apidocs/9359c59f-8875-41a3-9fe9-573bd2539f9f.pdf</t>
  </si>
  <si>
    <t>Arequipa - Provincial_RENOVACION POPULAR PERU_15</t>
  </si>
  <si>
    <t>LUCIA LISBETH HUAMANI LOPEZ</t>
  </si>
  <si>
    <t>45539327</t>
  </si>
  <si>
    <t>https://mpesije.jne.gob.pe/apidocs/fc24928e-6bb0-492d-b183-94e457e15e30.pdf</t>
  </si>
  <si>
    <t>Arequipa - Provincial_RENOVACION POPULAR PERU_16</t>
  </si>
  <si>
    <t>MARCOS JEROL ANGULO HARETH</t>
  </si>
  <si>
    <t>29676282</t>
  </si>
  <si>
    <t>https://mpesije.jne.gob.pe/apidocs/9fe93a0a-a1c8-4c39-80dc-1c034609d831.pdf</t>
  </si>
  <si>
    <t>Arequipa - Provincial_SALVEMOS AL PERU_0</t>
  </si>
  <si>
    <t>LORENZO FILOMENO COLQUE ARIAS</t>
  </si>
  <si>
    <t>06436468</t>
  </si>
  <si>
    <t>https://mpesije.jne.gob.pe/apidocs/08c86b8a-eb82-4661-917c-34ef3b2bb022.pdf</t>
  </si>
  <si>
    <t>Arequipa - Provincial_SALVEMOS AL PERU_1</t>
  </si>
  <si>
    <t>SULEMA ANA SANCHEZ RODRIGUEZ</t>
  </si>
  <si>
    <t>29244429</t>
  </si>
  <si>
    <t>https://mpesije.jne.gob.pe/apidocs/099c9881-536c-4930-9e94-14d7cfee9060.pdf</t>
  </si>
  <si>
    <t>Arequipa - Provincial_SALVEMOS AL PERU_2</t>
  </si>
  <si>
    <t>HUGO GUILLERMO JIMENEZ PACHECO</t>
  </si>
  <si>
    <t>29366739</t>
  </si>
  <si>
    <t>https://mpesije.jne.gob.pe/apidocs/2c233723-d9f3-4e83-9f8c-69f927552580.pdf</t>
  </si>
  <si>
    <t>Arequipa - Provincial_SALVEMOS AL PERU_3</t>
  </si>
  <si>
    <t>LUCY SONIA AJAHUANA TORRES</t>
  </si>
  <si>
    <t>29685559</t>
  </si>
  <si>
    <t>https://mpesije.jne.gob.pe/apidocs/19d23e63-c617-414c-bdf3-e57bcb671b88.pdf</t>
  </si>
  <si>
    <t>Arequipa - Provincial_SALVEMOS AL PERU_4</t>
  </si>
  <si>
    <t>JUAN ADRIEL CARLOS MENDOZA</t>
  </si>
  <si>
    <t>76723146</t>
  </si>
  <si>
    <t>https://plataformaelectoral.jne.gob.pe/hoja-vida/resumen?idHojaVida=357562</t>
  </si>
  <si>
    <t>Arequipa - Provincial_SALVEMOS AL PERU_5</t>
  </si>
  <si>
    <t>ANALYZ JACKELINE VILLASANTE ABADO</t>
  </si>
  <si>
    <t>42879945</t>
  </si>
  <si>
    <t>https://mpesije.jne.gob.pe/apidocs/b7d1043b-2467-43b1-88da-b93502b309d9.pdf</t>
  </si>
  <si>
    <t>Arequipa - Provincial_SALVEMOS AL PERU_6</t>
  </si>
  <si>
    <t>RONNY IVAN GONZALES MEDINA</t>
  </si>
  <si>
    <t>29731966</t>
  </si>
  <si>
    <t>https://mpesije.jne.gob.pe/apidocs/f858bc15-ed6c-4192-83ce-274e0543d4eb.pdf</t>
  </si>
  <si>
    <t>Arequipa - Provincial_SALVEMOS AL PERU_7</t>
  </si>
  <si>
    <t>ELSA BALBINA CHUQUIJA APAZA</t>
  </si>
  <si>
    <t>40189461</t>
  </si>
  <si>
    <t>https://plataformaelectoral.jne.gob.pe/hoja-vida/resumen?idHojaVida=306532</t>
  </si>
  <si>
    <t>Arequipa - Provincial_SALVEMOS AL PERU_8</t>
  </si>
  <si>
    <t>RICARDO LAURA CARBAJAL</t>
  </si>
  <si>
    <t>46193584</t>
  </si>
  <si>
    <t>https://mpesije.jne.gob.pe/apidocs/2307c77f-2ceb-483a-b615-d98e3b2ebb24.pdf</t>
  </si>
  <si>
    <t>Arequipa - Provincial_SALVEMOS AL PERU_9</t>
  </si>
  <si>
    <t>GRECIA DANIELA QUISPE AMESQUITA</t>
  </si>
  <si>
    <t>74817636</t>
  </si>
  <si>
    <t>https://mpesije.jne.gob.pe/apidocs/c7b401f8-1ceb-4fe7-b036-d0c3e7d1c1dd.pdf</t>
  </si>
  <si>
    <t>Arequipa - Provincial_SALVEMOS AL PERU_10</t>
  </si>
  <si>
    <t>YURI YVAN FLORES CANDIOTTI</t>
  </si>
  <si>
    <t>45531288</t>
  </si>
  <si>
    <t>https://mpesije.jne.gob.pe/apidocs/f54f4efb-3967-4e28-82bf-6325010e9f2c.pdf</t>
  </si>
  <si>
    <t>Arequipa - Provincial_SALVEMOS AL PERU_11</t>
  </si>
  <si>
    <t>RUTH KARINA CONDORI BAUTISTA</t>
  </si>
  <si>
    <t>71575511</t>
  </si>
  <si>
    <t>https://mpesije.jne.gob.pe/apidocs/3dd4ef7e-dfc5-47ac-b7cc-bc301a39f7cb.pdf</t>
  </si>
  <si>
    <t>Arequipa - Provincial_SALVEMOS AL PERU_12</t>
  </si>
  <si>
    <t>FIDEL ARANGURI QUISPE</t>
  </si>
  <si>
    <t>46002187</t>
  </si>
  <si>
    <t>https://mpesije.jne.gob.pe/apidocs/ad148ad9-d365-4b0c-8619-0bec3e30d783.pdf</t>
  </si>
  <si>
    <t>Arequipa - Provincial_SALVEMOS AL PERU_13</t>
  </si>
  <si>
    <t>DIANA VALDEIGLESIAS LUNA</t>
  </si>
  <si>
    <t>45115101</t>
  </si>
  <si>
    <t>https://mpesije.jne.gob.pe/apidocs/96ac4504-ae2e-4570-a226-62a61f591c21.pdf</t>
  </si>
  <si>
    <t>Arequipa - Provincial_SALVEMOS AL PERU_14</t>
  </si>
  <si>
    <t>HUGO GUTIERREZ CHARCA</t>
  </si>
  <si>
    <t>46227619</t>
  </si>
  <si>
    <t>https://mpesije.jne.gob.pe/apidocs/5297b757-f4e1-4a89-86e2-29e1f97f5100.pdf</t>
  </si>
  <si>
    <t>Arequipa - Provincial_SALVEMOS AL PERU_15</t>
  </si>
  <si>
    <t>DELIA IDELA MAMANI MAMANI</t>
  </si>
  <si>
    <t>45065776</t>
  </si>
  <si>
    <t>https://mpesije.jne.gob.pe/apidocs/500298fb-6da5-446c-8087-541742acd4bd.pdf</t>
  </si>
  <si>
    <t>Arequipa - Provincial_SALVEMOS AL PERU_16</t>
  </si>
  <si>
    <t>ANACLETO AJAHUANA MAMANI</t>
  </si>
  <si>
    <t>29453395</t>
  </si>
  <si>
    <t>https://mpesije.jne.gob.pe/apidocs/9b3c6806-0b6f-4d35-b29a-a4ea262b2f47.pdf</t>
  </si>
  <si>
    <t>Arequipa - Provincial_YO AREQUIPA_0</t>
  </si>
  <si>
    <t>ALFREDO ALVAREZ DIAZ</t>
  </si>
  <si>
    <t>03506699</t>
  </si>
  <si>
    <t>https://mpesije.jne.gob.pe/apidocs/3746e2d7-20b9-45b5-b419-953ea6e903a5.pdf</t>
  </si>
  <si>
    <t>Arequipa - Provincial_YO AREQUIPA_1</t>
  </si>
  <si>
    <t>ALBERTO JUSTINO LLERENA MEDINA</t>
  </si>
  <si>
    <t>29340102</t>
  </si>
  <si>
    <t>https://mpesije.jne.gob.pe/apidocs/203b2f82-6ec4-49c6-be05-105030041c00.pdf</t>
  </si>
  <si>
    <t>Arequipa - Provincial_YO AREQUIPA_2</t>
  </si>
  <si>
    <t>KELLY VANESA PAMPA CUTIMBO</t>
  </si>
  <si>
    <t>72291549</t>
  </si>
  <si>
    <t>https://mpesije.jne.gob.pe/apidocs/be2ee43f-d66d-4c3b-b58d-dabfc74e4319.pdf</t>
  </si>
  <si>
    <t>Arequipa - Provincial_YO AREQUIPA_3</t>
  </si>
  <si>
    <t>ROLANDO MOISES CHAVEZ ROJAS</t>
  </si>
  <si>
    <t>29727639</t>
  </si>
  <si>
    <t>https://mpesije.jne.gob.pe/apidocs/62215127-408a-4d78-bbb2-79f3f1d80a2d.pdf</t>
  </si>
  <si>
    <t>Arequipa - Provincial_YO AREQUIPA_4</t>
  </si>
  <si>
    <t>CECILIA YRENE ESQUIVEL HUARCA</t>
  </si>
  <si>
    <t>72533302</t>
  </si>
  <si>
    <t>https://mpesije.jne.gob.pe/apidocs/590f22aa-cefa-47f9-8845-01e9a778ca5e.pdf</t>
  </si>
  <si>
    <t>Arequipa - Provincial_YO AREQUIPA_5</t>
  </si>
  <si>
    <t>CIRO ALIPIO VILLEGAS CHAMORRO</t>
  </si>
  <si>
    <t>29305729</t>
  </si>
  <si>
    <t>https://mpesije.jne.gob.pe/apidocs/179e07d8-82df-4ab4-81c8-f0901a530555.pdf</t>
  </si>
  <si>
    <t>Arequipa - Provincial_YO AREQUIPA_6</t>
  </si>
  <si>
    <t>KHAREN ETHIEL CORTEZ RIVERA</t>
  </si>
  <si>
    <t>73175575</t>
  </si>
  <si>
    <t>https://mpesije.jne.gob.pe/apidocs/7b5b1e86-e862-455a-a9d6-11b41dd5ff66.pdf</t>
  </si>
  <si>
    <t>Arequipa - Provincial_YO AREQUIPA_7</t>
  </si>
  <si>
    <t>ALBERTO ROMULO GOMEZ ALFARO</t>
  </si>
  <si>
    <t>71900892</t>
  </si>
  <si>
    <t>https://mpesije.jne.gob.pe/apidocs/7397c010-784e-4884-880a-65f58a722a97.pdf</t>
  </si>
  <si>
    <t>Arequipa - Provincial_YO AREQUIPA_8</t>
  </si>
  <si>
    <t>RUTH MARISOL TORRES CONDORI</t>
  </si>
  <si>
    <t>29420999</t>
  </si>
  <si>
    <t>https://mpesije.jne.gob.pe/apidocs/f5ed9251-d717-41de-8903-b61fca0f6837.pdf</t>
  </si>
  <si>
    <t>Arequipa - Provincial_YO AREQUIPA_9</t>
  </si>
  <si>
    <t>GEOVANNY JESUS GUTIERREZ CCAMA</t>
  </si>
  <si>
    <t>40280510</t>
  </si>
  <si>
    <t>https://mpesije.jne.gob.pe/apidocs/009b11a6-a26c-4fe8-9877-0ae74041d840.pdf</t>
  </si>
  <si>
    <t>Arequipa - Provincial_YO AREQUIPA_10</t>
  </si>
  <si>
    <t>EDITH COSI CUTIPA</t>
  </si>
  <si>
    <t>44564732</t>
  </si>
  <si>
    <t>https://mpesije.jne.gob.pe/apidocs/cb00b05c-2dc3-451c-acee-5c326ff30b59.pdf</t>
  </si>
  <si>
    <t>Arequipa - Provincial_YO AREQUIPA_11</t>
  </si>
  <si>
    <t>WILBERT JOEL AYALA AYALA</t>
  </si>
  <si>
    <t>42275476</t>
  </si>
  <si>
    <t>https://mpesije.jne.gob.pe/apidocs/b1097794-5bc8-4832-a588-c2917587243a.pdf</t>
  </si>
  <si>
    <t>Arequipa - Provincial_YO AREQUIPA_12</t>
  </si>
  <si>
    <t>MONICA CRISTAL ARREDONDO FIGUEROA</t>
  </si>
  <si>
    <t>42530035</t>
  </si>
  <si>
    <t>https://mpesije.jne.gob.pe/apidocs/2fef68e7-2b5d-40de-9652-ff1f5fa69aa3.pdf</t>
  </si>
  <si>
    <t>Arequipa - Provincial_YO AREQUIPA_13</t>
  </si>
  <si>
    <t>FERNANDO JESUS FLORES LAJO</t>
  </si>
  <si>
    <t>75909364</t>
  </si>
  <si>
    <t>https://mpesije.jne.gob.pe/apidocs/83a646e9-717f-424c-bb4f-b7b242fe7ded.pdf</t>
  </si>
  <si>
    <t>Arequipa - Provincial_YO AREQUIPA_14</t>
  </si>
  <si>
    <t>MARJORIE SALOME SUAREZ MEZA</t>
  </si>
  <si>
    <t>40826945</t>
  </si>
  <si>
    <t>https://mpesije.jne.gob.pe/apidocs/7e3d46b4-a98b-4291-9093-53224471e666.pdf</t>
  </si>
  <si>
    <t>Arequipa - Provincial_YO AREQUIPA_15</t>
  </si>
  <si>
    <t>LUIS SAMUEL VASQUEZ LABRA</t>
  </si>
  <si>
    <t>75079930</t>
  </si>
  <si>
    <t>https://mpesije.jne.gob.pe/apidocs/e7f4ba7f-ceed-44f7-bdae-005be8343c24.pdf</t>
  </si>
  <si>
    <t>Arequipa - Provincial_YO AREQUIPA_16</t>
  </si>
  <si>
    <t>OLGA MARCELINA VALENCIA DE VEGA</t>
  </si>
  <si>
    <t>29687844</t>
  </si>
  <si>
    <t>https://mpesije.jne.gob.pe/apidocs/086ccb66-3a86-4946-b884-1d52c4f383c5.pdf</t>
  </si>
  <si>
    <t>Camaná - Provincial_ACCION POPULAR_0</t>
  </si>
  <si>
    <t>LUZ MARIA CARAZAS CARNERO</t>
  </si>
  <si>
    <t>08874252</t>
  </si>
  <si>
    <t>https://mpesije.jne.gob.pe/apidocs/9c564676-cec0-4c46-8cda-bac16e19c022.pdf</t>
  </si>
  <si>
    <t>Camaná - Provincial_ACCION POPULAR_1</t>
  </si>
  <si>
    <t>YOLANDA LETICIA PEÑA FLORES</t>
  </si>
  <si>
    <t>30421344</t>
  </si>
  <si>
    <t>https://mpesije.jne.gob.pe/apidocs/15590622-85d9-4be3-9c2a-07a918f0cd63.pdf</t>
  </si>
  <si>
    <t>Camaná - Provincial_ACCION POPULAR_2</t>
  </si>
  <si>
    <t>VOLMER EZEQUIEL ZAMUDIO CHACON</t>
  </si>
  <si>
    <t>30403630</t>
  </si>
  <si>
    <t>https://mpesije.jne.gob.pe/apidocs/7090ec24-007a-43c6-9010-7bca0afe143e.pdf</t>
  </si>
  <si>
    <t>Camaná - Provincial_ACCION POPULAR_3</t>
  </si>
  <si>
    <t>PATRICIA CACERES ARROSPIDE</t>
  </si>
  <si>
    <t>40248655</t>
  </si>
  <si>
    <t>https://mpesije.jne.gob.pe/apidocs/59bd8c58-0dc0-4360-9e60-bc4a60771969.pdf</t>
  </si>
  <si>
    <t>Camaná - Provincial_ACCION POPULAR_4</t>
  </si>
  <si>
    <t>CARLOS ANGEL BUSH CONCHA</t>
  </si>
  <si>
    <t>44755223</t>
  </si>
  <si>
    <t>https://mpesije.jne.gob.pe/apidocs/250cecd5-be61-463f-9583-5d27dd355556.pdf</t>
  </si>
  <si>
    <t>Camaná - Provincial_ACCION POPULAR_5</t>
  </si>
  <si>
    <t>ROCIO DUVALY ESCALANTE VALENCIA</t>
  </si>
  <si>
    <t>30407362</t>
  </si>
  <si>
    <t>https://mpesije.jne.gob.pe/apidocs/d6ffcfe3-c4a3-48fb-892a-679882e21e7f.pdf</t>
  </si>
  <si>
    <t>Camaná - Provincial_ACCION POPULAR_6</t>
  </si>
  <si>
    <t>CHRISTOPHER ADOLFO FERNANDEZ SANCHEZ</t>
  </si>
  <si>
    <t>44921056</t>
  </si>
  <si>
    <t>https://mpesije.jne.gob.pe/apidocs/dde5bf4c-ebc3-46f5-a136-3e33750e53e7.pdf</t>
  </si>
  <si>
    <t>Camaná - Provincial_ACCION POPULAR_7</t>
  </si>
  <si>
    <t>JUANA VICTORIA COBARRUBIA CASILLA</t>
  </si>
  <si>
    <t>76323587</t>
  </si>
  <si>
    <t>https://mpesije.jne.gob.pe/apidocs/0477b62d-dbd7-4e6c-abd1-0c701f9d27e2.pdf</t>
  </si>
  <si>
    <t>Camaná - Provincial_ACCION POPULAR_8</t>
  </si>
  <si>
    <t>ALEXANDRE MANUEL PASTOR PALOMINO</t>
  </si>
  <si>
    <t>70513811</t>
  </si>
  <si>
    <t>https://mpesije.jne.gob.pe/apidocs/036e7a57-48a9-47c6-9a9a-813fdd51c5f4.pdf</t>
  </si>
  <si>
    <t>Camaná - Provincial_ACCION POPULAR_9</t>
  </si>
  <si>
    <t>CARMEN JULIA VALDIVIA DE ZUÑIGA</t>
  </si>
  <si>
    <t>30415163</t>
  </si>
  <si>
    <t>https://mpesije.jne.gob.pe/apidocs/3d7a225c-fca2-47b5-a177-6811314aa1de.pdf</t>
  </si>
  <si>
    <t>Camaná - Provincial_ACCION POPULAR_10</t>
  </si>
  <si>
    <t>MIGUEL ANGEL O'BRAYAN CALLATA ZUÑIGA</t>
  </si>
  <si>
    <t>72608715</t>
  </si>
  <si>
    <t>https://mpesije.jne.gob.pe/apidocs/34040414-ada3-4c8a-991a-a9731a06e2f5.pdf</t>
  </si>
  <si>
    <t>Camaná - Provincial_AHORA NACION AN_0</t>
  </si>
  <si>
    <t>JULIO CESAR MONROY QUISPE</t>
  </si>
  <si>
    <t>30430755</t>
  </si>
  <si>
    <t>https://mpesije.jne.gob.pe/apidocs/eee5b379-5bf3-4e3c-9999-5f25ed27da44.pdf</t>
  </si>
  <si>
    <t>Camaná - Provincial_AHORA NACION AN_1</t>
  </si>
  <si>
    <t>OSCAR PEDRO VILLENA RAMIREZ</t>
  </si>
  <si>
    <t>29386575</t>
  </si>
  <si>
    <t>https://mpesije.jne.gob.pe/apidocs/484edc48-10fb-45f4-96c4-11869c5d7d0d.pdf</t>
  </si>
  <si>
    <t>Camaná - Provincial_AHORA NACION AN_2</t>
  </si>
  <si>
    <t>MARIA ANGELICA ZEGARRA BECERRA</t>
  </si>
  <si>
    <t>30423699</t>
  </si>
  <si>
    <t>https://mpesije.jne.gob.pe/apidocs/e6d01346-d448-49b8-8503-c3554001ace3.pdf</t>
  </si>
  <si>
    <t>Camaná - Provincial_AHORA NACION AN_3</t>
  </si>
  <si>
    <t>ZACARIAS ALFREDO VALDIVIA COLQUE</t>
  </si>
  <si>
    <t>04720168</t>
  </si>
  <si>
    <t>https://mpesije.jne.gob.pe/apidocs/9c914097-f6e4-4dc6-8cab-865b114d999f.pdf</t>
  </si>
  <si>
    <t>Camaná - Provincial_AHORA NACION AN_4</t>
  </si>
  <si>
    <t>MARVELI YODALIA VERA VILCA</t>
  </si>
  <si>
    <t>44802612</t>
  </si>
  <si>
    <t>https://mpesije.jne.gob.pe/apidocs/682be19c-8462-4955-b301-28c5e77b2811.pdf</t>
  </si>
  <si>
    <t>Camaná - Provincial_AHORA NACION AN_5</t>
  </si>
  <si>
    <t>ADALID MANUEL RIVAS OCHOA</t>
  </si>
  <si>
    <t>30426535</t>
  </si>
  <si>
    <t>https://mpesije.jne.gob.pe/apidocs/ddaf8360-331e-4e16-b9bb-47f9fceca58a.pdf</t>
  </si>
  <si>
    <t>Camaná - Provincial_AHORA NACION AN_6</t>
  </si>
  <si>
    <t>HAYLEY FIORELA RAMIREZ ZUÑIGA</t>
  </si>
  <si>
    <t>74119214</t>
  </si>
  <si>
    <t>https://mpesije.jne.gob.pe/apidocs/b5debbed-ba2c-4c4f-93aa-f279fab74c9c.pdf</t>
  </si>
  <si>
    <t>Camaná - Provincial_AHORA NACION AN_7</t>
  </si>
  <si>
    <t>TIMOTEO FELICIANO AUCAHUAQUI PURUGUAYA</t>
  </si>
  <si>
    <t>30426406</t>
  </si>
  <si>
    <t>https://mpesije.jne.gob.pe/apidocs/de46b43c-8322-4dba-98da-a608c9f13a70.pdf</t>
  </si>
  <si>
    <t>Camaná - Provincial_AHORA NACION AN_8</t>
  </si>
  <si>
    <t>RUBI MARISABEL ANCALLE CERVANTES</t>
  </si>
  <si>
    <t>70663864</t>
  </si>
  <si>
    <t>https://mpesije.jne.gob.pe/apidocs/7b56fec3-18d6-4be3-9425-8906eceacd14.pdf</t>
  </si>
  <si>
    <t>Camaná - Provincial_AHORA NACION AN_9</t>
  </si>
  <si>
    <t>ANGEL JESUS CHAMBILLA LINARES</t>
  </si>
  <si>
    <t>70815656</t>
  </si>
  <si>
    <t>https://mpesije.jne.gob.pe/apidocs/f105e8f9-8a00-4ba3-9c5d-40e5e50b53cd.pdf</t>
  </si>
  <si>
    <t>Camaná - Provincial_AHORA NACION AN_10</t>
  </si>
  <si>
    <t>YANIRA LITA FLORES VARGAS</t>
  </si>
  <si>
    <t>72101165</t>
  </si>
  <si>
    <t>https://mpesije.jne.gob.pe/apidocs/587c2972-0107-4cbf-b640-16d1e84c5140.pdf</t>
  </si>
  <si>
    <t>Camaná - Provincial_ALIANZA REGIONAL POR EL PERU_0</t>
  </si>
  <si>
    <t>IRVIN LUIS MARQUEZ CANALES</t>
  </si>
  <si>
    <t>71889531</t>
  </si>
  <si>
    <t>https://mpesije.jne.gob.pe/apidocs/2691928c-6135-413a-99a8-05998aa3ada0.pdf</t>
  </si>
  <si>
    <t>Camaná - Provincial_ALIANZA REGIONAL POR EL PERU_1</t>
  </si>
  <si>
    <t>GINO FRANSHESCO TASSARA HUERTA</t>
  </si>
  <si>
    <t>42741702</t>
  </si>
  <si>
    <t>https://mpesije.jne.gob.pe/apidocs/a76f619d-937a-4b03-a43a-ab2e8bfb8be9.pdf</t>
  </si>
  <si>
    <t>Camaná - Provincial_ALIANZA REGIONAL POR EL PERU_2</t>
  </si>
  <si>
    <t>ANA MARIA GONZALES FLORES DE BRIGHTY</t>
  </si>
  <si>
    <t>40985827</t>
  </si>
  <si>
    <t>https://mpesije.jne.gob.pe/apidocs/013daea2-a1a5-4000-9722-f08a1c297349.pdf</t>
  </si>
  <si>
    <t>Camaná - Provincial_ALIANZA REGIONAL POR EL PERU_3</t>
  </si>
  <si>
    <t>BREYSON PORTUGAL HUAMANI ZAPANA</t>
  </si>
  <si>
    <t>72125205</t>
  </si>
  <si>
    <t>https://mpesije.jne.gob.pe/apidocs/a5d38b3b-ad79-4be6-809c-d7392f2903db.pdf</t>
  </si>
  <si>
    <t>Camaná - Provincial_ALIANZA REGIONAL POR EL PERU_4</t>
  </si>
  <si>
    <t>YARID MILAGROS PINTO TACO</t>
  </si>
  <si>
    <t>74617270</t>
  </si>
  <si>
    <t>https://mpesije.jne.gob.pe/apidocs/5e8bfa0b-7bc3-4e7c-85ab-5659313ef976.pdf</t>
  </si>
  <si>
    <t>Camaná - Provincial_ALIANZA REGIONAL POR EL PERU_5</t>
  </si>
  <si>
    <t>YERSON BRAYAN TAYPE MENDOZA</t>
  </si>
  <si>
    <t>76585839</t>
  </si>
  <si>
    <t>https://mpesije.jne.gob.pe/apidocs/240453b8-3175-4856-8c73-521ee6b55905.pdf</t>
  </si>
  <si>
    <t>Camaná - Provincial_ALIANZA REGIONAL POR EL PERU_6</t>
  </si>
  <si>
    <t>DULCE MARIA DE CHAPI CHAIÑA FERNANDEZ</t>
  </si>
  <si>
    <t>76874177</t>
  </si>
  <si>
    <t>https://mpesije.jne.gob.pe/apidocs/b5918c5d-c627-4125-b540-54ea0efd8282.pdf</t>
  </si>
  <si>
    <t>Camaná - Provincial_ALIANZA REGIONAL POR EL PERU_7</t>
  </si>
  <si>
    <t>ENMANUEL DE JESUS RIVAS PRADO</t>
  </si>
  <si>
    <t>72115186</t>
  </si>
  <si>
    <t>https://mpesije.jne.gob.pe/apidocs/cc9682b0-6fa8-4627-a955-b0c6a9981416.pdf</t>
  </si>
  <si>
    <t>Camaná - Provincial_ALIANZA REGIONAL POR EL PERU_8</t>
  </si>
  <si>
    <t>CAROLINA GULIANA CANALES SOUSA</t>
  </si>
  <si>
    <t>30407257</t>
  </si>
  <si>
    <t>https://mpesije.jne.gob.pe/apidocs/9cd1383e-1a52-4cb8-89a4-b46e7ff6f460.pdf</t>
  </si>
  <si>
    <t>Camaná - Provincial_ALIANZA REGIONAL POR EL PERU_9</t>
  </si>
  <si>
    <t>IMANOL ALBERTO CANALES RODRIGUEZ</t>
  </si>
  <si>
    <t>70662100</t>
  </si>
  <si>
    <t>https://mpesije.jne.gob.pe/apidocs/96fd979d-5058-45cb-97f4-86a9c93bcbcd.pdf</t>
  </si>
  <si>
    <t>Camaná - Provincial_ALIANZA REGIONAL POR EL PERU_10</t>
  </si>
  <si>
    <t>FABIANA ZULEYKA VERA ROSAS</t>
  </si>
  <si>
    <t>72369390</t>
  </si>
  <si>
    <t>https://mpesije.jne.gob.pe/apidocs/b6b8d74e-49ae-4e31-85f6-822b16c4c7ac.pdf</t>
  </si>
  <si>
    <t>Camaná - Provincial_FUERZA AREQUIPENA_0</t>
  </si>
  <si>
    <t>JULIO CESAR DAVILA DAVILA</t>
  </si>
  <si>
    <t>30410013</t>
  </si>
  <si>
    <t>https://mpesije.jne.gob.pe/apidocs/2f30658f-470b-4318-9cda-5ac7023bb54d.pdf</t>
  </si>
  <si>
    <t>Camaná - Provincial_FUERZA AREQUIPENA_1</t>
  </si>
  <si>
    <t>JOSE ALFREDO CACERES CHOQUEHUANCA</t>
  </si>
  <si>
    <t>29556981</t>
  </si>
  <si>
    <t>https://mpesije.jne.gob.pe/apidocs/fb936db7-cef0-4f10-93a9-df96451b9b0b.pdf</t>
  </si>
  <si>
    <t>Camaná - Provincial_FUERZA AREQUIPENA_2</t>
  </si>
  <si>
    <t>KATY MARIA MAMANI CHILI</t>
  </si>
  <si>
    <t>71078278</t>
  </si>
  <si>
    <t>https://mpesije.jne.gob.pe/apidocs/62b2479a-e778-4f85-8cf4-4f1b47d5385b.pdf</t>
  </si>
  <si>
    <t>Camaná - Provincial_FUERZA AREQUIPENA_3</t>
  </si>
  <si>
    <t>DAVID FELIX JAIMES HUANCA</t>
  </si>
  <si>
    <t>80263234</t>
  </si>
  <si>
    <t>https://mpesije.jne.gob.pe/apidocs/75aabb8f-2b5a-42ef-a475-8d877b0317a9.pdf</t>
  </si>
  <si>
    <t>Camaná - Provincial_FUERZA AREQUIPENA_4</t>
  </si>
  <si>
    <t>YACKY LILIANA PASTOR MEJIA</t>
  </si>
  <si>
    <t>73703154</t>
  </si>
  <si>
    <t>https://mpesije.jne.gob.pe/apidocs/dccdbb64-64c0-489c-998a-2ab67df978af.pdf</t>
  </si>
  <si>
    <t>Camaná - Provincial_FUERZA AREQUIPENA_5</t>
  </si>
  <si>
    <t>LUIS DAVID VALERA TAMAYO</t>
  </si>
  <si>
    <t>72115169</t>
  </si>
  <si>
    <t>https://mpesije.jne.gob.pe/apidocs/f053a617-f051-4256-b656-9778e054efe0.pdf</t>
  </si>
  <si>
    <t>Camaná - Provincial_FUERZA AREQUIPENA_6</t>
  </si>
  <si>
    <t>LALESHKA MARIFÉ GRADOS LLERENA</t>
  </si>
  <si>
    <t>73390018</t>
  </si>
  <si>
    <t>https://mpesije.jne.gob.pe/apidocs/5fed2404-7fd9-444d-beb8-369293d43942.pdf</t>
  </si>
  <si>
    <t>Camaná - Provincial_FUERZA AREQUIPENA_7</t>
  </si>
  <si>
    <t>DANY ALAN RIVAS OCHOA</t>
  </si>
  <si>
    <t>42792294</t>
  </si>
  <si>
    <t>https://mpesije.jne.gob.pe/apidocs/973a2f44-f39b-4ead-b3ca-600ad98270ae.pdf</t>
  </si>
  <si>
    <t>Camaná - Provincial_FUERZA AREQUIPENA_8</t>
  </si>
  <si>
    <t>ROSA MILADY RIEGA CAMPOS</t>
  </si>
  <si>
    <t>70664404</t>
  </si>
  <si>
    <t>https://mpesije.jne.gob.pe/apidocs/557125ba-7a23-4aca-b9e2-44c9ca0005ed.pdf</t>
  </si>
  <si>
    <t>Camaná - Provincial_FUERZA AREQUIPENA_9</t>
  </si>
  <si>
    <t>JEHISSON JESUS DAVILA GUITTON</t>
  </si>
  <si>
    <t>43879201</t>
  </si>
  <si>
    <t>https://mpesije.jne.gob.pe/apidocs/77b0d40d-f42d-4cab-b698-08b79235eafa.pdf</t>
  </si>
  <si>
    <t>Camaná - Provincial_FUERZA AREQUIPENA_10</t>
  </si>
  <si>
    <t>ANGIE ESMERALDA NOMBERTO MEDINA</t>
  </si>
  <si>
    <t>74052332</t>
  </si>
  <si>
    <t>https://mpesije.jne.gob.pe/apidocs/3b702589-9af9-4c46-a253-bc43f08b54e3.pdf</t>
  </si>
  <si>
    <t>Camaná - Provincial_FUERZA CIUDADANA_0</t>
  </si>
  <si>
    <t>FUERZA CIUDADANA</t>
  </si>
  <si>
    <t>NANCY ISABEL CALCINA BARRIOS</t>
  </si>
  <si>
    <t>29542669</t>
  </si>
  <si>
    <t>https://mpesije.jne.gob.pe/apidocs/92b94887-6084-4a2a-bfa2-afa44657cf7c.pdf</t>
  </si>
  <si>
    <t>Camaná - Provincial_FUERZA CIUDADANA_1</t>
  </si>
  <si>
    <t>SHEYLA ABIGAIL AYLIN CARLOS QUISPE</t>
  </si>
  <si>
    <t>49069110</t>
  </si>
  <si>
    <t>https://mpesije.jne.gob.pe/apidocs/bbf40c5b-4c39-418b-bfc3-13087b607f43.pdf</t>
  </si>
  <si>
    <t>Camaná - Provincial_FUERZA CIUDADANA_2</t>
  </si>
  <si>
    <t>JIMMY JAVIER CHACON CHIRINOS</t>
  </si>
  <si>
    <t>29653761</t>
  </si>
  <si>
    <t>https://mpesije.jne.gob.pe/apidocs/7ef5c264-e0c2-4dd6-84a3-887fe0ef6d46.pdf</t>
  </si>
  <si>
    <t>Camaná - Provincial_FUERZA CIUDADANA_3</t>
  </si>
  <si>
    <t>KASSANDRA ABIGAIL ALFARO RIOS</t>
  </si>
  <si>
    <t>72675785</t>
  </si>
  <si>
    <t>https://mpesije.jne.gob.pe/apidocs/9b0121fb-6f38-4922-a2ff-b459e23bc4a0.pdf</t>
  </si>
  <si>
    <t>Camaná - Provincial_FUERZA CIUDADANA_4</t>
  </si>
  <si>
    <t>DINO KORLO GANSBILLER HILARIO</t>
  </si>
  <si>
    <t>41934697</t>
  </si>
  <si>
    <t>https://mpesije.jne.gob.pe/apidocs/d8f349da-69bf-4cb6-9746-61bdb697abb3.pdf</t>
  </si>
  <si>
    <t>Camaná - Provincial_FUERZA CIUDADANA_5</t>
  </si>
  <si>
    <t>MERCEDES EMILIA GONZALES VALENCIA</t>
  </si>
  <si>
    <t>72240441</t>
  </si>
  <si>
    <t>https://mpesije.jne.gob.pe/apidocs/411c8a0b-d707-4779-af6f-cad75c5acf6b.pdf</t>
  </si>
  <si>
    <t>Camaná - Provincial_FUERZA CIUDADANA_6</t>
  </si>
  <si>
    <t>PEDRO PASCUAL VERA CONDORI</t>
  </si>
  <si>
    <t>80449325</t>
  </si>
  <si>
    <t>https://mpesije.jne.gob.pe/apidocs/f406607b-53f4-40da-a49c-b5e5f4c4a5e8.pdf</t>
  </si>
  <si>
    <t>Camaná - Provincial_FUERZA CIUDADANA_7</t>
  </si>
  <si>
    <t>KRISHA MARLIN MONTAÑEZ TORRES</t>
  </si>
  <si>
    <t>74295359</t>
  </si>
  <si>
    <t>https://mpesije.jne.gob.pe/apidocs/64d36e48-38db-4228-9b99-2e1cb80fa171.pdf</t>
  </si>
  <si>
    <t>Camaná - Provincial_FUERZA CIUDADANA_8</t>
  </si>
  <si>
    <t>CESAR AUGUSTO ROSAS QUISPE</t>
  </si>
  <si>
    <t>48130842</t>
  </si>
  <si>
    <t>https://mpesije.jne.gob.pe/apidocs/bb758347-617b-4cc2-acb7-e16386578537.pdf</t>
  </si>
  <si>
    <t>Camaná - Provincial_FUERZA CIUDADANA_9</t>
  </si>
  <si>
    <t>CIRILA MORALES BATALLANOS</t>
  </si>
  <si>
    <t>41313775</t>
  </si>
  <si>
    <t>https://mpesije.jne.gob.pe/apidocs/9c9f6142-7e38-47e7-b8bc-dfcda6e19022.pdf</t>
  </si>
  <si>
    <t>Camaná - Provincial_FUERZA CIUDADANA_10</t>
  </si>
  <si>
    <t>PEDRO JESUS SALAZAR SILVA</t>
  </si>
  <si>
    <t>43796620</t>
  </si>
  <si>
    <t>https://mpesije.jne.gob.pe/apidocs/06c9ca6a-38aa-49c2-9de4-1e71bca01f74.pdf</t>
  </si>
  <si>
    <t>Camaná - Provincial_MOVIMIENTO REGIONAL AREQUIPA AVANCEMOS_0</t>
  </si>
  <si>
    <t>FERNANDO EMILIO RIVAS ROSAS</t>
  </si>
  <si>
    <t>30407339</t>
  </si>
  <si>
    <t>https://mpesije.jne.gob.pe/apidocs/7a3bbac6-0bbd-4d82-8f92-1c13337e2beb.pdf</t>
  </si>
  <si>
    <t>Camaná - Provincial_MOVIMIENTO REGIONAL AREQUIPA AVANCEMOS_1</t>
  </si>
  <si>
    <t>SIU LING HAU ANGULO</t>
  </si>
  <si>
    <t>45215356</t>
  </si>
  <si>
    <t>https://mpesije.jne.gob.pe/apidocs/e99458d8-9a83-4747-8e85-8e67db54f7d7.pdf</t>
  </si>
  <si>
    <t>Camaná - Provincial_MOVIMIENTO REGIONAL AREQUIPA AVANCEMOS_2</t>
  </si>
  <si>
    <t>JUAN ANTONIO PINTO PORTUGAL</t>
  </si>
  <si>
    <t>30830000</t>
  </si>
  <si>
    <t>https://mpesije.jne.gob.pe/apidocs/6a81178e-fa3e-4a7b-b7a8-512e09a081c8.pdf</t>
  </si>
  <si>
    <t>Camaná - Provincial_MOVIMIENTO REGIONAL AREQUIPA AVANCEMOS_3</t>
  </si>
  <si>
    <t>GRETTY ENITH URQUIZO GONZALES</t>
  </si>
  <si>
    <t>30423761</t>
  </si>
  <si>
    <t>https://mpesije.jne.gob.pe/apidocs/66747439-9a1e-4b48-b583-12dfa166fc64.pdf</t>
  </si>
  <si>
    <t>Camaná - Provincial_MOVIMIENTO REGIONAL AREQUIPA AVANCEMOS_4</t>
  </si>
  <si>
    <t>WALTER YONY VILLA CORDOVA</t>
  </si>
  <si>
    <t>30429686</t>
  </si>
  <si>
    <t>https://mpesije.jne.gob.pe/apidocs/cc9cfdbe-b416-4a5c-a6d2-6fc6ba652a1a.pdf</t>
  </si>
  <si>
    <t>Camaná - Provincial_MOVIMIENTO REGIONAL AREQUIPA AVANCEMOS_5</t>
  </si>
  <si>
    <t>DORA CRISALDA FLORES MELGAREJO</t>
  </si>
  <si>
    <t>41947265</t>
  </si>
  <si>
    <t>https://mpesije.jne.gob.pe/apidocs/4790ee56-03a8-4055-a604-d6a626bf3eba.pdf</t>
  </si>
  <si>
    <t>Camaná - Provincial_MOVIMIENTO REGIONAL AREQUIPA AVANCEMOS_6</t>
  </si>
  <si>
    <t>JESUS ALBERTO VALENCIA BUSTAMANTE</t>
  </si>
  <si>
    <t>30425076</t>
  </si>
  <si>
    <t>https://mpesije.jne.gob.pe/apidocs/17b22735-30df-4f66-82e0-d13eb4f7a17c.pdf</t>
  </si>
  <si>
    <t>Camaná - Provincial_MOVIMIENTO REGIONAL AREQUIPA AVANCEMOS_7</t>
  </si>
  <si>
    <t>GLORIA VERONICA ALFARO MOGROVEJO</t>
  </si>
  <si>
    <t>30424949</t>
  </si>
  <si>
    <t>https://mpesije.jne.gob.pe/apidocs/f96ac9d4-1ed8-4881-991c-2f3acaf48ed3.pdf</t>
  </si>
  <si>
    <t>Camaná - Provincial_MOVIMIENTO REGIONAL AREQUIPA AVANCEMOS_8</t>
  </si>
  <si>
    <t>ROGER ALEXANDER PEÑA VELAZCO</t>
  </si>
  <si>
    <t>70781835</t>
  </si>
  <si>
    <t>https://mpesije.jne.gob.pe/apidocs/98da820c-1437-46c3-9522-b605d3ccb6a3.pdf</t>
  </si>
  <si>
    <t>Camaná - Provincial_MOVIMIENTO REGIONAL AREQUIPA AVANCEMOS_9</t>
  </si>
  <si>
    <t>KIHARA DESIRE VILLA VILLANUEVA</t>
  </si>
  <si>
    <t>61117675</t>
  </si>
  <si>
    <t>https://mpesije.jne.gob.pe/apidocs/30f1651d-5f66-4e8f-b837-b784f0b53dba.pdf</t>
  </si>
  <si>
    <t>Camaná - Provincial_MOVIMIENTO REGIONAL AREQUIPA AVANCEMOS_10</t>
  </si>
  <si>
    <t>WALTER GABRIEL HERRERA VALENCIA</t>
  </si>
  <si>
    <t>72238554</t>
  </si>
  <si>
    <t>https://mpesije.jne.gob.pe/apidocs/5dc873ff-7447-4395-bfee-88f2fc066f02.pdf</t>
  </si>
  <si>
    <t>Camaná - Provincial_PARTIDO DEL BUEN GOBIERNO_0</t>
  </si>
  <si>
    <t>DANTE LEONARDI MENDEZ MENESES</t>
  </si>
  <si>
    <t>41519135</t>
  </si>
  <si>
    <t>https://mpesije.jne.gob.pe/apidocs/f3658116-6fcd-40e1-8dfe-4b92410af130.pdf</t>
  </si>
  <si>
    <t>Camaná - Provincial_PARTIDO DEL BUEN GOBIERNO_1</t>
  </si>
  <si>
    <t>EDITH GLADYS VIZCARDO ARCE</t>
  </si>
  <si>
    <t>30404047</t>
  </si>
  <si>
    <t>https://mpesije.jne.gob.pe/apidocs/13bfd54a-2c1e-4d52-b909-0826ad54857d.pdf</t>
  </si>
  <si>
    <t>Camaná - Provincial_PARTIDO DEL BUEN GOBIERNO_2</t>
  </si>
  <si>
    <t>JEFFERSON BRAYAN FLORES MAMANI</t>
  </si>
  <si>
    <t>75259941</t>
  </si>
  <si>
    <t>https://mpesije.jne.gob.pe/apidocs/a643965f-32d2-4840-8afe-4d12f38de9a1.pdf</t>
  </si>
  <si>
    <t>Camaná - Provincial_PARTIDO DEL BUEN GOBIERNO_3</t>
  </si>
  <si>
    <t>ANELHI MILENKA AHUANLLA CHIRINOS</t>
  </si>
  <si>
    <t>73943872</t>
  </si>
  <si>
    <t>https://mpesije.jne.gob.pe/apidocs/541708fb-1476-4c94-aa46-e2998d1d59bd.pdf</t>
  </si>
  <si>
    <t>Camaná - Provincial_PARTIDO DEL BUEN GOBIERNO_4</t>
  </si>
  <si>
    <t>YOHAN ANTONI CACERES CARHUAS</t>
  </si>
  <si>
    <t>77276203</t>
  </si>
  <si>
    <t>https://mpesije.jne.gob.pe/apidocs/2c78feeb-bee4-4e2b-8ca1-c9db0e4e5e97.pdf</t>
  </si>
  <si>
    <t>Camaná - Provincial_PARTIDO DEL BUEN GOBIERNO_5</t>
  </si>
  <si>
    <t>DORIS MILAGROS TORRES MONROY</t>
  </si>
  <si>
    <t>41158764</t>
  </si>
  <si>
    <t>https://mpesije.jne.gob.pe/apidocs/b35f7258-326c-4b32-9b5b-c27b7fa119b0.pdf</t>
  </si>
  <si>
    <t>Camaná - Provincial_PARTIDO DEL BUEN GOBIERNO_6</t>
  </si>
  <si>
    <t>MARCIAL RICHARD ABARCA PAZO</t>
  </si>
  <si>
    <t>29227255</t>
  </si>
  <si>
    <t>https://mpesije.jne.gob.pe/apidocs/7463ea4b-e39b-4f9a-856f-e1ddc06308ae.pdf</t>
  </si>
  <si>
    <t>Camaná - Provincial_PARTIDO DEL BUEN GOBIERNO_7</t>
  </si>
  <si>
    <t>ROSMERY  TERESA CHAMBI SUCASACA</t>
  </si>
  <si>
    <t>70512776</t>
  </si>
  <si>
    <t>https://mpesije.jne.gob.pe/apidocs/d6b10047-76ef-4abe-8769-e58540f4ecf3.pdf</t>
  </si>
  <si>
    <t>Camaná - Provincial_PARTIDO DEL BUEN GOBIERNO_8</t>
  </si>
  <si>
    <t>ALEX JORGE GAMERO CRUZ</t>
  </si>
  <si>
    <t>01342473</t>
  </si>
  <si>
    <t>https://mpesije.jne.gob.pe/apidocs/22f35627-7aa5-4e36-bc91-4153abefb769.pdf</t>
  </si>
  <si>
    <t>Camaná - Provincial_PARTIDO DEL BUEN GOBIERNO_9</t>
  </si>
  <si>
    <t>MILAGROS SANDRA GARCIA RAMOS</t>
  </si>
  <si>
    <t>76925331</t>
  </si>
  <si>
    <t>https://mpesije.jne.gob.pe/apidocs/06bfbbae-8aa9-4ff6-9a8e-8dff25852b7c.pdf</t>
  </si>
  <si>
    <t>Camaná - Provincial_PARTIDO DEL BUEN GOBIERNO_10</t>
  </si>
  <si>
    <t>GUSTAVO RICARDO TAPIA LLERENA</t>
  </si>
  <si>
    <t>29529040</t>
  </si>
  <si>
    <t>https://mpesije.jne.gob.pe/apidocs/5cb87a4e-9285-4537-8552-8df75414dacf.pdf</t>
  </si>
  <si>
    <t>Camaná - Provincial_PARTIDO DEMOCRATICO SOMOS PERU_0</t>
  </si>
  <si>
    <t>NOLVERTO MARIO CHAMBI LINARES</t>
  </si>
  <si>
    <t>30424636</t>
  </si>
  <si>
    <t>https://mpesije.jne.gob.pe/apidocs/3c0aef91-a2ce-4343-bb1e-f97630427c1b.pdf</t>
  </si>
  <si>
    <t>Camaná - Provincial_PARTIDO DEMOCRATICO SOMOS PERU_1</t>
  </si>
  <si>
    <t>YESENIA CANDELARIA CONDORI YAPO</t>
  </si>
  <si>
    <t>41232430</t>
  </si>
  <si>
    <t>https://mpesije.jne.gob.pe/apidocs/6b8dd7b9-8762-4787-8a20-4ef83a47c70d.pdf</t>
  </si>
  <si>
    <t>Camaná - Provincial_PARTIDO DEMOCRATICO SOMOS PERU_2</t>
  </si>
  <si>
    <t>JESUS FROILAN RAMOS MONTES</t>
  </si>
  <si>
    <t>43255841</t>
  </si>
  <si>
    <t>https://mpesije.jne.gob.pe/apidocs/93880bf4-3063-4176-a83d-aafad2211941.pdf</t>
  </si>
  <si>
    <t>Camaná - Provincial_PARTIDO DEMOCRATICO SOMOS PERU_3</t>
  </si>
  <si>
    <t>SHEYLA ALEXANDRA AYÑAYANQUI DAVILA</t>
  </si>
  <si>
    <t>60650740</t>
  </si>
  <si>
    <t>https://mpesije.jne.gob.pe/apidocs/b5d83a9a-01a1-4811-911d-b62f454b3e64.pdf</t>
  </si>
  <si>
    <t>Camaná - Provincial_PARTIDO DEMOCRATICO SOMOS PERU_4</t>
  </si>
  <si>
    <t>VICTOR FAUSTO LLERENA CONCHA</t>
  </si>
  <si>
    <t>30422407</t>
  </si>
  <si>
    <t>https://mpesije.jne.gob.pe/apidocs/eb298654-9ff3-4046-9423-89d47cb3d51b.pdf</t>
  </si>
  <si>
    <t>Camaná - Provincial_PARTIDO DEMOCRATICO SOMOS PERU_5</t>
  </si>
  <si>
    <t>ESTEFANY JANETH PAMO GONZALES</t>
  </si>
  <si>
    <t>75094563</t>
  </si>
  <si>
    <t>https://mpesije.jne.gob.pe/apidocs/c502cab9-9f53-442a-a524-dc87b403cb69.pdf</t>
  </si>
  <si>
    <t>Camaná - Provincial_PARTIDO DEMOCRATICO SOMOS PERU_6</t>
  </si>
  <si>
    <t>JUVENAL ALEJANDRO CHAUCA CARBAJAL</t>
  </si>
  <si>
    <t>30429678</t>
  </si>
  <si>
    <t>https://mpesije.jne.gob.pe/apidocs/d3c31686-4785-4b29-bc77-0fe1e75873ba.pdf</t>
  </si>
  <si>
    <t>Camaná - Provincial_PARTIDO DEMOCRATICO SOMOS PERU_7</t>
  </si>
  <si>
    <t>JOSELYN DEL CARMEN SALCEDO NEYRA</t>
  </si>
  <si>
    <t>70194175</t>
  </si>
  <si>
    <t>https://mpesije.jne.gob.pe/apidocs/225cbaec-a95f-4c4b-a3bc-bda8085cd4be.pdf</t>
  </si>
  <si>
    <t>Camaná - Provincial_PARTIDO DEMOCRATICO SOMOS PERU_8</t>
  </si>
  <si>
    <t>PIO DAVID JAHUIRA APAZA</t>
  </si>
  <si>
    <t>42786951</t>
  </si>
  <si>
    <t>https://mpesije.jne.gob.pe/apidocs/27178c4b-2a32-4302-940d-5078cdf3488f.pdf</t>
  </si>
  <si>
    <t>Camaná - Provincial_PARTIDO DEMOCRATICO SOMOS PERU_9</t>
  </si>
  <si>
    <t>THALIA MILAGROS NOLASCO SANTIAGO</t>
  </si>
  <si>
    <t>78886822</t>
  </si>
  <si>
    <t>https://mpesije.jne.gob.pe/apidocs/f6387c34-a514-4d1b-ba76-6a1c9807ee4c.pdf</t>
  </si>
  <si>
    <t>Camaná - Provincial_PARTIDO DEMOCRATICO SOMOS PERU_10</t>
  </si>
  <si>
    <t>RUBEN PAUL INFANTES CONDORI</t>
  </si>
  <si>
    <t>60300083</t>
  </si>
  <si>
    <t>https://mpesije.jne.gob.pe/apidocs/9d254266-5ac3-4501-87a3-bb02d7ba4ca3.pdf</t>
  </si>
  <si>
    <t>Camaná - Provincial_PARTIDO POLITICO INTEGRIDAD DEMOCRATICA_0</t>
  </si>
  <si>
    <t>FRANK PASTOR MENDOZA</t>
  </si>
  <si>
    <t>30430824</t>
  </si>
  <si>
    <t>https://mpesije.jne.gob.pe/apidocs/c1ca65ee-102d-46e4-9c7e-bf0d8fff0182.pdf</t>
  </si>
  <si>
    <t>Camaná - Provincial_PARTIDO POLITICO INTEGRIDAD DEMOCRATICA_1</t>
  </si>
  <si>
    <t>YUSEF CHEHADE LINDLEY</t>
  </si>
  <si>
    <t>44121749</t>
  </si>
  <si>
    <t>https://mpesije.jne.gob.pe/apidocs/5f885875-c081-4496-9430-15fd414e8cbf.pdf</t>
  </si>
  <si>
    <t>Camaná - Provincial_PARTIDO POLITICO INTEGRIDAD DEMOCRATICA_2</t>
  </si>
  <si>
    <t>BRIGIDA MARISOL VALENCIA PATIÑO</t>
  </si>
  <si>
    <t>30422979</t>
  </si>
  <si>
    <t>https://mpesije.jne.gob.pe/apidocs/84177904-8327-4a47-ac76-7c67764998c8.pdf</t>
  </si>
  <si>
    <t>Camaná - Provincial_PARTIDO POLITICO INTEGRIDAD DEMOCRATICA_3</t>
  </si>
  <si>
    <t>RAFAEL ISIDRO PACHECO TORRES</t>
  </si>
  <si>
    <t>41244668</t>
  </si>
  <si>
    <t>https://mpesije.jne.gob.pe/apidocs/17a211b0-c505-449f-a079-f8308faeb4a8.pdf</t>
  </si>
  <si>
    <t>Camaná - Provincial_PARTIDO POLITICO INTEGRIDAD DEMOCRATICA_4</t>
  </si>
  <si>
    <t>VANESSA RITA VASQUEZ TASSARA</t>
  </si>
  <si>
    <t>40020230</t>
  </si>
  <si>
    <t>https://mpesije.jne.gob.pe/apidocs/60681d0f-b89a-4a8d-9362-d3fe89ee6e1d.pdf</t>
  </si>
  <si>
    <t>Camaná - Provincial_PARTIDO POLITICO INTEGRIDAD DEMOCRATICA_5</t>
  </si>
  <si>
    <t>WASHINGTON RICARDO PELAEZ SAMALVIDES</t>
  </si>
  <si>
    <t>41526621</t>
  </si>
  <si>
    <t>https://mpesije.jne.gob.pe/apidocs/d6fa5e93-e7b1-4e8f-a8df-39857c6a7dc9.pdf</t>
  </si>
  <si>
    <t>Camaná - Provincial_PARTIDO POLITICO INTEGRIDAD DEMOCRATICA_6</t>
  </si>
  <si>
    <t>DANNA BEDOYA DIAZ</t>
  </si>
  <si>
    <t>73545976</t>
  </si>
  <si>
    <t>https://mpesije.jne.gob.pe/apidocs/6a634f10-8b4d-4ece-80e7-d4a15039c997.pdf</t>
  </si>
  <si>
    <t>Camaná - Provincial_PARTIDO POLITICO INTEGRIDAD DEMOCRATICA_7</t>
  </si>
  <si>
    <t>DANIEL ERNESTO ORTEGA SILVA</t>
  </si>
  <si>
    <t>30423840</t>
  </si>
  <si>
    <t>https://mpesije.jne.gob.pe/apidocs/bb7b5c81-8c51-4885-a909-5db5b5ed935d.pdf</t>
  </si>
  <si>
    <t>Camaná - Provincial_PARTIDO POLITICO INTEGRIDAD DEMOCRATICA_8</t>
  </si>
  <si>
    <t>ARIANA COLLANTES VELASQUEZ</t>
  </si>
  <si>
    <t>60759123</t>
  </si>
  <si>
    <t>https://mpesije.jne.gob.pe/apidocs/d047b5be-4f72-41f1-8cc0-6bbea5ee1009.pdf</t>
  </si>
  <si>
    <t>Camaná - Provincial_PARTIDO POLITICO INTEGRIDAD DEMOCRATICA_9</t>
  </si>
  <si>
    <t>KENNEDY JEAN FRANCO RIEGA CAMPOS</t>
  </si>
  <si>
    <t>70664395</t>
  </si>
  <si>
    <t>https://mpesije.jne.gob.pe/apidocs/35d47f2c-9110-437b-a29c-aa376c5c3dca.pdf</t>
  </si>
  <si>
    <t>Camaná - Provincial_PARTIDO POLITICO INTEGRIDAD DEMOCRATICA_10</t>
  </si>
  <si>
    <t>LIVIA STEFANI HUAMANI PUMA</t>
  </si>
  <si>
    <t>73573394</t>
  </si>
  <si>
    <t>https://mpesije.jne.gob.pe/apidocs/d7ee4c8a-81fd-4b33-9944-12b560b725a5.pdf</t>
  </si>
  <si>
    <t>Camaná - Provincial_PARTIDO POLITICO PERU PRIMERO_0</t>
  </si>
  <si>
    <t>WASHINGTON MANUEL QUILLA HUAYAPA</t>
  </si>
  <si>
    <t>30401778</t>
  </si>
  <si>
    <t>https://mpesije.jne.gob.pe/apidocs/42ac0687-1a4e-41a3-bcdb-2e155297ade9.pdf</t>
  </si>
  <si>
    <t>Camaná - Provincial_PARTIDO POLITICO PERU PRIMERO_1</t>
  </si>
  <si>
    <t>JORGE AVELINO CHAVEZ ALVAREZ</t>
  </si>
  <si>
    <t>30422796</t>
  </si>
  <si>
    <t>https://mpesije.jne.gob.pe/apidocs/09b4b5bc-f1dd-49d4-afd8-9daa44179bb4.pdf</t>
  </si>
  <si>
    <t>Camaná - Provincial_PARTIDO POLITICO PERU PRIMERO_2</t>
  </si>
  <si>
    <t>YOLANDA VILMA HUAMANI PACO</t>
  </si>
  <si>
    <t>30422472</t>
  </si>
  <si>
    <t>https://mpesije.jne.gob.pe/apidocs/4d5991f0-8db4-4565-8ef5-3b2f7848393b.pdf</t>
  </si>
  <si>
    <t>Camaná - Provincial_PARTIDO POLITICO PERU PRIMERO_3</t>
  </si>
  <si>
    <t>BRUCE ANDRE VINCENT BERNAL ZEBALLOS</t>
  </si>
  <si>
    <t>75272502</t>
  </si>
  <si>
    <t>https://mpesije.jne.gob.pe/apidocs/4d431864-a57d-4654-a145-f31d9a6c9c5c.pdf</t>
  </si>
  <si>
    <t>Camaná - Provincial_PARTIDO POLITICO PERU PRIMERO_4</t>
  </si>
  <si>
    <t>KARINA LEONELA TORRES PIZARRO</t>
  </si>
  <si>
    <t>76746137</t>
  </si>
  <si>
    <t>https://mpesije.jne.gob.pe/apidocs/d2c73993-7538-4d0c-93d0-d84d2c560415.pdf</t>
  </si>
  <si>
    <t>Camaná - Provincial_PARTIDO POLITICO PERU PRIMERO_5</t>
  </si>
  <si>
    <t>EFRAIN WILFREDO CALDERON ANCHAPURI</t>
  </si>
  <si>
    <t>40375556</t>
  </si>
  <si>
    <t>https://mpesije.jne.gob.pe/apidocs/b3a71fe5-d779-4238-b3e1-0d08fa8be5d1.pdf</t>
  </si>
  <si>
    <t>Camaná - Provincial_PARTIDO POLITICO PERU PRIMERO_6</t>
  </si>
  <si>
    <t>JHOSELYN MAKARENA PERALTA MEDRANO</t>
  </si>
  <si>
    <t>47829268</t>
  </si>
  <si>
    <t>https://mpesije.jne.gob.pe/apidocs/66975ef2-9ce1-4237-b3df-bdcb7d52dc34.pdf</t>
  </si>
  <si>
    <t>Camaná - Provincial_PARTIDO POLITICO PERU PRIMERO_7</t>
  </si>
  <si>
    <t>CARLOS IGOR AREVALO HUARACHI</t>
  </si>
  <si>
    <t>44241210</t>
  </si>
  <si>
    <t>https://mpesije.jne.gob.pe/apidocs/b72f17c4-e0b8-4e13-841f-2ed28a3300f5.pdf</t>
  </si>
  <si>
    <t>Camaná - Provincial_PARTIDO POLITICO PERU PRIMERO_8</t>
  </si>
  <si>
    <t>VILMA KAROLINA CCORPUNA INQUILLA</t>
  </si>
  <si>
    <t>70809256</t>
  </si>
  <si>
    <t>https://mpesije.jne.gob.pe/apidocs/a1e2a1ef-f466-467d-a5cf-9b151b87a5b6.pdf</t>
  </si>
  <si>
    <t>Camaná - Provincial_PARTIDO POLITICO PERU PRIMERO_9</t>
  </si>
  <si>
    <t>LUIS RIVERA QUISPE</t>
  </si>
  <si>
    <t>05320094</t>
  </si>
  <si>
    <t>https://mpesije.jne.gob.pe/apidocs/ac0a7413-35fd-4ef5-9044-c0cae2910a58.pdf</t>
  </si>
  <si>
    <t>Camaná - Provincial_PARTIDO POLITICO PERU PRIMERO_10</t>
  </si>
  <si>
    <t>VICTORIA MELCHORA QUISPE MEDINA</t>
  </si>
  <si>
    <t>30407729</t>
  </si>
  <si>
    <t>https://mpesije.jne.gob.pe/apidocs/2777d82b-8620-4e74-826f-1133f8828e59.pdf</t>
  </si>
  <si>
    <t>Camaná - Provincial_PROGRESEMOS_0</t>
  </si>
  <si>
    <t>YURBI ANGELA MOLINA DIAZ</t>
  </si>
  <si>
    <t>30425484</t>
  </si>
  <si>
    <t>https://mpesije.jne.gob.pe/apidocs/f035c982-f10c-44a4-9448-0d634926eae5.pdf</t>
  </si>
  <si>
    <t>Camaná - Provincial_PROGRESEMOS_1</t>
  </si>
  <si>
    <t>LADBY LUISA VILCHEZ RONDON</t>
  </si>
  <si>
    <t>30407603</t>
  </si>
  <si>
    <t>https://mpesije.jne.gob.pe/apidocs/55d61e6a-6af8-4595-bdd6-226ab593eacf.pdf</t>
  </si>
  <si>
    <t>Camaná - Provincial_PROGRESEMOS_2</t>
  </si>
  <si>
    <t>JOSE WALTER TEJADA FLORES</t>
  </si>
  <si>
    <t>44830318</t>
  </si>
  <si>
    <t>https://mpesije.jne.gob.pe/apidocs/79c09ccd-6dd6-4c05-9e78-37dbb5f55050.pdf</t>
  </si>
  <si>
    <t>Camaná - Provincial_PROGRESEMOS_3</t>
  </si>
  <si>
    <t>JULIANA DAYANARA HUACCHA VALLE</t>
  </si>
  <si>
    <t>72370915</t>
  </si>
  <si>
    <t>https://mpesije.jne.gob.pe/apidocs/3e2786e9-1754-4a4e-9f79-dc68f6da1889.pdf</t>
  </si>
  <si>
    <t>Camaná - Provincial_PROGRESEMOS_4</t>
  </si>
  <si>
    <t>SEBASTIAN ANGULO PERALTA</t>
  </si>
  <si>
    <t>43148976</t>
  </si>
  <si>
    <t>https://mpesije.jne.gob.pe/apidocs/2e894365-e07c-45f9-ad81-847bd757f9b7.pdf</t>
  </si>
  <si>
    <t>Camaná - Provincial_PROGRESEMOS_5</t>
  </si>
  <si>
    <t>NADIR MILAGROS DIAZ PALOMINO</t>
  </si>
  <si>
    <t>72370941</t>
  </si>
  <si>
    <t>https://mpesije.jne.gob.pe/apidocs/ac3acf8b-c3fe-4901-a307-017272d0b8d2.pdf</t>
  </si>
  <si>
    <t>Camaná - Provincial_PROGRESEMOS_6</t>
  </si>
  <si>
    <t>MANUEL JESUS GONZALES MARTINEZ</t>
  </si>
  <si>
    <t>77528909</t>
  </si>
  <si>
    <t>https://mpesije.jne.gob.pe/apidocs/2e9ce1d1-2e91-4c5d-8cb1-31ca1ed71ed9.pdf</t>
  </si>
  <si>
    <t>Camaná - Provincial_PROGRESEMOS_7</t>
  </si>
  <si>
    <t>MELANIE THAIS ROSAS FLORES</t>
  </si>
  <si>
    <t>72198224</t>
  </si>
  <si>
    <t>https://mpesije.jne.gob.pe/apidocs/835b7a86-8af0-46f6-a399-168ffdf690af.pdf</t>
  </si>
  <si>
    <t>Camaná - Provincial_PROGRESEMOS_8</t>
  </si>
  <si>
    <t>CESAR AUGUSTO CHAVEZ AMPUERO</t>
  </si>
  <si>
    <t>43318283</t>
  </si>
  <si>
    <t>https://mpesije.jne.gob.pe/apidocs/abb05890-3c0e-4183-8805-3c0597a927b8.pdf</t>
  </si>
  <si>
    <t>Camaná - Provincial_PROGRESEMOS_9</t>
  </si>
  <si>
    <t>URSULA PATRICIA NAVARRO VALDIVIA</t>
  </si>
  <si>
    <t>42497562</t>
  </si>
  <si>
    <t>https://mpesije.jne.gob.pe/apidocs/9ce297c7-a958-453f-b9d2-5c98f5704601.pdf</t>
  </si>
  <si>
    <t>Camaná - Provincial_PROGRESEMOS_10</t>
  </si>
  <si>
    <t>LUIGGI JOSE RIEGA CABRERA</t>
  </si>
  <si>
    <t>71026274</t>
  </si>
  <si>
    <t>https://mpesije.jne.gob.pe/apidocs/c25b8f90-d504-4da7-b1e6-4c9aa38003f1.pdf</t>
  </si>
  <si>
    <t>Camaná - Provincial_RENOVACION POPULAR PERU_0</t>
  </si>
  <si>
    <t>JONATHAN RONNY MACHADO RIVERA</t>
  </si>
  <si>
    <t>70164641</t>
  </si>
  <si>
    <t>https://mpesije.jne.gob.pe/apidocs/d144516f-625f-4aa3-84eb-13839bdfc0aa.pdf</t>
  </si>
  <si>
    <t>Camaná - Provincial_RENOVACION POPULAR PERU_1</t>
  </si>
  <si>
    <t>NOEMI PATRICIA SUPHO VELASQUEZ</t>
  </si>
  <si>
    <t>43108871</t>
  </si>
  <si>
    <t>https://mpesije.jne.gob.pe/apidocs/69ddc2d8-c212-4164-ae20-a152a3e6f7f0.pdf</t>
  </si>
  <si>
    <t>Camaná - Provincial_RENOVACION POPULAR PERU_2</t>
  </si>
  <si>
    <t>VALENTIN VALENCIA CUEVA</t>
  </si>
  <si>
    <t>43069181</t>
  </si>
  <si>
    <t>https://mpesije.jne.gob.pe/apidocs/71274331-ce44-4bdb-b5e2-6e74e9df65bc.pdf</t>
  </si>
  <si>
    <t>Camaná - Provincial_RENOVACION POPULAR PERU_3</t>
  </si>
  <si>
    <t>DIANA CRISTHINA ATENCIO CCAHUANA</t>
  </si>
  <si>
    <t>75282342</t>
  </si>
  <si>
    <t>https://mpesije.jne.gob.pe/apidocs/f92d2def-94bf-4c76-a10c-3bb5cd418c65.pdf</t>
  </si>
  <si>
    <t>Camaná - Provincial_RENOVACION POPULAR PERU_4</t>
  </si>
  <si>
    <t>JOSE LUIS CRUCES MONTOYA</t>
  </si>
  <si>
    <t>30426299</t>
  </si>
  <si>
    <t>https://mpesije.jne.gob.pe/apidocs/0d875cbc-bb48-4180-8c24-a87ffb05cacd.pdf</t>
  </si>
  <si>
    <t>Camaná - Provincial_RENOVACION POPULAR PERU_5</t>
  </si>
  <si>
    <t>GABRIELA SELENE VASQUEZ HUAICHAY</t>
  </si>
  <si>
    <t>72235103</t>
  </si>
  <si>
    <t>https://mpesije.jne.gob.pe/apidocs/f36c66d2-3625-4a3e-9018-ef9ed9b31eb5.pdf</t>
  </si>
  <si>
    <t>Camaná - Provincial_RENOVACION POPULAR PERU_6</t>
  </si>
  <si>
    <t>ELEODORO ANGEL RODRIGUEZ DIAZ</t>
  </si>
  <si>
    <t>09430674</t>
  </si>
  <si>
    <t>https://mpesije.jne.gob.pe/apidocs/da791809-7e8a-4209-bd68-dd8005c763a4.pdf</t>
  </si>
  <si>
    <t>Camaná - Provincial_RENOVACION POPULAR PERU_7</t>
  </si>
  <si>
    <t>MARIA FERNANDA JUSTO MONTALVO</t>
  </si>
  <si>
    <t>70520387</t>
  </si>
  <si>
    <t>https://mpesije.jne.gob.pe/apidocs/c562d266-5abe-441d-9005-0ce2578299b8.pdf</t>
  </si>
  <si>
    <t>Camaná - Provincial_RENOVACION POPULAR PERU_8</t>
  </si>
  <si>
    <t>JOAO LEANDRO MORON MATUTE</t>
  </si>
  <si>
    <t>72370902</t>
  </si>
  <si>
    <t>https://mpesije.jne.gob.pe/apidocs/74a0bb17-0621-4625-99bc-6fa48dcbd77e.pdf</t>
  </si>
  <si>
    <t>Camaná - Provincial_RENOVACION POPULAR PERU_9</t>
  </si>
  <si>
    <t>OMAYRA KETTY TACO PUMA</t>
  </si>
  <si>
    <t>71854111</t>
  </si>
  <si>
    <t>https://mpesije.jne.gob.pe/apidocs/c57e79ae-2ba1-4a66-93be-b045e65e05a9.pdf</t>
  </si>
  <si>
    <t>Camaná - Provincial_RENOVACION POPULAR PERU_10</t>
  </si>
  <si>
    <t>HIBER FABRICIO AZURZA PERALTA</t>
  </si>
  <si>
    <t>72198227</t>
  </si>
  <si>
    <t>https://mpesije.jne.gob.pe/apidocs/c251076d-f29b-4fc2-a854-a09e6294b851.pdf</t>
  </si>
  <si>
    <t>Camaná - Provincial_YO AREQUIPA_0</t>
  </si>
  <si>
    <t>MANUEL ERASMO GRANDA CARNERO</t>
  </si>
  <si>
    <t>30410173</t>
  </si>
  <si>
    <t>https://mpesije.jne.gob.pe/apidocs/c3d5a69b-2ca4-43ed-b19b-cc4963ec73a0.pdf</t>
  </si>
  <si>
    <t>Camaná - Provincial_YO AREQUIPA_1</t>
  </si>
  <si>
    <t>WALTER ANTONIO BRICEÑO VILDOSO</t>
  </si>
  <si>
    <t>00517921</t>
  </si>
  <si>
    <t>https://mpesije.jne.gob.pe/apidocs/09109b00-8abb-4394-9e8d-b6cdc621ca3f.pdf</t>
  </si>
  <si>
    <t>Camaná - Provincial_YO AREQUIPA_2</t>
  </si>
  <si>
    <t>ALISON BELEN RAFAEL CANO</t>
  </si>
  <si>
    <t>60167625</t>
  </si>
  <si>
    <t>https://mpesije.jne.gob.pe/apidocs/0bc4e033-5f22-4366-8cb0-97e299c386a1.pdf</t>
  </si>
  <si>
    <t>Camaná - Provincial_YO AREQUIPA_3</t>
  </si>
  <si>
    <t>ABELARDO JEAN PIERRE ARANIBAR MARTINEZ</t>
  </si>
  <si>
    <t>71602346</t>
  </si>
  <si>
    <t>https://mpesije.jne.gob.pe/apidocs/85642938-332d-4ff3-a5f0-1c9939461fe3.pdf</t>
  </si>
  <si>
    <t>Camaná - Provincial_YO AREQUIPA_4</t>
  </si>
  <si>
    <t>LIZBETH MERCY LLERENA NEYRA</t>
  </si>
  <si>
    <t>40022317</t>
  </si>
  <si>
    <t>https://mpesije.jne.gob.pe/apidocs/c6a2f9a7-6233-4005-8c2b-120cd5c989be.pdf</t>
  </si>
  <si>
    <t>Camaná - Provincial_YO AREQUIPA_5</t>
  </si>
  <si>
    <t>FRANK DAVID LAZO HUAMANI</t>
  </si>
  <si>
    <t>76323669</t>
  </si>
  <si>
    <t>https://mpesije.jne.gob.pe/apidocs/a6a1bc5f-abd8-4195-a20b-daab10a8ebd5.pdf</t>
  </si>
  <si>
    <t>Camaná - Provincial_YO AREQUIPA_6</t>
  </si>
  <si>
    <t>MILAGROS JOSSELYNE BASANTEZ MARTINEZ</t>
  </si>
  <si>
    <t>70854099</t>
  </si>
  <si>
    <t>https://mpesije.jne.gob.pe/apidocs/a0a1f206-e3cf-4cfc-82dc-33ba47c36371.pdf</t>
  </si>
  <si>
    <t>Camaná - Provincial_YO AREQUIPA_7</t>
  </si>
  <si>
    <t>WILLY ALEX ORE CANALES</t>
  </si>
  <si>
    <t>80266495</t>
  </si>
  <si>
    <t>https://mpesije.jne.gob.pe/apidocs/1d206646-14e1-42b5-84be-c38a75460204.pdf</t>
  </si>
  <si>
    <t>Camaná - Provincial_YO AREQUIPA_8</t>
  </si>
  <si>
    <t>YESSENIA GRANDA PACHECO</t>
  </si>
  <si>
    <t>30424911</t>
  </si>
  <si>
    <t>https://mpesije.jne.gob.pe/apidocs/b4ef0931-98ff-4d14-ba83-81e34b666e1d.pdf</t>
  </si>
  <si>
    <t>Camaná - Provincial_YO AREQUIPA_9</t>
  </si>
  <si>
    <t>LUIS CARLOS VIZCARRA CASTAÑEDA</t>
  </si>
  <si>
    <t>44392809</t>
  </si>
  <si>
    <t>https://mpesije.jne.gob.pe/apidocs/66cec407-0c48-422b-975a-68f367dbbf0f.pdf</t>
  </si>
  <si>
    <t>Camaná - Provincial_YO AREQUIPA_10</t>
  </si>
  <si>
    <t>MELANIE ANDREA MONROY DIAZ</t>
  </si>
  <si>
    <t>71862140</t>
  </si>
  <si>
    <t>https://mpesije.jne.gob.pe/apidocs/f6483d04-e691-44cf-b0f1-b1d7167c6fc0.pdf</t>
  </si>
  <si>
    <t>Caravelí - Provincial_AHORA NACION AN_0</t>
  </si>
  <si>
    <t>MARCOS AMET LAURA DAVALOS</t>
  </si>
  <si>
    <t>42788523</t>
  </si>
  <si>
    <t>https://mpesije.jne.gob.pe/apidocs/3333ba2b-8486-4562-8576-c2fa56bd80fa.pdf</t>
  </si>
  <si>
    <t>Caravelí - Provincial_AHORA NACION AN_1</t>
  </si>
  <si>
    <t>JULIO SULLCA TRUEBAS</t>
  </si>
  <si>
    <t>30486055</t>
  </si>
  <si>
    <t>https://mpesije.jne.gob.pe/apidocs/05bebaa6-c299-4c5c-bfdb-8549b90b54ff.pdf</t>
  </si>
  <si>
    <t>Caravelí - Provincial_AHORA NACION AN_2</t>
  </si>
  <si>
    <t>IMELDA FLORIZA MEDINA GELDRES</t>
  </si>
  <si>
    <t>77157505</t>
  </si>
  <si>
    <t>https://mpesije.jne.gob.pe/apidocs/753f03d9-8a3a-46ff-aa8c-524a9484132d.pdf</t>
  </si>
  <si>
    <t>Caravelí - Provincial_AHORA NACION AN_3</t>
  </si>
  <si>
    <t>HUMBERTO FABIO LAURA CORIA</t>
  </si>
  <si>
    <t>30495512</t>
  </si>
  <si>
    <t>https://mpesije.jne.gob.pe/apidocs/05809283-408b-48a3-bf0d-baf3bdd72c52.pdf</t>
  </si>
  <si>
    <t>Caravelí - Provincial_AHORA NACION AN_4</t>
  </si>
  <si>
    <t>LUCIA PASCUALA CHAMPI CHALCAHUANA</t>
  </si>
  <si>
    <t>29692827</t>
  </si>
  <si>
    <t>https://mpesije.jne.gob.pe/apidocs/5af47f96-76f7-4833-a7a7-36ea3d2fab01.pdf</t>
  </si>
  <si>
    <t>Caravelí - Provincial_AHORA NACION AN_5</t>
  </si>
  <si>
    <t>HAROLD ABRAHAM VIVANCO RAMOS</t>
  </si>
  <si>
    <t>76924233</t>
  </si>
  <si>
    <t>https://mpesije.jne.gob.pe/apidocs/2c58c2ce-9c25-42aa-a62d-1aa3f62d22fa.pdf</t>
  </si>
  <si>
    <t>Caravelí - Provincial_AHORA NACION AN_6</t>
  </si>
  <si>
    <t>LESLY XIOMARA ACCO RUIZ</t>
  </si>
  <si>
    <t>76974941</t>
  </si>
  <si>
    <t>https://mpesije.jne.gob.pe/apidocs/9e3f4e90-4ca4-42b4-9426-c83cddf13983.pdf</t>
  </si>
  <si>
    <t>Caravelí - Provincial_AHORA NACION AN_7</t>
  </si>
  <si>
    <t>NIMER FAUSTINO VIÑA LOA</t>
  </si>
  <si>
    <t>43116002</t>
  </si>
  <si>
    <t>https://mpesije.jne.gob.pe/apidocs/ec82605e-b155-4516-a16d-4b46dfd0f126.pdf</t>
  </si>
  <si>
    <t>Caravelí - Provincial_AHORA NACION AN_8</t>
  </si>
  <si>
    <t>GLADYS YOVANA ZARATE BALDEON</t>
  </si>
  <si>
    <t>42748807</t>
  </si>
  <si>
    <t>https://mpesije.jne.gob.pe/apidocs/4dabc7c9-853e-44da-8a20-eab2a255cd67.pdf</t>
  </si>
  <si>
    <t>Caravelí - Provincial_ALIANZA PARA EL PROGRESO_0</t>
  </si>
  <si>
    <t>JUAN FLAVIO ARANGUREN MONTOYA</t>
  </si>
  <si>
    <t>30501418</t>
  </si>
  <si>
    <t>https://mpesije.jne.gob.pe/apidocs/ebd82aa8-7941-4137-a2b3-01d518e48518.pdf</t>
  </si>
  <si>
    <t>Caravelí - Provincial_ALIANZA PARA EL PROGRESO_1</t>
  </si>
  <si>
    <t>ANNY MAGALY CHIPAYO GONZALES</t>
  </si>
  <si>
    <t>70438435</t>
  </si>
  <si>
    <t>https://mpesije.jne.gob.pe/apidocs/f6384843-0aaf-4623-9fbe-e0a4ae5cbef5.pdf</t>
  </si>
  <si>
    <t>Caravelí - Provincial_ALIANZA PARA EL PROGRESO_2</t>
  </si>
  <si>
    <t>MARCO ANTONIO CANDIA RAMOS</t>
  </si>
  <si>
    <t>30488628</t>
  </si>
  <si>
    <t>https://mpesije.jne.gob.pe/apidocs/d4c0a1c0-49fb-4802-a9ca-2358a55c9c49.pdf</t>
  </si>
  <si>
    <t>Caravelí - Provincial_ALIANZA PARA EL PROGRESO_3</t>
  </si>
  <si>
    <t>CELIA MERCEDES QUISPE QUISPE</t>
  </si>
  <si>
    <t>10121904</t>
  </si>
  <si>
    <t>https://mpesije.jne.gob.pe/apidocs/fe2e7612-ca8e-4e13-aba1-2f2f04ea7a1c.pdf</t>
  </si>
  <si>
    <t>Caravelí - Provincial_ALIANZA PARA EL PROGRESO_4</t>
  </si>
  <si>
    <t>JERZY ANDRE OROSCO ROMERO</t>
  </si>
  <si>
    <t>76744921</t>
  </si>
  <si>
    <t>https://mpesije.jne.gob.pe/apidocs/53927bd3-5edb-41f8-b1d5-21a6d0855811.pdf</t>
  </si>
  <si>
    <t>Caravelí - Provincial_ALIANZA PARA EL PROGRESO_5</t>
  </si>
  <si>
    <t>MARIA DE LOS ANGELES ALVA CUADROS</t>
  </si>
  <si>
    <t>73271182</t>
  </si>
  <si>
    <t>https://mpesije.jne.gob.pe/apidocs/b41c3d99-8578-454c-b15e-d43cf8f254c3.pdf</t>
  </si>
  <si>
    <t>Caravelí - Provincial_ALIANZA PARA EL PROGRESO_6</t>
  </si>
  <si>
    <t>JOEL HERNAN HUARCAYA CRUZ</t>
  </si>
  <si>
    <t>80507448</t>
  </si>
  <si>
    <t>https://mpesije.jne.gob.pe/apidocs/31f91a5c-3870-4e0b-b898-d2b6ee427f82.pdf</t>
  </si>
  <si>
    <t>Caravelí - Provincial_ALIANZA PARA EL PROGRESO_7</t>
  </si>
  <si>
    <t>KARIN ALVINA FERNANDEZ NEYRA</t>
  </si>
  <si>
    <t>30501517</t>
  </si>
  <si>
    <t>https://mpesije.jne.gob.pe/apidocs/2e5ee245-bf32-440b-923f-77c294877f2d.pdf</t>
  </si>
  <si>
    <t>Caravelí - Provincial_ALIANZA PARA EL PROGRESO_8</t>
  </si>
  <si>
    <t>JOSE AARON MERCEDES BRICEÑO</t>
  </si>
  <si>
    <t>72284308</t>
  </si>
  <si>
    <t>https://mpesije.jne.gob.pe/apidocs/410ce668-b13a-45bf-9195-00f91c5a1515.pdf</t>
  </si>
  <si>
    <t>Caravelí - Provincial_FE EN EL PERU_0</t>
  </si>
  <si>
    <t>AGUSTIN CONDORI MOTTA</t>
  </si>
  <si>
    <t>30486162</t>
  </si>
  <si>
    <t>https://mpesije.jne.gob.pe/apidocs/893d9986-ec59-43a6-abc2-4426822d8b1c.pdf</t>
  </si>
  <si>
    <t>Caravelí - Provincial_FE EN EL PERU_1</t>
  </si>
  <si>
    <t>CARMEN ROCIO GAMERO GALLARDO</t>
  </si>
  <si>
    <t>29314451</t>
  </si>
  <si>
    <t>https://mpesije.jne.gob.pe/apidocs/c39a40a0-e467-4655-90ff-f4b2c6643066.pdf</t>
  </si>
  <si>
    <t>Caravelí - Provincial_FE EN EL PERU_2</t>
  </si>
  <si>
    <t>AUDAZ WILMAN PAYHUA LUJAN</t>
  </si>
  <si>
    <t>30483257</t>
  </si>
  <si>
    <t>https://mpesije.jne.gob.pe/apidocs/3c36204a-bacc-446d-a026-4f812eb6a5a0.pdf</t>
  </si>
  <si>
    <t>Caravelí - Provincial_FE EN EL PERU_3</t>
  </si>
  <si>
    <t>MARIA YESSENIA GALA ACO</t>
  </si>
  <si>
    <t>47686804</t>
  </si>
  <si>
    <t>https://mpesije.jne.gob.pe/apidocs/b5cb4827-14f9-4d8d-8c9b-54beff03220d.pdf</t>
  </si>
  <si>
    <t>Caravelí - Provincial_FE EN EL PERU_4</t>
  </si>
  <si>
    <t>ROBERT RODRIGO TORRES BARREDA</t>
  </si>
  <si>
    <t>90000500</t>
  </si>
  <si>
    <t>https://mpesije.jne.gob.pe/apidocs/103ab683-8e93-4d95-8b81-7aaeb054359c.pdf</t>
  </si>
  <si>
    <t>Caravelí - Provincial_FE EN EL PERU_5</t>
  </si>
  <si>
    <t>MARIZA MANUELA MONTOYA ANDIA</t>
  </si>
  <si>
    <t>30494097</t>
  </si>
  <si>
    <t>https://mpesije.jne.gob.pe/apidocs/09300c3d-d629-4022-8ee9-3513bb40ce12.pdf</t>
  </si>
  <si>
    <t>Caravelí - Provincial_FE EN EL PERU_6</t>
  </si>
  <si>
    <t>RONNY MILTON ALVA SEGURA</t>
  </si>
  <si>
    <t>41282661</t>
  </si>
  <si>
    <t>https://mpesije.jne.gob.pe/apidocs/a88fe703-5f11-42a9-ae44-6202fda95170.pdf</t>
  </si>
  <si>
    <t>Caravelí - Provincial_FE EN EL PERU_7</t>
  </si>
  <si>
    <t>LISBETH CAROLINA ABARCA LOA</t>
  </si>
  <si>
    <t>76229556</t>
  </si>
  <si>
    <t>https://mpesije.jne.gob.pe/apidocs/a3b5a0df-ebcb-4749-9424-78773eaa75b0.pdf</t>
  </si>
  <si>
    <t>Caravelí - Provincial_FE EN EL PERU_8</t>
  </si>
  <si>
    <t>ANGEL RAUL CABALLERO CHICLLA</t>
  </si>
  <si>
    <t>30494131</t>
  </si>
  <si>
    <t>https://mpesije.jne.gob.pe/apidocs/02dcca6b-09f9-433b-a121-2ced4c466b84.pdf</t>
  </si>
  <si>
    <t>Caravelí - Provincial_FUERZA AREQUIPENA_0</t>
  </si>
  <si>
    <t>ISAIAS CHALLCO FIGUEROA</t>
  </si>
  <si>
    <t>30488550</t>
  </si>
  <si>
    <t>https://mpesije.jne.gob.pe/apidocs/09fb75d0-ad96-499b-8a54-cec93fba5888.pdf</t>
  </si>
  <si>
    <t>Caravelí - Provincial_FUERZA AREQUIPENA_1</t>
  </si>
  <si>
    <t>OLENKA NAVARRO ESPINOZA</t>
  </si>
  <si>
    <t>70094603</t>
  </si>
  <si>
    <t>https://mpesije.jne.gob.pe/apidocs/fa85f9cd-bfe9-4961-8e2a-e698146ce9f3.pdf</t>
  </si>
  <si>
    <t>Caravelí - Provincial_FUERZA AREQUIPENA_2</t>
  </si>
  <si>
    <t>JOSE MELCHOR ORTEGA PADILLA</t>
  </si>
  <si>
    <t>21523041</t>
  </si>
  <si>
    <t>https://mpesije.jne.gob.pe/apidocs/ce471e06-cea4-4f6c-bbbc-5f830d1fa506.pdf</t>
  </si>
  <si>
    <t>Caravelí - Provincial_FUERZA AREQUIPENA_3</t>
  </si>
  <si>
    <t>MARIA DEL ROSARIO CHIRINOS FLORES</t>
  </si>
  <si>
    <t>46184604</t>
  </si>
  <si>
    <t>https://mpesije.jne.gob.pe/apidocs/a0960ec4-ad5a-4bd0-b667-b05c44ac9dd9.pdf</t>
  </si>
  <si>
    <t>Caravelí - Provincial_FUERZA AREQUIPENA_4</t>
  </si>
  <si>
    <t>JULIO ALFREDO RAMOS HUAYTA</t>
  </si>
  <si>
    <t>72254334</t>
  </si>
  <si>
    <t>https://mpesije.jne.gob.pe/apidocs/63549124-42c6-4b90-9dbe-95c57de59105.pdf</t>
  </si>
  <si>
    <t>Caravelí - Provincial_FUERZA AREQUIPENA_5</t>
  </si>
  <si>
    <t>YENI EDIT CASTAÑEDA RIVERA</t>
  </si>
  <si>
    <t>42131047</t>
  </si>
  <si>
    <t>https://mpesije.jne.gob.pe/apidocs/5156c71f-cf04-4d4a-a2ed-78d80c17f70b.pdf</t>
  </si>
  <si>
    <t>Caravelí - Provincial_FUERZA AREQUIPENA_6</t>
  </si>
  <si>
    <t>CESAR AUGUSTO GUTIERREZ HUARCAYA</t>
  </si>
  <si>
    <t>30494774</t>
  </si>
  <si>
    <t>https://mpesije.jne.gob.pe/apidocs/e04d71c8-2367-43c1-b22c-f1525ec7588c.pdf</t>
  </si>
  <si>
    <t>Caravelí - Provincial_FUERZA AREQUIPENA_7</t>
  </si>
  <si>
    <t>MAYTHE KELLY DE LA CRUZ MONTOYA</t>
  </si>
  <si>
    <t>73995518</t>
  </si>
  <si>
    <t>https://mpesije.jne.gob.pe/apidocs/f4a7472a-d1a1-47ae-b597-05cc7f59ff59.pdf</t>
  </si>
  <si>
    <t>Caravelí - Provincial_FUERZA AREQUIPENA_8</t>
  </si>
  <si>
    <t>EDUARDO HERMENEGILDO MONTOYA QUISPE</t>
  </si>
  <si>
    <t>30491399</t>
  </si>
  <si>
    <t>https://mpesije.jne.gob.pe/apidocs/1e551a2c-6e5a-423a-acfb-06b2950a2338.pdf</t>
  </si>
  <si>
    <t>Caravelí - Provincial_PARTIDO DEL BUEN GOBIERNO_0</t>
  </si>
  <si>
    <t>JOSE ANTONIO FLORES PONCE</t>
  </si>
  <si>
    <t>30507153</t>
  </si>
  <si>
    <t>https://mpesije.jne.gob.pe/apidocs/f7cb2a42-de31-42d9-900e-162ed96e8e92.pdf</t>
  </si>
  <si>
    <t>Caravelí - Provincial_PARTIDO DEL BUEN GOBIERNO_1</t>
  </si>
  <si>
    <t>DEIDAMIA BEATRIZ CUEVA CANDIA</t>
  </si>
  <si>
    <t>30488242</t>
  </si>
  <si>
    <t>https://mpesije.jne.gob.pe/apidocs/a66c8f56-82ba-47e0-ad8c-4bc26e0cb93c.pdf</t>
  </si>
  <si>
    <t>Caravelí - Provincial_PARTIDO DEL BUEN GOBIERNO_2</t>
  </si>
  <si>
    <t>QUIFER FRANK PEÑALOZA CUSI RAMOS</t>
  </si>
  <si>
    <t>29551961</t>
  </si>
  <si>
    <t>https://mpesije.jne.gob.pe/apidocs/3413fa3a-8f8e-4657-a5bf-cce848edcb51.pdf</t>
  </si>
  <si>
    <t>Caravelí - Provincial_PARTIDO DEL BUEN GOBIERNO_3</t>
  </si>
  <si>
    <t>NAYELY KAREN ZEA ESPINOZA</t>
  </si>
  <si>
    <t>70575911</t>
  </si>
  <si>
    <t>https://mpesije.jne.gob.pe/apidocs/4278f311-0408-4b39-ba55-a098061d2037.pdf</t>
  </si>
  <si>
    <t>Caravelí - Provincial_PARTIDO DEL BUEN GOBIERNO_4</t>
  </si>
  <si>
    <t>JOSE DANIEL PEREZ PATIÑO</t>
  </si>
  <si>
    <t>30429816</t>
  </si>
  <si>
    <t>https://mpesije.jne.gob.pe/apidocs/d475ffe8-500a-4af0-b05e-b954cfd9e269.pdf</t>
  </si>
  <si>
    <t>Caravelí - Provincial_PARTIDO DEL BUEN GOBIERNO_5</t>
  </si>
  <si>
    <t>MAGALY MILAGROS PAUCARA CENTENO</t>
  </si>
  <si>
    <t>30487997</t>
  </si>
  <si>
    <t>https://mpesije.jne.gob.pe/apidocs/fc7c1621-568b-4465-a732-54f785594da4.pdf</t>
  </si>
  <si>
    <t>Caravelí - Provincial_PARTIDO DEL BUEN GOBIERNO_6</t>
  </si>
  <si>
    <t>EDWIN LUIS NERI CRUZ</t>
  </si>
  <si>
    <t>30488036</t>
  </si>
  <si>
    <t>https://mpesije.jne.gob.pe/apidocs/17c58fd0-0f03-42dd-83b9-d2aa412e1c97.pdf</t>
  </si>
  <si>
    <t>Caravelí - Provincial_PARTIDO DEL BUEN GOBIERNO_7</t>
  </si>
  <si>
    <t>NHAYADY MARIANA ABARCA CUEVA</t>
  </si>
  <si>
    <t>72482911</t>
  </si>
  <si>
    <t>https://mpesije.jne.gob.pe/apidocs/31d2ddca-573c-4e6e-9270-c7065e5998dc.pdf</t>
  </si>
  <si>
    <t>Caravelí - Provincial_PARTIDO DEL BUEN GOBIERNO_8</t>
  </si>
  <si>
    <t>HOBER LUIS FERNANDEZ VEGA</t>
  </si>
  <si>
    <t>71509705</t>
  </si>
  <si>
    <t>https://mpesije.jne.gob.pe/apidocs/28d10ffb-d3a8-428c-b60a-28bf113d4e18.pdf</t>
  </si>
  <si>
    <t>Caravelí - Provincial_PODEMOS PERU_0</t>
  </si>
  <si>
    <t>TULIO ERNESTO NAVARRO NEYRA</t>
  </si>
  <si>
    <t>06382046</t>
  </si>
  <si>
    <t>https://mpesije.jne.gob.pe/apidocs/e9c680db-9e9d-4004-ae0b-d59c0ea468b0.pdf</t>
  </si>
  <si>
    <t>Caravelí - Provincial_PODEMOS PERU_1</t>
  </si>
  <si>
    <t>JUAN VICENTE FRANCO HUAMAN</t>
  </si>
  <si>
    <t>43905448</t>
  </si>
  <si>
    <t>https://mpesije.jne.gob.pe/apidocs/02205879-4bcb-4194-8a1f-0b71e9e2755e.pdf</t>
  </si>
  <si>
    <t>Caravelí - Provincial_PODEMOS PERU_2</t>
  </si>
  <si>
    <t>JULY FRANCESCA SALDIVAR HUYHUA</t>
  </si>
  <si>
    <t>46108044</t>
  </si>
  <si>
    <t>https://mpesije.jne.gob.pe/apidocs/676bb147-17be-4256-865c-ede8cf9148ea.pdf</t>
  </si>
  <si>
    <t>Caravelí - Provincial_PODEMOS PERU_3</t>
  </si>
  <si>
    <t>JAVIER CATAÑO MURGA</t>
  </si>
  <si>
    <t>42332081</t>
  </si>
  <si>
    <t>https://mpesije.jne.gob.pe/apidocs/474c3e64-b098-4ad0-96cf-607583bddaf4.pdf</t>
  </si>
  <si>
    <t>Caravelí - Provincial_PODEMOS PERU_4</t>
  </si>
  <si>
    <t>MARILDA HELEN GONZALES VALENCIA</t>
  </si>
  <si>
    <t>45000059</t>
  </si>
  <si>
    <t>https://mpesije.jne.gob.pe/apidocs/686837c3-9003-4295-9757-898a99851065.pdf</t>
  </si>
  <si>
    <t>Caravelí - Provincial_PODEMOS PERU_5</t>
  </si>
  <si>
    <t>ITALO MOISES MALDONADO ROSAS</t>
  </si>
  <si>
    <t>74175914</t>
  </si>
  <si>
    <t>https://mpesije.jne.gob.pe/apidocs/74e02472-64fc-4554-928c-1aa39a7aaaa3.pdf</t>
  </si>
  <si>
    <t>Caravelí - Provincial_PODEMOS PERU_6</t>
  </si>
  <si>
    <t>MILAGROS INES CATAÑO GUERREROS</t>
  </si>
  <si>
    <t>70662135</t>
  </si>
  <si>
    <t>https://mpesije.jne.gob.pe/apidocs/48454a9a-9741-4cfa-bda3-a96e005b3b13.pdf</t>
  </si>
  <si>
    <t>Caravelí - Provincial_PODEMOS PERU_7</t>
  </si>
  <si>
    <t>LISANDRO FLORENTINO ESPINOZA ALMENARA</t>
  </si>
  <si>
    <t>42077131</t>
  </si>
  <si>
    <t>https://mpesije.jne.gob.pe/apidocs/fc10fbb6-954a-4b19-a574-0a391d4f5d72.pdf</t>
  </si>
  <si>
    <t>Caravelí - Provincial_PODEMOS PERU_8</t>
  </si>
  <si>
    <t>INOCELIA BERTINA QUISPE GUERREROS</t>
  </si>
  <si>
    <t>30481133</t>
  </si>
  <si>
    <t>https://mpesije.jne.gob.pe/apidocs/1f3feeaf-1723-4006-96f0-fc8a3763d47d.pdf</t>
  </si>
  <si>
    <t>Caravelí - Provincial_PROGRESEMOS_0</t>
  </si>
  <si>
    <t>ROBERTO GERARDO VASQUEZ PISCO</t>
  </si>
  <si>
    <t>30482153</t>
  </si>
  <si>
    <t>https://mpesije.jne.gob.pe/apidocs/c9b7762b-3ff4-4b38-8778-e1775866ed8a.pdf</t>
  </si>
  <si>
    <t>Caravelí - Provincial_PROGRESEMOS_1</t>
  </si>
  <si>
    <t>JORGE MOISES RAMIREZ JIMENEZ</t>
  </si>
  <si>
    <t>30481267</t>
  </si>
  <si>
    <t>https://mpesije.jne.gob.pe/apidocs/75f960e7-c7e2-418a-846a-31b27c6bdd34.pdf</t>
  </si>
  <si>
    <t>Caravelí - Provincial_PROGRESEMOS_2</t>
  </si>
  <si>
    <t>DEYSI ESTELA GUILLERMO LAVA</t>
  </si>
  <si>
    <t>40801755</t>
  </si>
  <si>
    <t>https://mpesije.jne.gob.pe/apidocs/1c4171a4-fd15-43a7-b61c-2e2f12a04003.pdf</t>
  </si>
  <si>
    <t>Caravelí - Provincial_PROGRESEMOS_3</t>
  </si>
  <si>
    <t>JULIO CESAR ESPINOZA NEYRA</t>
  </si>
  <si>
    <t>40428926</t>
  </si>
  <si>
    <t>https://mpesije.jne.gob.pe/apidocs/5dabc65a-9656-4b34-8850-eef63bb9bc6d.pdf</t>
  </si>
  <si>
    <t>Caravelí - Provincial_PROGRESEMOS_4</t>
  </si>
  <si>
    <t>ZARITA JUANA SAYAVERDE BUSTAMANTE</t>
  </si>
  <si>
    <t>30491744</t>
  </si>
  <si>
    <t>https://mpesije.jne.gob.pe/apidocs/db321a54-ebaa-419b-8c70-a12a2f560f4e.pdf</t>
  </si>
  <si>
    <t>Caravelí - Provincial_PROGRESEMOS_5</t>
  </si>
  <si>
    <t>ALDAIR CLARK GUTIERREZ MONTOYA</t>
  </si>
  <si>
    <t>70610390</t>
  </si>
  <si>
    <t>https://mpesije.jne.gob.pe/apidocs/38c57b92-b86d-461b-8a06-3a055333ef8f.pdf</t>
  </si>
  <si>
    <t>Caravelí - Provincial_PROGRESEMOS_6</t>
  </si>
  <si>
    <t>MARIA FERNANDA ZEGARRA OCHOA</t>
  </si>
  <si>
    <t>76733735</t>
  </si>
  <si>
    <t>https://mpesije.jne.gob.pe/apidocs/2f879dfb-170a-4840-b11f-833059b8bf90.pdf</t>
  </si>
  <si>
    <t>Caravelí - Provincial_PROGRESEMOS_7</t>
  </si>
  <si>
    <t>DOMINGO RICHAR GUERREROS PANIBRA</t>
  </si>
  <si>
    <t>45929592</t>
  </si>
  <si>
    <t>https://mpesije.jne.gob.pe/apidocs/10498355-8544-4fcc-b307-a69a44e1e36b.pdf</t>
  </si>
  <si>
    <t>Caravelí - Provincial_PROGRESEMOS_8</t>
  </si>
  <si>
    <t>NOELIA MARIA ROSAS ESPINOZA</t>
  </si>
  <si>
    <t>72226001</t>
  </si>
  <si>
    <t>https://mpesije.jne.gob.pe/apidocs/414e958d-2749-4584-a9f7-d71819dd137f.pdf</t>
  </si>
  <si>
    <t>Caravelí - Provincial_RENOVACION POPULAR PERU_0</t>
  </si>
  <si>
    <t>OSWALDO BALTAZAR VELASQUEZ HUARCAYA</t>
  </si>
  <si>
    <t>22102400</t>
  </si>
  <si>
    <t>https://mpesije.jne.gob.pe/apidocs/dbcdf496-f631-4e7c-9994-78eb14179be0.pdf</t>
  </si>
  <si>
    <t>Caravelí - Provincial_RENOVACION POPULAR PERU_1</t>
  </si>
  <si>
    <t>LUIS ALBERTO ALVA MENDOZA</t>
  </si>
  <si>
    <t>10641541</t>
  </si>
  <si>
    <t>https://mpesije.jne.gob.pe/apidocs/9ab3b591-4a21-4214-8441-2bdd8b568a3b.pdf</t>
  </si>
  <si>
    <t>Caravelí - Provincial_RENOVACION POPULAR PERU_2</t>
  </si>
  <si>
    <t>FIORELLA MAURA MENDOZA MENDOZA</t>
  </si>
  <si>
    <t>45121813</t>
  </si>
  <si>
    <t>https://mpesije.jne.gob.pe/apidocs/93230de5-56dc-409e-91c4-e4df3d84a077.pdf</t>
  </si>
  <si>
    <t>Caravelí - Provincial_RENOVACION POPULAR PERU_3</t>
  </si>
  <si>
    <t>MARCO ANTONIO CABALLERO TORRES</t>
  </si>
  <si>
    <t>30507106</t>
  </si>
  <si>
    <t>https://mpesije.jne.gob.pe/apidocs/a352dcad-9c06-4cc3-886e-7669eaf8263d.pdf</t>
  </si>
  <si>
    <t>Caravelí - Provincial_RENOVACION POPULAR PERU_4</t>
  </si>
  <si>
    <t>NICOLE ALEXANDRA PEREZ FLORES</t>
  </si>
  <si>
    <t>76510498</t>
  </si>
  <si>
    <t>https://mpesije.jne.gob.pe/apidocs/8256ea6f-33d4-4a8f-9945-c147ea1357bc.pdf</t>
  </si>
  <si>
    <t>Caravelí - Provincial_RENOVACION POPULAR PERU_5</t>
  </si>
  <si>
    <t>CARLOS MIGUEL PAREDES OROSCO</t>
  </si>
  <si>
    <t>60061934</t>
  </si>
  <si>
    <t>https://mpesije.jne.gob.pe/apidocs/3ad10cb5-9df9-43e8-b02b-8208e9e914ba.pdf</t>
  </si>
  <si>
    <t>Caravelí - Provincial_RENOVACION POPULAR PERU_6</t>
  </si>
  <si>
    <t>CARMEN ROSA CONDORI BARRIENTOS</t>
  </si>
  <si>
    <t>40146845</t>
  </si>
  <si>
    <t>https://mpesije.jne.gob.pe/apidocs/06de1420-50bb-434e-94de-55d7d30f3c04.pdf</t>
  </si>
  <si>
    <t>Caravelí - Provincial_RENOVACION POPULAR PERU_7</t>
  </si>
  <si>
    <t>ROBERTO AGUSTIN MEDINA CCANCCE</t>
  </si>
  <si>
    <t>30489582</t>
  </si>
  <si>
    <t>https://mpesije.jne.gob.pe/apidocs/d1fba0e7-6d25-44b2-b24b-ddf4d8fc737e.pdf</t>
  </si>
  <si>
    <t>Caravelí - Provincial_RENOVACION POPULAR PERU_8</t>
  </si>
  <si>
    <t>MARIA FERNANDA ROJAS FERNANDEZ</t>
  </si>
  <si>
    <t>71828685</t>
  </si>
  <si>
    <t>https://mpesije.jne.gob.pe/apidocs/58ef61eb-15fa-4cb7-8de0-834e405e57a6.pdf</t>
  </si>
  <si>
    <t>Castilla - Provincial_AHORA NACION AN_0</t>
  </si>
  <si>
    <t>ROBINSON ORLANDO HUACO MORENO</t>
  </si>
  <si>
    <t>29343546</t>
  </si>
  <si>
    <t>https://mpesije.jne.gob.pe/apidocs/746e51f9-9dec-4e5d-ae8e-f1b8059ac5f9.pdf</t>
  </si>
  <si>
    <t>Castilla - Provincial_AHORA NACION AN_1</t>
  </si>
  <si>
    <t>REMI ORLANDO DIAZ FERNANDEZ</t>
  </si>
  <si>
    <t>29656903</t>
  </si>
  <si>
    <t>https://mpesije.jne.gob.pe/apidocs/05f78a97-c5e4-4211-8a64-bdcd0fb9e19d.pdf</t>
  </si>
  <si>
    <t>Castilla - Provincial_AHORA NACION AN_2</t>
  </si>
  <si>
    <t>MARYLIA BRENDA SALINAS ARAGON</t>
  </si>
  <si>
    <t>46738875</t>
  </si>
  <si>
    <t>https://mpesije.jne.gob.pe/apidocs/6f9d15f4-96f1-49e8-82be-f6146c6b0690.pdf</t>
  </si>
  <si>
    <t>Castilla - Provincial_AHORA NACION AN_3</t>
  </si>
  <si>
    <t>NILTON MARTIN GUTIERREZ VALDIVIA</t>
  </si>
  <si>
    <t>01342829</t>
  </si>
  <si>
    <t>https://mpesije.jne.gob.pe/apidocs/19e92301-aee4-4424-a36f-ec5605b8e490.pdf</t>
  </si>
  <si>
    <t>Castilla - Provincial_AHORA NACION AN_4</t>
  </si>
  <si>
    <t>ROSA MARILYN JAÑO MOLLEAPAZA</t>
  </si>
  <si>
    <t>71984540</t>
  </si>
  <si>
    <t>https://mpesije.jne.gob.pe/apidocs/e307bdf7-d991-4ebf-adbb-05d5b1f93c70.pdf</t>
  </si>
  <si>
    <t>Castilla - Provincial_AHORA NACION AN_5</t>
  </si>
  <si>
    <t>ELVIS NILTON ARIAS NAUCA</t>
  </si>
  <si>
    <t>71535218</t>
  </si>
  <si>
    <t>https://mpesije.jne.gob.pe/apidocs/4f86528b-a724-4ca9-949a-3d8331cf595b.pdf</t>
  </si>
  <si>
    <t>Castilla - Provincial_AHORA NACION AN_6</t>
  </si>
  <si>
    <t>DINA ROSA ANCO APAZA</t>
  </si>
  <si>
    <t>46523441</t>
  </si>
  <si>
    <t>https://mpesije.jne.gob.pe/apidocs/6959aef2-f55a-40cb-b16f-2aef88f8e6b5.pdf</t>
  </si>
  <si>
    <t>Castilla - Provincial_AHORA NACION AN_7</t>
  </si>
  <si>
    <t>LUIS ANGEL GUTIERREZ ACERO</t>
  </si>
  <si>
    <t>70833875</t>
  </si>
  <si>
    <t>https://mpesije.jne.gob.pe/apidocs/8e1ec0c0-69f2-4429-932e-dc0270213d1b.pdf</t>
  </si>
  <si>
    <t>Castilla - Provincial_AHORA NACION AN_8</t>
  </si>
  <si>
    <t>ANDREA INES RAMOS YANA</t>
  </si>
  <si>
    <t>48759799</t>
  </si>
  <si>
    <t>https://mpesije.jne.gob.pe/apidocs/5ab60311-523c-4aa2-922f-890d018d4e4b.pdf</t>
  </si>
  <si>
    <t>Castilla - Provincial_AREQUIPA TRADICION Y FUTURO_0</t>
  </si>
  <si>
    <t>EBONY ESTEFANI LLERENA TAPIA</t>
  </si>
  <si>
    <t>72118418</t>
  </si>
  <si>
    <t>https://mpesije.jne.gob.pe/apidocs/70ed4072-0c87-445a-a894-c0f090ed5cc1.pdf</t>
  </si>
  <si>
    <t>Castilla - Provincial_AREQUIPA TRADICION Y FUTURO_1</t>
  </si>
  <si>
    <t>HERMOGENES CESAR HUAMANI HUAMANI</t>
  </si>
  <si>
    <t>42414650</t>
  </si>
  <si>
    <t>https://mpesije.jne.gob.pe/apidocs/9bbd355c-9eb3-495e-a9cf-8eb14574767c.pdf</t>
  </si>
  <si>
    <t>Castilla - Provincial_AREQUIPA TRADICION Y FUTURO_2</t>
  </si>
  <si>
    <t>SOVEIDA GUADALUPE RODRIGUEZ HUAMANI</t>
  </si>
  <si>
    <t>41043094</t>
  </si>
  <si>
    <t>https://mpesije.jne.gob.pe/apidocs/a784d887-7c27-4164-a26a-91d2f5b2e368.pdf</t>
  </si>
  <si>
    <t>Castilla - Provincial_AREQUIPA TRADICION Y FUTURO_3</t>
  </si>
  <si>
    <t>OSCAR MUCHAYPIÑA CARIGGA</t>
  </si>
  <si>
    <t>43674618</t>
  </si>
  <si>
    <t>https://mpesije.jne.gob.pe/apidocs/9d2bb02e-67d1-4af3-886b-5a588775de29.pdf</t>
  </si>
  <si>
    <t>Castilla - Provincial_AREQUIPA TRADICION Y FUTURO_4</t>
  </si>
  <si>
    <t>ESTHER GRACIELA VARGAS HUAYHUA</t>
  </si>
  <si>
    <t>75056560</t>
  </si>
  <si>
    <t>https://mpesije.jne.gob.pe/apidocs/aaeb10ec-b0e9-401a-81ad-9e55dc2b7302.pdf</t>
  </si>
  <si>
    <t>Castilla - Provincial_AREQUIPA TRADICION Y FUTURO_5</t>
  </si>
  <si>
    <t>HUGO JOSE HUAMANTUCO CCAMA</t>
  </si>
  <si>
    <t>43346431</t>
  </si>
  <si>
    <t>https://mpesije.jne.gob.pe/apidocs/f0e169ed-7f63-403a-adc6-e7d436569f48.pdf</t>
  </si>
  <si>
    <t>Castilla - Provincial_AREQUIPA TRADICION Y FUTURO_6</t>
  </si>
  <si>
    <t>NUBIA PAMELA TALLA LUQUE</t>
  </si>
  <si>
    <t>30589432</t>
  </si>
  <si>
    <t>https://mpesije.jne.gob.pe/apidocs/b62d5f14-6b72-4f06-869c-b1f27d7ae8c9.pdf</t>
  </si>
  <si>
    <t>Castilla - Provincial_AREQUIPA TRADICION Y FUTURO_7</t>
  </si>
  <si>
    <t>DANIEL EZEQUIEL QUINTANA CASALI</t>
  </si>
  <si>
    <t>42047174</t>
  </si>
  <si>
    <t>https://mpesije.jne.gob.pe/apidocs/4ec1741a-868d-4a33-9107-b3e5a78852e0.pdf</t>
  </si>
  <si>
    <t>Castilla - Provincial_AREQUIPA TRADICION Y FUTURO_8</t>
  </si>
  <si>
    <t>VILMA FORTUNATA SANA HUAMANI</t>
  </si>
  <si>
    <t>76785870</t>
  </si>
  <si>
    <t>https://mpesije.jne.gob.pe/apidocs/2f3ebe5c-2e6a-41c7-998f-5df9f0641d94.pdf</t>
  </si>
  <si>
    <t>Castilla - Provincial_FRENTE POPULAR AGRICOLA FIA DEL PERU_0</t>
  </si>
  <si>
    <t>CESAR MARCELO DIAZ GAMERO</t>
  </si>
  <si>
    <t>42789139</t>
  </si>
  <si>
    <t>https://mpesije.jne.gob.pe/apidocs/682f4405-e2ea-4913-9f49-3c7bb1848992.pdf</t>
  </si>
  <si>
    <t>Castilla - Provincial_FRENTE POPULAR AGRICOLA FIA DEL PERU_1</t>
  </si>
  <si>
    <t>DEYSI LUCERO TACUSI HUAMANI</t>
  </si>
  <si>
    <t>77495474</t>
  </si>
  <si>
    <t>https://mpesije.jne.gob.pe/apidocs/cc4f2257-c2c3-492b-baab-ee93fc5f8604.pdf</t>
  </si>
  <si>
    <t>Castilla - Provincial_FRENTE POPULAR AGRICOLA FIA DEL PERU_2</t>
  </si>
  <si>
    <t>RULO GONZALES MARRON</t>
  </si>
  <si>
    <t>71947653</t>
  </si>
  <si>
    <t>https://mpesije.jne.gob.pe/apidocs/6f689e21-ec30-474e-8a02-ff7aafd74e29.pdf</t>
  </si>
  <si>
    <t>Castilla - Provincial_FRENTE POPULAR AGRICOLA FIA DEL PERU_3</t>
  </si>
  <si>
    <t>GUADALUPE YANCAPALLO SIMON</t>
  </si>
  <si>
    <t>73315721</t>
  </si>
  <si>
    <t>https://mpesije.jne.gob.pe/apidocs/6468317e-aca0-462a-a185-763a8bbd2dd2.pdf</t>
  </si>
  <si>
    <t>Castilla - Provincial_FRENTE POPULAR AGRICOLA FIA DEL PERU_4</t>
  </si>
  <si>
    <t>JAVIER ROBERTO PROVELEON ANDRADE</t>
  </si>
  <si>
    <t>05793471</t>
  </si>
  <si>
    <t>https://mpesije.jne.gob.pe/apidocs/ccf62409-c98f-42f3-a48e-a7d74daf02cb.pdf</t>
  </si>
  <si>
    <t>Castilla - Provincial_FRENTE POPULAR AGRICOLA FIA DEL PERU_5</t>
  </si>
  <si>
    <t>MARIVEL SILVA SANALEA</t>
  </si>
  <si>
    <t>43508341</t>
  </si>
  <si>
    <t>https://mpesije.jne.gob.pe/apidocs/c3057d4b-99b9-492a-9731-f3e6eb868e79.pdf</t>
  </si>
  <si>
    <t>Castilla - Provincial_FRENTE POPULAR AGRICOLA FIA DEL PERU_6</t>
  </si>
  <si>
    <t>JOHN GARY CALACHUA HUAMANI</t>
  </si>
  <si>
    <t>77915610</t>
  </si>
  <si>
    <t>https://mpesije.jne.gob.pe/apidocs/8f8ccd72-8890-4ee1-ac9b-37e47b981cf2.pdf</t>
  </si>
  <si>
    <t>Castilla - Provincial_FRENTE POPULAR AGRICOLA FIA DEL PERU_7</t>
  </si>
  <si>
    <t>IRMA MARCUSA CAJAHUACCHA CHACO</t>
  </si>
  <si>
    <t>43691577</t>
  </si>
  <si>
    <t>https://mpesije.jne.gob.pe/apidocs/af87bb34-6489-4f76-9db8-c4655c9f23ca.pdf</t>
  </si>
  <si>
    <t>Castilla - Provincial_FRENTE POPULAR AGRICOLA FIA DEL PERU_8</t>
  </si>
  <si>
    <t>ALBERTO ARAGON ESCALANTE</t>
  </si>
  <si>
    <t>30580104</t>
  </si>
  <si>
    <t>https://mpesije.jne.gob.pe/apidocs/afea9ccf-791c-4c09-bc09-cac23f35b0b4.pdf</t>
  </si>
  <si>
    <t>Castilla - Provincial_FUERZA AREQUIPENA_0</t>
  </si>
  <si>
    <t>HECTOR RAUL CACERES MUÑOZ</t>
  </si>
  <si>
    <t>30581916</t>
  </si>
  <si>
    <t>https://mpesije.jne.gob.pe/apidocs/42bcf5c9-b1d0-4a6c-9bb6-5c1c22e8d972.pdf</t>
  </si>
  <si>
    <t>Castilla - Provincial_FUERZA AREQUIPENA_1</t>
  </si>
  <si>
    <t>PAUL HERNAN QUINDE ALARCON</t>
  </si>
  <si>
    <t>29693211</t>
  </si>
  <si>
    <t>https://mpesije.jne.gob.pe/apidocs/8c59bf41-6820-464a-851a-c12e6a9ad7a3.pdf</t>
  </si>
  <si>
    <t>Castilla - Provincial_FUERZA AREQUIPENA_2</t>
  </si>
  <si>
    <t>PAOLA YESENIA VELASQUEZ CORRALES</t>
  </si>
  <si>
    <t>30586379</t>
  </si>
  <si>
    <t>https://mpesije.jne.gob.pe/apidocs/4d888b28-87f4-47c2-a270-c16fc84199b4.pdf</t>
  </si>
  <si>
    <t>Castilla - Provincial_FUERZA AREQUIPENA_3</t>
  </si>
  <si>
    <t>MANUEL DAVID ZUÑIGA DAVILA</t>
  </si>
  <si>
    <t>42816015</t>
  </si>
  <si>
    <t>https://mpesije.jne.gob.pe/apidocs/09fe32cf-b68f-41df-bedb-690e10534b60.pdf</t>
  </si>
  <si>
    <t>Castilla - Provincial_FUERZA AREQUIPENA_4</t>
  </si>
  <si>
    <t>MARIA EUGENIA RIVERA MOLINA</t>
  </si>
  <si>
    <t>72798165</t>
  </si>
  <si>
    <t>https://mpesije.jne.gob.pe/apidocs/9d91b827-db5b-485e-afbd-6f4113c3f5f1.pdf</t>
  </si>
  <si>
    <t>Castilla - Provincial_FUERZA AREQUIPENA_5</t>
  </si>
  <si>
    <t>DOMINGO ANTOLIN ROLDAN VALDIVIA</t>
  </si>
  <si>
    <t>30586552</t>
  </si>
  <si>
    <t>https://mpesije.jne.gob.pe/apidocs/f4f6b11c-91cb-4c68-b6d5-c1d0f31debaf.pdf</t>
  </si>
  <si>
    <t>Castilla - Provincial_FUERZA AREQUIPENA_6</t>
  </si>
  <si>
    <t>MADELEINE ROSARIO GOMEZ LEANDREZ</t>
  </si>
  <si>
    <t>74127813</t>
  </si>
  <si>
    <t>https://mpesije.jne.gob.pe/apidocs/620eb377-5e05-4fdd-85a1-b642da5b1a87.pdf</t>
  </si>
  <si>
    <t>Castilla - Provincial_FUERZA AREQUIPENA_7</t>
  </si>
  <si>
    <t>MARIO OMAR DEL CARPIO YANA</t>
  </si>
  <si>
    <t>73458098</t>
  </si>
  <si>
    <t>https://mpesije.jne.gob.pe/apidocs/063dad5f-30d9-450b-886f-36dcaecaace0.pdf</t>
  </si>
  <si>
    <t>Castilla - Provincial_FUERZA AREQUIPENA_8</t>
  </si>
  <si>
    <t>HILDA MODESTA VILCARANA FLORES</t>
  </si>
  <si>
    <t>43931900</t>
  </si>
  <si>
    <t>https://mpesije.jne.gob.pe/apidocs/2843b6a2-4c50-4a50-afbb-b3be32b72c7a.pdf</t>
  </si>
  <si>
    <t>Castilla - Provincial_MOVIMIENTO REGIONAL AREQUIPA AVANCEMOS_0</t>
  </si>
  <si>
    <t>LUIS MIGUEL CATERIANO WENDORFF</t>
  </si>
  <si>
    <t>00255577</t>
  </si>
  <si>
    <t>https://mpesije.jne.gob.pe/apidocs/865109c0-5477-4309-a061-4e6ac3602137.pdf</t>
  </si>
  <si>
    <t>Castilla - Provincial_MOVIMIENTO REGIONAL AREQUIPA AVANCEMOS_1</t>
  </si>
  <si>
    <t>TOMAS JAIME SANCHEZ NAUCA</t>
  </si>
  <si>
    <t>30588852</t>
  </si>
  <si>
    <t>https://mpesije.jne.gob.pe/apidocs/1993333e-e651-4c9a-86eb-0273c42b0a49.pdf</t>
  </si>
  <si>
    <t>Castilla - Provincial_MOVIMIENTO REGIONAL AREQUIPA AVANCEMOS_2</t>
  </si>
  <si>
    <t>GLADYS SOLEDAD SANA HERENCIA</t>
  </si>
  <si>
    <t>77664605</t>
  </si>
  <si>
    <t>https://mpesije.jne.gob.pe/apidocs/f3d3116f-74ea-4dfb-ad08-10e46e32cf0f.pdf</t>
  </si>
  <si>
    <t>Castilla - Provincial_MOVIMIENTO REGIONAL AREQUIPA AVANCEMOS_3</t>
  </si>
  <si>
    <t>MARCOS ROGUER PRIETO ZUÑIGA</t>
  </si>
  <si>
    <t>30571716</t>
  </si>
  <si>
    <t>https://mpesije.jne.gob.pe/apidocs/070bd9df-6348-4089-b83a-dc1e06eec643.pdf</t>
  </si>
  <si>
    <t>Castilla - Provincial_MOVIMIENTO REGIONAL AREQUIPA AVANCEMOS_4</t>
  </si>
  <si>
    <t>CARMEN ROSA FLORES CALACHUA</t>
  </si>
  <si>
    <t>76759164</t>
  </si>
  <si>
    <t>https://mpesije.jne.gob.pe/apidocs/bb4d6d32-121e-412f-90e2-0a088804d745.pdf</t>
  </si>
  <si>
    <t>Castilla - Provincial_MOVIMIENTO REGIONAL AREQUIPA AVANCEMOS_5</t>
  </si>
  <si>
    <t>PABLO AMET CARPIO VIZCARRA</t>
  </si>
  <si>
    <t>46054934</t>
  </si>
  <si>
    <t>https://mpesije.jne.gob.pe/apidocs/34b7aaea-c35c-4508-bde2-a0f9432e5b27.pdf</t>
  </si>
  <si>
    <t>Castilla - Provincial_MOVIMIENTO REGIONAL AREQUIPA AVANCEMOS_6</t>
  </si>
  <si>
    <t>JUANA PASTORA HUAMANI AGUILAR</t>
  </si>
  <si>
    <t>10445892</t>
  </si>
  <si>
    <t>https://mpesije.jne.gob.pe/apidocs/ef4ecf11-775c-43fc-b398-c3134f2bb6c1.pdf</t>
  </si>
  <si>
    <t>Castilla - Provincial_MOVIMIENTO REGIONAL AREQUIPA AVANCEMOS_7</t>
  </si>
  <si>
    <t>BENJAMIN DOROTEO CHURA ARAGON</t>
  </si>
  <si>
    <t>29702142</t>
  </si>
  <si>
    <t>https://mpesije.jne.gob.pe/apidocs/7884e394-c34b-4d85-ba3f-3c25aca4c633.pdf</t>
  </si>
  <si>
    <t>Castilla - Provincial_MOVIMIENTO REGIONAL AREQUIPA AVANCEMOS_8</t>
  </si>
  <si>
    <t>LOURDES MELENIA VEGA DE CACERES</t>
  </si>
  <si>
    <t>29463057</t>
  </si>
  <si>
    <t>https://mpesije.jne.gob.pe/apidocs/74c26928-d8e7-4e39-92e8-735147c70b5b.pdf</t>
  </si>
  <si>
    <t>Castilla - Provincial_PARTIDO POLITICO PERU PRIMERO_0</t>
  </si>
  <si>
    <t>CHRISTIAN ROBERT FERNANDEZ JULCA</t>
  </si>
  <si>
    <t>25817739</t>
  </si>
  <si>
    <t>https://mpesije.jne.gob.pe/apidocs/9e61e6d1-ec4e-48c2-8ad6-262d0b26e9f4.pdf</t>
  </si>
  <si>
    <t>Castilla - Provincial_PARTIDO POLITICO PERU PRIMERO_1</t>
  </si>
  <si>
    <t>NORBERT KEVIN ZUÑIGA ZUÑIGA</t>
  </si>
  <si>
    <t>40705637</t>
  </si>
  <si>
    <t>https://mpesije.jne.gob.pe/apidocs/3b0e5522-6fc5-4dc4-8c26-9c2a9c915932.pdf</t>
  </si>
  <si>
    <t>Castilla - Provincial_PARTIDO POLITICO PERU PRIMERO_2</t>
  </si>
  <si>
    <t>ROSA EDBY CRUZ BUSTINZA</t>
  </si>
  <si>
    <t>29212455</t>
  </si>
  <si>
    <t>https://mpesije.jne.gob.pe/apidocs/b55ddad1-1f7d-47fd-bdf0-42b4e184d21a.pdf</t>
  </si>
  <si>
    <t>Castilla - Provincial_PARTIDO POLITICO PERU PRIMERO_3</t>
  </si>
  <si>
    <t>JUAN DE DIOS DEL CARPIO MEDINA</t>
  </si>
  <si>
    <t>30586958</t>
  </si>
  <si>
    <t>https://mpesije.jne.gob.pe/apidocs/e65f7490-8509-4b61-9b0a-c1875361b195.pdf</t>
  </si>
  <si>
    <t>Castilla - Provincial_PARTIDO POLITICO PERU PRIMERO_4</t>
  </si>
  <si>
    <t>ANGELA DEL ROSARIO ALVAREZ MENDOZA</t>
  </si>
  <si>
    <t>71974060</t>
  </si>
  <si>
    <t>https://mpesije.jne.gob.pe/apidocs/42ccbc63-04fa-4647-8243-a9ea13afa48d.pdf</t>
  </si>
  <si>
    <t>Castilla - Provincial_PARTIDO POLITICO PERU PRIMERO_5</t>
  </si>
  <si>
    <t>LUIS ENRIQUE TORRES CORDOVA</t>
  </si>
  <si>
    <t>30562735</t>
  </si>
  <si>
    <t>https://mpesije.jne.gob.pe/apidocs/7d9679af-71b9-4080-ac14-8a880132b524.pdf</t>
  </si>
  <si>
    <t>Castilla - Provincial_PARTIDO POLITICO PERU PRIMERO_6</t>
  </si>
  <si>
    <t>YUDITH MILAGROS MEDINA HUACCHA</t>
  </si>
  <si>
    <t>42358530</t>
  </si>
  <si>
    <t>https://mpesije.jne.gob.pe/apidocs/471ce6a5-5c02-4cea-a078-203d71e4be4c.pdf</t>
  </si>
  <si>
    <t>Castilla - Provincial_PARTIDO POLITICO PERU PRIMERO_7</t>
  </si>
  <si>
    <t>JEANFRANCO SANTIAGO RAMOS QUISPE</t>
  </si>
  <si>
    <t>72103773</t>
  </si>
  <si>
    <t>https://mpesije.jne.gob.pe/apidocs/56395cfc-82a9-407a-98f7-fac041353068.pdf</t>
  </si>
  <si>
    <t>Castilla - Provincial_PARTIDO POLITICO PERU PRIMERO_8</t>
  </si>
  <si>
    <t>YRMA ANTONIETA HUAYHUA LLAZA</t>
  </si>
  <si>
    <t>30567119</t>
  </si>
  <si>
    <t>https://mpesije.jne.gob.pe/apidocs/8dab56ec-686b-499e-b5f2-c5d640733e7e.pdf</t>
  </si>
  <si>
    <t>Castilla - Provincial_PROGRESEMOS_0</t>
  </si>
  <si>
    <t>ANTONIO MANUEL QUISPE YAURI</t>
  </si>
  <si>
    <t>30586181</t>
  </si>
  <si>
    <t>https://mpesije.jne.gob.pe/apidocs/8e5653ef-382a-4f08-9d9a-28a5ab3d1b5b.pdf</t>
  </si>
  <si>
    <t>Castilla - Provincial_PROGRESEMOS_1</t>
  </si>
  <si>
    <t>JUAN JOSE HERRERA VALDERRAMA</t>
  </si>
  <si>
    <t>72198256</t>
  </si>
  <si>
    <t>https://mpesije.jne.gob.pe/apidocs/c70e8853-0a78-4666-a8d4-678bc1c59909.pdf</t>
  </si>
  <si>
    <t>Castilla - Provincial_PROGRESEMOS_2</t>
  </si>
  <si>
    <t>JANIS ANDREA SALAZAR ANDIA</t>
  </si>
  <si>
    <t>30586408</t>
  </si>
  <si>
    <t>https://mpesije.jne.gob.pe/apidocs/3990cedb-0280-4332-9869-535f09372cba.pdf</t>
  </si>
  <si>
    <t>Castilla - Provincial_PROGRESEMOS_3</t>
  </si>
  <si>
    <t>HECTOR JOSE MARTINEZ QUEZADA</t>
  </si>
  <si>
    <t>43141155</t>
  </si>
  <si>
    <t>https://mpesije.jne.gob.pe/apidocs/a9041ee1-7a37-44cf-889f-26d4e090c286.pdf</t>
  </si>
  <si>
    <t>Castilla - Provincial_PROGRESEMOS_4</t>
  </si>
  <si>
    <t>HERMELINDA CUSIHUAMAN GARCIA</t>
  </si>
  <si>
    <t>46572822</t>
  </si>
  <si>
    <t>https://mpesije.jne.gob.pe/apidocs/1bd22362-649f-48d0-8425-7661e9fc4d94.pdf</t>
  </si>
  <si>
    <t>Castilla - Provincial_PROGRESEMOS_5</t>
  </si>
  <si>
    <t>JUAN MARCOS VIZCARRA AREBALO</t>
  </si>
  <si>
    <t>41727378</t>
  </si>
  <si>
    <t>https://mpesije.jne.gob.pe/apidocs/f8ba8ea8-fc72-4953-9a07-14cbc21fda6c.pdf</t>
  </si>
  <si>
    <t>Castilla - Provincial_PROGRESEMOS_6</t>
  </si>
  <si>
    <t>GIANELLA ARELLYS RODRIGUEZ CONDORI</t>
  </si>
  <si>
    <t>73429190</t>
  </si>
  <si>
    <t>https://mpesije.jne.gob.pe/apidocs/5513b63e-7736-4d35-9a0a-35a89f297f9f.pdf</t>
  </si>
  <si>
    <t>Castilla - Provincial_PROGRESEMOS_7</t>
  </si>
  <si>
    <t>ASUNTO LUIS CUELLO RAMOS</t>
  </si>
  <si>
    <t>44100471</t>
  </si>
  <si>
    <t>https://mpesije.jne.gob.pe/apidocs/ab4e6b1c-f377-4b0a-ae83-75361d202c58.pdf</t>
  </si>
  <si>
    <t>Castilla - Provincial_PROGRESEMOS_8</t>
  </si>
  <si>
    <t>CARMEN ROSA BENAVIDES HUAMAN</t>
  </si>
  <si>
    <t>46817204</t>
  </si>
  <si>
    <t>https://mpesije.jne.gob.pe/apidocs/afb7f8c9-abb2-4f72-812d-e304d3c06bcf.pdf</t>
  </si>
  <si>
    <t>Castilla - Provincial_RENOVACION POPULAR PERU_0</t>
  </si>
  <si>
    <t>YEYMI NATALI PEREA MOLLO</t>
  </si>
  <si>
    <t>42318906</t>
  </si>
  <si>
    <t>https://mpesije.jne.gob.pe/apidocs/4509e72a-ee3a-41b4-a3af-333642639f28.pdf</t>
  </si>
  <si>
    <t>Castilla - Provincial_RENOVACION POPULAR PERU_1</t>
  </si>
  <si>
    <t>EDITH ANTONIETA PICARDO MARTINEZ</t>
  </si>
  <si>
    <t>30581271</t>
  </si>
  <si>
    <t>https://mpesije.jne.gob.pe/apidocs/5ec5f026-f71c-471f-8fa0-c1790bfd3e6d.pdf</t>
  </si>
  <si>
    <t>Castilla - Provincial_RENOVACION POPULAR PERU_2</t>
  </si>
  <si>
    <t>ISIDRO JUSTO AGUILAR RAMOS</t>
  </si>
  <si>
    <t>29425452</t>
  </si>
  <si>
    <t>https://mpesije.jne.gob.pe/apidocs/0414f136-f097-4ce5-93c0-5bf113529964.pdf</t>
  </si>
  <si>
    <t>Castilla - Provincial_RENOVACION POPULAR PERU_3</t>
  </si>
  <si>
    <t>ARIANA MIA CHOQUE VILCA</t>
  </si>
  <si>
    <t>60233657</t>
  </si>
  <si>
    <t>https://mpesije.jne.gob.pe/apidocs/cf5e1d3d-b679-4f72-bc21-32ef5600f81f.pdf</t>
  </si>
  <si>
    <t>Castilla - Provincial_RENOVACION POPULAR PERU_4</t>
  </si>
  <si>
    <t>VALENTIN JOSE HUAMANI ARIAS</t>
  </si>
  <si>
    <t>42695386</t>
  </si>
  <si>
    <t>https://mpesije.jne.gob.pe/apidocs/43d47b93-3cfb-499f-9d6c-8c6157210189.pdf</t>
  </si>
  <si>
    <t>Castilla - Provincial_RENOVACION POPULAR PERU_5</t>
  </si>
  <si>
    <t>GIULIANA LEYDI CACERES VILCA</t>
  </si>
  <si>
    <t>44524528</t>
  </si>
  <si>
    <t>https://mpesije.jne.gob.pe/apidocs/4a713052-3900-49d8-94b2-2145f8106fd1.pdf</t>
  </si>
  <si>
    <t>Castilla - Provincial_RENOVACION POPULAR PERU_6</t>
  </si>
  <si>
    <t>PAOLO JESUS ALVAREZ SOTO</t>
  </si>
  <si>
    <t>62312393</t>
  </si>
  <si>
    <t>https://mpesije.jne.gob.pe/apidocs/9974adc3-cd5b-419f-91c7-e310921cfe8f.pdf</t>
  </si>
  <si>
    <t>Castilla - Provincial_RENOVACION POPULAR PERU_7</t>
  </si>
  <si>
    <t>LUCRECIA ENCARNACION VERA FERNANDEZ</t>
  </si>
  <si>
    <t>30571504</t>
  </si>
  <si>
    <t>https://mpesije.jne.gob.pe/apidocs/ac36f663-ded7-46fc-a6f6-dd67de749e6d.pdf</t>
  </si>
  <si>
    <t>Castilla - Provincial_RENOVACION POPULAR PERU_8</t>
  </si>
  <si>
    <t>JOSE DOMINGO PAJA ATENCIO</t>
  </si>
  <si>
    <t>29567856</t>
  </si>
  <si>
    <t>https://mpesije.jne.gob.pe/apidocs/5399c4ab-e2bb-406d-8f3f-26a3aa612009.pdf</t>
  </si>
  <si>
    <t>Caylloma - Provincial_AHORA NACION AN_0</t>
  </si>
  <si>
    <t>RAUL MELITON MAMANI PICHA</t>
  </si>
  <si>
    <t>41433529</t>
  </si>
  <si>
    <t>https://mpesije.jne.gob.pe/apidocs/9a648c81-47bb-45a8-af91-fa55ede02136.pdf</t>
  </si>
  <si>
    <t>Caylloma - Provincial_AHORA NACION AN_1</t>
  </si>
  <si>
    <t>ANICETO HUILLCA HUAYLLA</t>
  </si>
  <si>
    <t>29483673</t>
  </si>
  <si>
    <t>https://mpesije.jne.gob.pe/apidocs/1c695dae-0f41-41f6-b9fb-22afa2398926.pdf</t>
  </si>
  <si>
    <t>Caylloma - Provincial_AHORA NACION AN_2</t>
  </si>
  <si>
    <t>ROSARIO DEL CARMEN TICONA CRUZ</t>
  </si>
  <si>
    <t>43387270</t>
  </si>
  <si>
    <t>https://mpesije.jne.gob.pe/apidocs/0299cce9-8089-4a28-8840-546bb9b41bdd.pdf</t>
  </si>
  <si>
    <t>Caylloma - Provincial_AHORA NACION AN_3</t>
  </si>
  <si>
    <t>WENCESLAO ABDON ACHAHUI ALMONTE</t>
  </si>
  <si>
    <t>29620068</t>
  </si>
  <si>
    <t>https://mpesije.jne.gob.pe/apidocs/b13737d2-0207-4887-9270-68e6f404fd48.pdf</t>
  </si>
  <si>
    <t>Caylloma - Provincial_AHORA NACION AN_4</t>
  </si>
  <si>
    <t>VERA LUCIA CALCINA ARIAS</t>
  </si>
  <si>
    <t>73229187</t>
  </si>
  <si>
    <t>https://mpesije.jne.gob.pe/apidocs/9b22c8ae-36f8-40c5-a37c-9f66e194d095.pdf</t>
  </si>
  <si>
    <t>Caylloma - Provincial_AHORA NACION AN_5</t>
  </si>
  <si>
    <t>LEANDRO ALIPIO LAURA ARENAS</t>
  </si>
  <si>
    <t>29481316</t>
  </si>
  <si>
    <t>https://mpesije.jne.gob.pe/apidocs/bc3bfb3f-4b47-4214-80ca-f5d945940332.pdf</t>
  </si>
  <si>
    <t>Caylloma - Provincial_AHORA NACION AN_6</t>
  </si>
  <si>
    <t>ARACELY ADALY QUISPE HUAYLLAZO</t>
  </si>
  <si>
    <t>60794819</t>
  </si>
  <si>
    <t>https://mpesije.jne.gob.pe/apidocs/3bc2a1af-8751-4712-ac5f-5bac2be28f7e.pdf</t>
  </si>
  <si>
    <t>Caylloma - Provincial_AHORA NACION AN_7</t>
  </si>
  <si>
    <t>GODOFREDO QUISPE PUMA</t>
  </si>
  <si>
    <t>47136529</t>
  </si>
  <si>
    <t>https://mpesije.jne.gob.pe/apidocs/bfb5ad9d-3457-40f0-ac99-04ce036785b6.pdf</t>
  </si>
  <si>
    <t>Caylloma - Provincial_AHORA NACION AN_8</t>
  </si>
  <si>
    <t>SOLEDAD CAPIRA HUARACHA</t>
  </si>
  <si>
    <t>48578871</t>
  </si>
  <si>
    <t>https://mpesije.jne.gob.pe/apidocs/2f1e4bf1-4268-4c17-bacf-bbf358fadc27.pdf</t>
  </si>
  <si>
    <t>Caylloma - Provincial_AHORA NACION AN_9</t>
  </si>
  <si>
    <t>JOSE LUIS FLORES ENRIQUEZ</t>
  </si>
  <si>
    <t>74211587</t>
  </si>
  <si>
    <t>https://mpesije.jne.gob.pe/apidocs/d04948b7-90fa-44d3-852e-4ee3e5c9f8cd.pdf</t>
  </si>
  <si>
    <t>Caylloma - Provincial_AHORA NACION AN_10</t>
  </si>
  <si>
    <t>DOMINI SUEMI RAMIREZ CAMPOS</t>
  </si>
  <si>
    <t>74655402</t>
  </si>
  <si>
    <t>https://mpesije.jne.gob.pe/apidocs/b116fae8-8429-49e8-9d7c-568a12c25fd9.pdf</t>
  </si>
  <si>
    <t>Caylloma - Provincial_AHORA NACION AN_11</t>
  </si>
  <si>
    <t>CRHISTIAN OMAR PONCE TUMI</t>
  </si>
  <si>
    <t>77385870</t>
  </si>
  <si>
    <t>https://mpesije.jne.gob.pe/apidocs/3a0e1955-36c8-48a3-8850-84230ab21fba.pdf</t>
  </si>
  <si>
    <t>Caylloma - Provincial_AHORA NACION AN_12</t>
  </si>
  <si>
    <t>MIRIAM CHICAÑA HUARCAYA</t>
  </si>
  <si>
    <t>40707088</t>
  </si>
  <si>
    <t>https://mpesije.jne.gob.pe/apidocs/da00e890-85bb-409c-a0b7-1b706c4ff4e6.pdf</t>
  </si>
  <si>
    <t>Caylloma - Provincial_ALIANZA PARA EL PROGRESO_0</t>
  </si>
  <si>
    <t>JENNIFFER MARITZA NEIRA GONZALES</t>
  </si>
  <si>
    <t>45623610</t>
  </si>
  <si>
    <t>https://mpesije.jne.gob.pe/apidocs/55d76a6c-60a6-4603-b1ce-4aae30cfdcf6.pdf</t>
  </si>
  <si>
    <t>Caylloma - Provincial_ALIANZA PARA EL PROGRESO_1</t>
  </si>
  <si>
    <t>GHERMAN MAMANI TACO</t>
  </si>
  <si>
    <t>30642171</t>
  </si>
  <si>
    <t>https://mpesije.jne.gob.pe/apidocs/206eb67a-d49d-4b1d-914c-ea86f2500c7a.pdf</t>
  </si>
  <si>
    <t>Caylloma - Provincial_ALIANZA PARA EL PROGRESO_2</t>
  </si>
  <si>
    <t>SHIRLEY ANAITH DEL CARPIO GONZALES</t>
  </si>
  <si>
    <t>71347058</t>
  </si>
  <si>
    <t>https://mpesije.jne.gob.pe/apidocs/b59ca1ca-751e-44c5-8517-b77f1708187b.pdf</t>
  </si>
  <si>
    <t>Caylloma - Provincial_ALIANZA PARA EL PROGRESO_3</t>
  </si>
  <si>
    <t>JAIME VICTOR BEGAZO HUAYNA</t>
  </si>
  <si>
    <t>77687642</t>
  </si>
  <si>
    <t>https://mpesije.jne.gob.pe/apidocs/469bf475-0844-4603-acaa-37278314c4cd.pdf</t>
  </si>
  <si>
    <t>Caylloma - Provincial_ALIANZA PARA EL PROGRESO_4</t>
  </si>
  <si>
    <t>EDITH SOFIA RAMIREZ CALCINA</t>
  </si>
  <si>
    <t>46706501</t>
  </si>
  <si>
    <t>https://mpesije.jne.gob.pe/apidocs/d67d98b4-1370-4ee5-8272-7e0093d3a3ee.pdf</t>
  </si>
  <si>
    <t>Caylloma - Provincial_ALIANZA PARA EL PROGRESO_5</t>
  </si>
  <si>
    <t>JAVIER ARMANDO BANDA AGUILAR</t>
  </si>
  <si>
    <t>40440828</t>
  </si>
  <si>
    <t>https://mpesije.jne.gob.pe/apidocs/bb752d02-141d-4087-8c28-2050f9848cc1.pdf</t>
  </si>
  <si>
    <t>Caylloma - Provincial_ALIANZA PARA EL PROGRESO_6</t>
  </si>
  <si>
    <t>LIZBETH LIBERTAD GUTIERREZ FLORES</t>
  </si>
  <si>
    <t>73614105</t>
  </si>
  <si>
    <t>https://mpesije.jne.gob.pe/apidocs/e3a8a559-51d8-4f8d-8157-7a26d28ff577.pdf</t>
  </si>
  <si>
    <t>Caylloma - Provincial_ALIANZA PARA EL PROGRESO_7</t>
  </si>
  <si>
    <t>RUBEN BENEDICTO CACYA VELASQUEZ</t>
  </si>
  <si>
    <t>29700028</t>
  </si>
  <si>
    <t>https://mpesije.jne.gob.pe/apidocs/8d77fa03-562d-41c5-aa4e-5caa41c8358e.pdf</t>
  </si>
  <si>
    <t>Caylloma - Provincial_ALIANZA PARA EL PROGRESO_8</t>
  </si>
  <si>
    <t>JHERLINDA LISSETS YANQUE CRUZ</t>
  </si>
  <si>
    <t>71851358</t>
  </si>
  <si>
    <t>https://mpesije.jne.gob.pe/apidocs/da27f53d-791c-41b6-9d3e-ab2bf2d59370.pdf</t>
  </si>
  <si>
    <t>Caylloma - Provincial_ALIANZA PARA EL PROGRESO_9</t>
  </si>
  <si>
    <t>PABLODANIEL AZARIAS JIMENEZ AMBRONCIO</t>
  </si>
  <si>
    <t>47575448</t>
  </si>
  <si>
    <t>https://mpesije.jne.gob.pe/apidocs/1910312e-d426-4584-9f4b-ab772d194f88.pdf</t>
  </si>
  <si>
    <t>Caylloma - Provincial_ALIANZA PARA EL PROGRESO_10</t>
  </si>
  <si>
    <t>GLENDA GABRIELA GUERRA SAMAYANI</t>
  </si>
  <si>
    <t>75473593</t>
  </si>
  <si>
    <t>https://mpesije.jne.gob.pe/apidocs/9b97ab9f-c46d-4cc6-8aec-e97ac350c80a.pdf</t>
  </si>
  <si>
    <t>Caylloma - Provincial_ALIANZA PARA EL PROGRESO_11</t>
  </si>
  <si>
    <t>ANTONY WALTER MERMA FELIPE</t>
  </si>
  <si>
    <t>71584037</t>
  </si>
  <si>
    <t>https://mpesije.jne.gob.pe/apidocs/f4e3400b-dfeb-4274-a5ba-b0202155cbb8.pdf</t>
  </si>
  <si>
    <t>Caylloma - Provincial_ALIANZA PARA EL PROGRESO_12</t>
  </si>
  <si>
    <t>LIZET EMELY FLORES MALCOHUACCHA</t>
  </si>
  <si>
    <t>70178893</t>
  </si>
  <si>
    <t>https://mpesije.jne.gob.pe/apidocs/fab5b869-16de-402b-b9de-abeaf4b46af6.pdf</t>
  </si>
  <si>
    <t>Caylloma - Provincial_AREQUIPA TRADICION Y FUTURO_0</t>
  </si>
  <si>
    <t>ROMULO BRAULIO ANDRES TINTA CACERES</t>
  </si>
  <si>
    <t>29519426</t>
  </si>
  <si>
    <t>https://mpesije.jne.gob.pe/apidocs/8e2f731b-d5bd-4032-a784-2a89de996609.pdf</t>
  </si>
  <si>
    <t>Caylloma - Provincial_AREQUIPA TRADICION Y FUTURO_1</t>
  </si>
  <si>
    <t>ALFONSO GUMERCINDO ANGULO PULCHA</t>
  </si>
  <si>
    <t>29227871</t>
  </si>
  <si>
    <t>https://mpesije.jne.gob.pe/apidocs/3d01ef9d-e56b-44c8-bd3c-554e0cbdb1f6.pdf</t>
  </si>
  <si>
    <t>Caylloma - Provincial_AREQUIPA TRADICION Y FUTURO_2</t>
  </si>
  <si>
    <t>DANI YANQUE MAMANI</t>
  </si>
  <si>
    <t>40690076</t>
  </si>
  <si>
    <t>https://mpesije.jne.gob.pe/apidocs/90e81fed-ee01-469b-ba09-6fbc17c00699.pdf</t>
  </si>
  <si>
    <t>Caylloma - Provincial_AREQUIPA TRADICION Y FUTURO_3</t>
  </si>
  <si>
    <t>CALIO TOMAS HUAIRA COLLANDRES</t>
  </si>
  <si>
    <t>40020868</t>
  </si>
  <si>
    <t>https://mpesije.jne.gob.pe/apidocs/2b853ab1-de6d-42d5-adae-8ca6f96b4b2f.pdf</t>
  </si>
  <si>
    <t>Caylloma - Provincial_AREQUIPA TRADICION Y FUTURO_4</t>
  </si>
  <si>
    <t>SANDY PAMELA MENDOZA SUYCO</t>
  </si>
  <si>
    <t>72318481</t>
  </si>
  <si>
    <t>https://mpesije.jne.gob.pe/apidocs/4ef2c0ef-14e1-4127-b3bf-262d27c6e180.pdf</t>
  </si>
  <si>
    <t>Caylloma - Provincial_AREQUIPA TRADICION Y FUTURO_5</t>
  </si>
  <si>
    <t>FERNANDO CABANA GAMA</t>
  </si>
  <si>
    <t>29536094</t>
  </si>
  <si>
    <t>https://mpesije.jne.gob.pe/apidocs/c6006239-dc2e-4f67-9113-0152c36cef72.pdf</t>
  </si>
  <si>
    <t>Caylloma - Provincial_AREQUIPA TRADICION Y FUTURO_6</t>
  </si>
  <si>
    <t>MARGIE NAYELI RAMOS HUARAYA</t>
  </si>
  <si>
    <t>73265187</t>
  </si>
  <si>
    <t>https://mpesije.jne.gob.pe/apidocs/aee491c8-d19c-4a86-b5eb-9a39946ce6e7.pdf</t>
  </si>
  <si>
    <t>Caylloma - Provincial_AREQUIPA TRADICION Y FUTURO_7</t>
  </si>
  <si>
    <t>WUIELBER CAYANI CRUZ</t>
  </si>
  <si>
    <t>42163081</t>
  </si>
  <si>
    <t>https://mpesije.jne.gob.pe/apidocs/274fff33-27b2-4f94-b531-1f54c40710ee.pdf</t>
  </si>
  <si>
    <t>Caylloma - Provincial_AREQUIPA TRADICION Y FUTURO_8</t>
  </si>
  <si>
    <t>JENIFER DULCE GOMEZ APAZA</t>
  </si>
  <si>
    <t>74347311</t>
  </si>
  <si>
    <t>https://mpesije.jne.gob.pe/apidocs/e4b76252-0396-4c4e-a5b5-b1a9f13b3e93.pdf</t>
  </si>
  <si>
    <t>Caylloma - Provincial_AREQUIPA TRADICION Y FUTURO_9</t>
  </si>
  <si>
    <t>MARCO VINICIO NINATAYPE VILCAZAN</t>
  </si>
  <si>
    <t>75988376</t>
  </si>
  <si>
    <t>https://mpesije.jne.gob.pe/apidocs/eca7ed5f-46e9-414a-b3cc-8930a3bc2730.pdf</t>
  </si>
  <si>
    <t>Caylloma - Provincial_AREQUIPA TRADICION Y FUTURO_10</t>
  </si>
  <si>
    <t>STEFANI KASSANDRA CONDORI CHACON</t>
  </si>
  <si>
    <t>71485645</t>
  </si>
  <si>
    <t>https://mpesije.jne.gob.pe/apidocs/1e379613-1340-409f-bdf5-7436b8af0307.pdf</t>
  </si>
  <si>
    <t>Caylloma - Provincial_AREQUIPA TRADICION Y FUTURO_11</t>
  </si>
  <si>
    <t>PEDRO BELTRAN MAMANI MAMANI</t>
  </si>
  <si>
    <t>30643305</t>
  </si>
  <si>
    <t>https://mpesije.jne.gob.pe/apidocs/234428c6-2f60-47f2-93b3-c553b21ebceb.pdf</t>
  </si>
  <si>
    <t>Caylloma - Provincial_AREQUIPA TRADICION Y FUTURO_12</t>
  </si>
  <si>
    <t>MARYORI NAYELI ZUNE ALVAREZ</t>
  </si>
  <si>
    <t>76664787</t>
  </si>
  <si>
    <t>https://mpesije.jne.gob.pe/apidocs/ddf2055e-28b2-4c51-b63e-ddf7af3c62d0.pdf</t>
  </si>
  <si>
    <t>Caylloma - Provincial_FRENTE POPULAR AGRICOLA FIA DEL PERU_0</t>
  </si>
  <si>
    <t>SILVERIO FLORENCIO OPORTO OPORTO</t>
  </si>
  <si>
    <t>29481419</t>
  </si>
  <si>
    <t>https://mpesije.jne.gob.pe/apidocs/c2b1dc10-871b-408b-84f7-16f04a45cf7d.pdf</t>
  </si>
  <si>
    <t>Caylloma - Provincial_FRENTE POPULAR AGRICOLA FIA DEL PERU_1</t>
  </si>
  <si>
    <t>PASTOR CERVANTES MAQUERA</t>
  </si>
  <si>
    <t>24957403</t>
  </si>
  <si>
    <t>https://mpesije.jne.gob.pe/apidocs/ba09b0d4-f335-4f38-bdc3-33346f49a247.pdf</t>
  </si>
  <si>
    <t>Caylloma - Provincial_FRENTE POPULAR AGRICOLA FIA DEL PERU_2</t>
  </si>
  <si>
    <t>PETRONILA DOMITILA CHINO GUTIERREZ</t>
  </si>
  <si>
    <t>30838474</t>
  </si>
  <si>
    <t>https://mpesije.jne.gob.pe/apidocs/4063c776-c3d1-4724-ba5e-682dae53c21f.pdf</t>
  </si>
  <si>
    <t>Caylloma - Provincial_FRENTE POPULAR AGRICOLA FIA DEL PERU_3</t>
  </si>
  <si>
    <t>AURELIO QUISPE MARAZA</t>
  </si>
  <si>
    <t>29727817</t>
  </si>
  <si>
    <t>https://mpesije.jne.gob.pe/apidocs/ad08fa74-139d-41ad-b8b2-0ed8bec620bf.pdf</t>
  </si>
  <si>
    <t>Caylloma - Provincial_FRENTE POPULAR AGRICOLA FIA DEL PERU_4</t>
  </si>
  <si>
    <t>GEOVANA HUACULLO CCAJALA</t>
  </si>
  <si>
    <t>47380873</t>
  </si>
  <si>
    <t>https://mpesije.jne.gob.pe/apidocs/8e80a025-78e4-4e9e-bb5e-240199e85b48.pdf</t>
  </si>
  <si>
    <t>Caylloma - Provincial_FRENTE POPULAR AGRICOLA FIA DEL PERU_5</t>
  </si>
  <si>
    <t>YHON JESUS CALLATA ARIZANCA</t>
  </si>
  <si>
    <t>74638071</t>
  </si>
  <si>
    <t>https://mpesije.jne.gob.pe/apidocs/20b249e7-2d5d-4d83-bc44-ca8abbc0b360.pdf</t>
  </si>
  <si>
    <t>Caylloma - Provincial_FRENTE POPULAR AGRICOLA FIA DEL PERU_6</t>
  </si>
  <si>
    <t>TOMASA ONORATA CARHUAS DE ANCULLE</t>
  </si>
  <si>
    <t>30669645</t>
  </si>
  <si>
    <t>https://mpesije.jne.gob.pe/apidocs/4a84b49c-d103-46de-a45e-9964ace2a3ce.pdf</t>
  </si>
  <si>
    <t>Caylloma - Provincial_FRENTE POPULAR AGRICOLA FIA DEL PERU_7</t>
  </si>
  <si>
    <t>ANACLETO QUISPE CCARI</t>
  </si>
  <si>
    <t>30488166</t>
  </si>
  <si>
    <t>https://mpesije.jne.gob.pe/apidocs/d2f0442a-03f7-4b74-8552-0504d905db71.pdf</t>
  </si>
  <si>
    <t>Caylloma - Provincial_FRENTE POPULAR AGRICOLA FIA DEL PERU_8</t>
  </si>
  <si>
    <t>MONICA DIANA CALLATA ARIZANCA</t>
  </si>
  <si>
    <t>76151638</t>
  </si>
  <si>
    <t>https://mpesije.jne.gob.pe/apidocs/633bdc9d-0c21-4a9a-a8a2-9c3289d143dc.pdf</t>
  </si>
  <si>
    <t>Caylloma - Provincial_FRENTE POPULAR AGRICOLA FIA DEL PERU_9</t>
  </si>
  <si>
    <t>FELIPE LOAYZA QUISPE</t>
  </si>
  <si>
    <t>30655123</t>
  </si>
  <si>
    <t>https://mpesije.jne.gob.pe/apidocs/23220748-1749-4d77-85aa-48f338472b1f.pdf</t>
  </si>
  <si>
    <t>Caylloma - Provincial_FRENTE POPULAR AGRICOLA FIA DEL PERU_10</t>
  </si>
  <si>
    <t>MARLENI CONDO PROVINCIA</t>
  </si>
  <si>
    <t>72626982</t>
  </si>
  <si>
    <t>https://mpesije.jne.gob.pe/apidocs/5b6993de-0c83-4225-b513-f688a75b55a5.pdf</t>
  </si>
  <si>
    <t>Caylloma - Provincial_FRENTE POPULAR AGRICOLA FIA DEL PERU_11</t>
  </si>
  <si>
    <t>EDWIN SAMATA CONDORI</t>
  </si>
  <si>
    <t>72283852</t>
  </si>
  <si>
    <t>https://mpesije.jne.gob.pe/apidocs/5ebe34dc-1e68-4b4c-bf99-15ade0049f8a.pdf</t>
  </si>
  <si>
    <t>Caylloma - Provincial_FRENTE POPULAR AGRICOLA FIA DEL PERU_12</t>
  </si>
  <si>
    <t>ISIDORA YUCRA FLORES</t>
  </si>
  <si>
    <t>30655135</t>
  </si>
  <si>
    <t>https://mpesije.jne.gob.pe/apidocs/2173e836-b4ab-4dfa-8740-b43e45b6f8c3.pdf</t>
  </si>
  <si>
    <t>Caylloma - Provincial_FUERZA AREQUIPENA_0</t>
  </si>
  <si>
    <t>NELSON ESTANISLAO MAQUE ALFARO</t>
  </si>
  <si>
    <t>30642544</t>
  </si>
  <si>
    <t>https://mpesije.jne.gob.pe/apidocs/37af4fda-f3a5-43eb-bbe3-5e7628964430.pdf</t>
  </si>
  <si>
    <t>Caylloma - Provincial_FUERZA AREQUIPENA_1</t>
  </si>
  <si>
    <t>FRANCISCO SALOMON CHOQUE VARGAS</t>
  </si>
  <si>
    <t>30658721</t>
  </si>
  <si>
    <t>https://mpesije.jne.gob.pe/apidocs/52ff5372-4234-42e1-b39c-baae1d5e1b4b.pdf</t>
  </si>
  <si>
    <t>Caylloma - Provincial_FUERZA AREQUIPENA_2</t>
  </si>
  <si>
    <t>ANAHI VALERY MAQUE CAZA</t>
  </si>
  <si>
    <t>75953402</t>
  </si>
  <si>
    <t>https://mpesije.jne.gob.pe/apidocs/a7af2b68-fb3c-4cae-baa5-8483b0338bfd.pdf</t>
  </si>
  <si>
    <t>Caylloma - Provincial_FUERZA AREQUIPENA_3</t>
  </si>
  <si>
    <t>FLAVIO RICARDO LAURA HUANQUI</t>
  </si>
  <si>
    <t>29724349</t>
  </si>
  <si>
    <t>https://mpesije.jne.gob.pe/apidocs/0cd1abd8-d489-4271-aa89-8cdd7a7fa268.pdf</t>
  </si>
  <si>
    <t>Caylloma - Provincial_FUERZA AREQUIPENA_4</t>
  </si>
  <si>
    <t>FLOR NOEMI FLORES CHIUCHE</t>
  </si>
  <si>
    <t>29731474</t>
  </si>
  <si>
    <t>https://mpesije.jne.gob.pe/apidocs/35abaddf-2d1f-46ac-920f-ac04cf5817f8.pdf</t>
  </si>
  <si>
    <t>Caylloma - Provincial_FUERZA AREQUIPENA_5</t>
  </si>
  <si>
    <t>GRACIANO VICTORIANO APAZA NINA</t>
  </si>
  <si>
    <t>30642337</t>
  </si>
  <si>
    <t>https://mpesije.jne.gob.pe/apidocs/068f58df-1577-4dbc-ac74-a78cdf981a17.pdf</t>
  </si>
  <si>
    <t>Caylloma - Provincial_FUERZA AREQUIPENA_6</t>
  </si>
  <si>
    <t>REYNA MARIA YAPO LARICO</t>
  </si>
  <si>
    <t>30652552</t>
  </si>
  <si>
    <t>https://mpesije.jne.gob.pe/apidocs/bc6ed72d-b09b-412e-b11e-dbe4ce51b545.pdf</t>
  </si>
  <si>
    <t>Caylloma - Provincial_FUERZA AREQUIPENA_7</t>
  </si>
  <si>
    <t>EUSEBIO ABRAHAM ARANIBAR CACERES</t>
  </si>
  <si>
    <t>29514286</t>
  </si>
  <si>
    <t>https://mpesije.jne.gob.pe/apidocs/b790e2a4-2fb8-4e0b-a16d-33af7682be51.pdf</t>
  </si>
  <si>
    <t>Caylloma - Provincial_FUERZA AREQUIPENA_8</t>
  </si>
  <si>
    <t>ALEIDHY MILAGROS RAMOS RAMIREZ</t>
  </si>
  <si>
    <t>71497227</t>
  </si>
  <si>
    <t>https://mpesije.jne.gob.pe/apidocs/6d68f3e1-2875-42da-8f23-73125f833433.pdf</t>
  </si>
  <si>
    <t>Caylloma - Provincial_FUERZA AREQUIPENA_9</t>
  </si>
  <si>
    <t>ROCKY ROYER CHARRES CONDORI</t>
  </si>
  <si>
    <t>42838512</t>
  </si>
  <si>
    <t>https://mpesije.jne.gob.pe/apidocs/21fff325-3951-4630-ae53-26eadec2353a.pdf</t>
  </si>
  <si>
    <t>Caylloma - Provincial_FUERZA AREQUIPENA_10</t>
  </si>
  <si>
    <t>ROXANA QUISPE PANIBRA</t>
  </si>
  <si>
    <t>42894313</t>
  </si>
  <si>
    <t>https://mpesije.jne.gob.pe/apidocs/e4764e32-d06a-4d73-8ebf-9529ea97c791.pdf</t>
  </si>
  <si>
    <t>Caylloma - Provincial_FUERZA AREQUIPENA_11</t>
  </si>
  <si>
    <t>PEDRO JOSE CHAUCHA PALMA</t>
  </si>
  <si>
    <t>42429233</t>
  </si>
  <si>
    <t>https://mpesije.jne.gob.pe/apidocs/a0fff5e5-9f18-47da-9121-69f87bc74068.pdf</t>
  </si>
  <si>
    <t>Caylloma - Provincial_FUERZA AREQUIPENA_12</t>
  </si>
  <si>
    <t>VILMA PRISCILA CRUZ CHOQUE</t>
  </si>
  <si>
    <t>74379126</t>
  </si>
  <si>
    <t>https://mpesije.jne.gob.pe/apidocs/ca540ae3-2f64-49f1-a4b3-c1d0df26e8fb.pdf</t>
  </si>
  <si>
    <t>Caylloma - Provincial_MOVIMIENTO REGIONAL AREQUIPA AVANCEMOS_0</t>
  </si>
  <si>
    <t>GUILLERMO ROMAN CUEVA ESPINEL</t>
  </si>
  <si>
    <t>41773748</t>
  </si>
  <si>
    <t>https://mpesije.jne.gob.pe/apidocs/6ed5ea2a-f100-40f8-8eab-6a80846ba1ed.pdf</t>
  </si>
  <si>
    <t>Caylloma - Provincial_MOVIMIENTO REGIONAL AREQUIPA AVANCEMOS_1</t>
  </si>
  <si>
    <t>CESAR ALDOFRANCO AGRAMONTE BABILONIA</t>
  </si>
  <si>
    <t>45539244</t>
  </si>
  <si>
    <t>https://mpesije.jne.gob.pe/apidocs/360cf82a-0eda-4ccb-9af9-99fdf099a363.pdf</t>
  </si>
  <si>
    <t>Caylloma - Provincial_MOVIMIENTO REGIONAL AREQUIPA AVANCEMOS_2</t>
  </si>
  <si>
    <t>EDIT DOLORES SALAZAR VALVERDE</t>
  </si>
  <si>
    <t>23172393</t>
  </si>
  <si>
    <t>https://mpesije.jne.gob.pe/apidocs/1fa2ebe0-a18a-4c64-844e-f1b565befb4e.pdf</t>
  </si>
  <si>
    <t>Caylloma - Provincial_MOVIMIENTO REGIONAL AREQUIPA AVANCEMOS_3</t>
  </si>
  <si>
    <t>HENRRY MANCILLA FRISANCHO</t>
  </si>
  <si>
    <t>41712911</t>
  </si>
  <si>
    <t>https://mpesije.jne.gob.pe/apidocs/bb8002bf-7ff2-4f66-a5eb-67a6ed5f783a.pdf</t>
  </si>
  <si>
    <t>Caylloma - Provincial_MOVIMIENTO REGIONAL AREQUIPA AVANCEMOS_4</t>
  </si>
  <si>
    <t>ROSMERY FALCON VERA</t>
  </si>
  <si>
    <t>40946834</t>
  </si>
  <si>
    <t>https://mpesije.jne.gob.pe/apidocs/e9455954-3c88-4061-96b5-1bd744f9dc53.pdf</t>
  </si>
  <si>
    <t>Caylloma - Provincial_MOVIMIENTO REGIONAL AREQUIPA AVANCEMOS_5</t>
  </si>
  <si>
    <t>SIMON CHALLCO CHICLLA</t>
  </si>
  <si>
    <t>43409490</t>
  </si>
  <si>
    <t>https://mpesije.jne.gob.pe/apidocs/a1d62331-f63c-46f0-b372-1173a1ae8a1d.pdf</t>
  </si>
  <si>
    <t>Caylloma - Provincial_MOVIMIENTO REGIONAL AREQUIPA AVANCEMOS_6</t>
  </si>
  <si>
    <t>CLAUDIA LUCILA COLQUE TAYPE</t>
  </si>
  <si>
    <t>45185380</t>
  </si>
  <si>
    <t>https://mpesije.jne.gob.pe/apidocs/5ca3b9a5-76d1-404e-82b7-e92635725f8e.pdf</t>
  </si>
  <si>
    <t>Caylloma - Provincial_MOVIMIENTO REGIONAL AREQUIPA AVANCEMOS_7</t>
  </si>
  <si>
    <t>SIMON PRAXIDES CONDO CHECCA</t>
  </si>
  <si>
    <t>30647570</t>
  </si>
  <si>
    <t>https://mpesije.jne.gob.pe/apidocs/f83084a3-e616-4705-a986-045194faa968.pdf</t>
  </si>
  <si>
    <t>Caylloma - Provincial_MOVIMIENTO REGIONAL AREQUIPA AVANCEMOS_8</t>
  </si>
  <si>
    <t>ROSELEEN DANA GRANADOS GUZMAN</t>
  </si>
  <si>
    <t>61327696</t>
  </si>
  <si>
    <t>https://mpesije.jne.gob.pe/apidocs/3e4aae4f-c156-4f3c-837a-a1622de3dc8d.pdf</t>
  </si>
  <si>
    <t>Caylloma - Provincial_MOVIMIENTO REGIONAL AREQUIPA AVANCEMOS_9</t>
  </si>
  <si>
    <t>HELARD CRISTIAN SORIA OSCA</t>
  </si>
  <si>
    <t>71872215</t>
  </si>
  <si>
    <t>https://mpesije.jne.gob.pe/apidocs/9753edb8-37cf-43b6-be8c-2f9db2c86f3b.pdf</t>
  </si>
  <si>
    <t>Caylloma - Provincial_MOVIMIENTO REGIONAL AREQUIPA AVANCEMOS_10</t>
  </si>
  <si>
    <t>CAROLINA NATALIA VILCA POSTIGO</t>
  </si>
  <si>
    <t>61234675</t>
  </si>
  <si>
    <t>https://mpesije.jne.gob.pe/apidocs/c9e263d8-6ab3-461c-b849-c14200e6e55d.pdf</t>
  </si>
  <si>
    <t>Caylloma - Provincial_MOVIMIENTO REGIONAL AREQUIPA AVANCEMOS_11</t>
  </si>
  <si>
    <t>JUAN PEDRO BERNAL MAMANI</t>
  </si>
  <si>
    <t>30858654</t>
  </si>
  <si>
    <t>https://mpesije.jne.gob.pe/apidocs/ca993c97-5831-4100-93cc-aa633c5d418a.pdf</t>
  </si>
  <si>
    <t>Caylloma - Provincial_MOVIMIENTO REGIONAL AREQUIPA AVANCEMOS_12</t>
  </si>
  <si>
    <t>EDITH VANESA SAMAYANI MAMANI</t>
  </si>
  <si>
    <t>46477115</t>
  </si>
  <si>
    <t>https://mpesije.jne.gob.pe/apidocs/13b61556-3a37-4221-a49e-62b508c65f67.pdf</t>
  </si>
  <si>
    <t>Caylloma - Provincial_PARTIDO DEL BUEN GOBIERNO_0</t>
  </si>
  <si>
    <t>DAMASO GODOFREDO CONDORI TACO</t>
  </si>
  <si>
    <t>29549748</t>
  </si>
  <si>
    <t>https://mpesije.jne.gob.pe/apidocs/628faf57-0d2a-4bd7-aed8-28b53aa7d025.pdf</t>
  </si>
  <si>
    <t>Caylloma - Provincial_PARTIDO DEL BUEN GOBIERNO_1</t>
  </si>
  <si>
    <t>ELMER TAPARACO MAMANI</t>
  </si>
  <si>
    <t>75057059</t>
  </si>
  <si>
    <t>https://mpesije.jne.gob.pe/apidocs/c21cb303-3d05-4a40-8eb2-ee13ca6b058c.pdf</t>
  </si>
  <si>
    <t>Caylloma - Provincial_PARTIDO DEL BUEN GOBIERNO_2</t>
  </si>
  <si>
    <t>MIRTA CASAPERALTA TACO</t>
  </si>
  <si>
    <t>46108008</t>
  </si>
  <si>
    <t>https://mpesije.jne.gob.pe/apidocs/7275b565-92a6-407d-a95a-91d1d6786c85.pdf</t>
  </si>
  <si>
    <t>Caylloma - Provincial_PARTIDO DEL BUEN GOBIERNO_3</t>
  </si>
  <si>
    <t>VIDAL RAYMUNDO CALCINA FERNANDEZ</t>
  </si>
  <si>
    <t>44095057</t>
  </si>
  <si>
    <t>https://mpesije.jne.gob.pe/apidocs/5f615add-6064-472b-a1fc-d7c0d6f8a38a.pdf</t>
  </si>
  <si>
    <t>Caylloma - Provincial_PARTIDO DEL BUEN GOBIERNO_4</t>
  </si>
  <si>
    <t>TERESA NORA QUILLUYA TACO</t>
  </si>
  <si>
    <t>30655885</t>
  </si>
  <si>
    <t>https://mpesije.jne.gob.pe/apidocs/eeaf8951-bc42-4247-8301-9fbc6556b0d7.pdf</t>
  </si>
  <si>
    <t>Caylloma - Provincial_PARTIDO DEL BUEN GOBIERNO_5</t>
  </si>
  <si>
    <t>OSCAR FELIPE YNCA DELGADO</t>
  </si>
  <si>
    <t>29660185</t>
  </si>
  <si>
    <t>https://mpesije.jne.gob.pe/apidocs/77152912-07ee-4b88-9dd8-d3aa080f7fd1.pdf</t>
  </si>
  <si>
    <t>Caylloma - Provincial_PARTIDO DEL BUEN GOBIERNO_6</t>
  </si>
  <si>
    <t>ANTONIA AQUIMA BUSTAMANTE</t>
  </si>
  <si>
    <t>30669640</t>
  </si>
  <si>
    <t>https://mpesije.jne.gob.pe/apidocs/76294852-3b8a-42e5-94b8-9a8817ee9808.pdf</t>
  </si>
  <si>
    <t>Caylloma - Provincial_PARTIDO DEL BUEN GOBIERNO_7</t>
  </si>
  <si>
    <t>TIOFILO DOROTEO DURAN AÑASCO</t>
  </si>
  <si>
    <t>30655993</t>
  </si>
  <si>
    <t>https://mpesije.jne.gob.pe/apidocs/ff8dfb53-9a7d-4fc4-b401-53e29808f991.pdf</t>
  </si>
  <si>
    <t>Caylloma - Provincial_PARTIDO DEL BUEN GOBIERNO_8</t>
  </si>
  <si>
    <t>BEATRIZ MARUJA HUANACO HINOJOSA</t>
  </si>
  <si>
    <t>29527101</t>
  </si>
  <si>
    <t>https://mpesije.jne.gob.pe/apidocs/05d5469d-2d61-4932-9e34-65530491751c.pdf</t>
  </si>
  <si>
    <t>Caylloma - Provincial_PARTIDO DEL BUEN GOBIERNO_9</t>
  </si>
  <si>
    <t>JUAN EUSTAQUIO SANO OLLACHICA</t>
  </si>
  <si>
    <t>30655688</t>
  </si>
  <si>
    <t>https://mpesije.jne.gob.pe/apidocs/f41015d8-33ed-4ff1-afa5-058c157ab3a4.pdf</t>
  </si>
  <si>
    <t>Caylloma - Provincial_PARTIDO DEL BUEN GOBIERNO_10</t>
  </si>
  <si>
    <t>FLOR YOSELIN MORA VARGAS</t>
  </si>
  <si>
    <t>76933647</t>
  </si>
  <si>
    <t>https://mpesije.jne.gob.pe/apidocs/22619ef0-5d31-40fe-b308-048c566481aa.pdf</t>
  </si>
  <si>
    <t>Caylloma - Provincial_PARTIDO DEL BUEN GOBIERNO_11</t>
  </si>
  <si>
    <t>NICOLAS ZEVALLOS BENAVIDES</t>
  </si>
  <si>
    <t>30645747</t>
  </si>
  <si>
    <t>https://mpesije.jne.gob.pe/apidocs/4f099201-f932-4410-add8-a3568c477bf6.pdf</t>
  </si>
  <si>
    <t>Caylloma - Provincial_PARTIDO DEL BUEN GOBIERNO_12</t>
  </si>
  <si>
    <t>ALEXANDRA ANDREA BAUTISTA ORIHUELA</t>
  </si>
  <si>
    <t>70580329</t>
  </si>
  <si>
    <t>https://mpesije.jne.gob.pe/apidocs/bf9f6476-86cb-43c7-8f07-272902e00f6f.pdf</t>
  </si>
  <si>
    <t>Caylloma - Provincial_PARTIDO DEMOCRATICO SOMOS PERU_0</t>
  </si>
  <si>
    <t>CRISTHIAN VICTOR PANTA MAMANI</t>
  </si>
  <si>
    <t>43382024</t>
  </si>
  <si>
    <t>https://mpesije.jne.gob.pe/apidocs/f92124ee-ae59-4700-84ba-a560cab9e399.pdf</t>
  </si>
  <si>
    <t>Caylloma - Provincial_PARTIDO DEMOCRATICO SOMOS PERU_1</t>
  </si>
  <si>
    <t>EDGAR ZANDY TACO CHOQUEHUAYTA</t>
  </si>
  <si>
    <t>44591173</t>
  </si>
  <si>
    <t>https://mpesije.jne.gob.pe/apidocs/a943661b-c8d1-4caf-8b59-25f9b9b43353.pdf</t>
  </si>
  <si>
    <t>Caylloma - Provincial_PARTIDO DEMOCRATICO SOMOS PERU_2</t>
  </si>
  <si>
    <t>YESSENIA LILY HUARAYA HINOJOSA</t>
  </si>
  <si>
    <t>29729525</t>
  </si>
  <si>
    <t>https://mpesije.jne.gob.pe/apidocs/dc852030-4b4c-4918-970d-f34482c5758e.pdf</t>
  </si>
  <si>
    <t>Caylloma - Provincial_PARTIDO DEMOCRATICO SOMOS PERU_3</t>
  </si>
  <si>
    <t>WANDERLY MYLLER CHURATA ALLASI</t>
  </si>
  <si>
    <t>42158210</t>
  </si>
  <si>
    <t>https://mpesije.jne.gob.pe/apidocs/f359bbd9-0af2-4c7f-936c-a50d72a4a998.pdf</t>
  </si>
  <si>
    <t>Caylloma - Provincial_PARTIDO DEMOCRATICO SOMOS PERU_4</t>
  </si>
  <si>
    <t>MARIA BELEN CONDORI GOMEZ</t>
  </si>
  <si>
    <t>76551039</t>
  </si>
  <si>
    <t>https://mpesije.jne.gob.pe/apidocs/6f972471-997f-4d75-87f7-1a5fbc6b5b84.pdf</t>
  </si>
  <si>
    <t>Caylloma - Provincial_PARTIDO DEMOCRATICO SOMOS PERU_5</t>
  </si>
  <si>
    <t>JORGE ARTURO SALAZAR MUÑOZ</t>
  </si>
  <si>
    <t>29504589</t>
  </si>
  <si>
    <t>https://mpesije.jne.gob.pe/apidocs/d988901c-95c1-4406-9d22-756294bf342e.pdf</t>
  </si>
  <si>
    <t>Caylloma - Provincial_PARTIDO DEMOCRATICO SOMOS PERU_6</t>
  </si>
  <si>
    <t>YESI YAQUELI SOTO VEGA</t>
  </si>
  <si>
    <t>70209124</t>
  </si>
  <si>
    <t>https://mpesije.jne.gob.pe/apidocs/f5cef4c6-8230-44c3-adde-b5ed04e0c7ce.pdf</t>
  </si>
  <si>
    <t>Caylloma - Provincial_PARTIDO DEMOCRATICO SOMOS PERU_7</t>
  </si>
  <si>
    <t>WENSESLAO SEBASTIAN CAYANI VALCARCEL</t>
  </si>
  <si>
    <t>29585469</t>
  </si>
  <si>
    <t>https://mpesije.jne.gob.pe/apidocs/f356e708-d11b-4582-9918-9168cd94358f.pdf</t>
  </si>
  <si>
    <t>Caylloma - Provincial_PARTIDO DEMOCRATICO SOMOS PERU_8</t>
  </si>
  <si>
    <t>LUZ MARINA SAMAYANI CALLA</t>
  </si>
  <si>
    <t>73345400</t>
  </si>
  <si>
    <t>https://mpesije.jne.gob.pe/apidocs/19e78fbf-23b5-4f77-94e3-a1af66cf0acd.pdf</t>
  </si>
  <si>
    <t>Caylloma - Provincial_PARTIDO DEMOCRATICO SOMOS PERU_9</t>
  </si>
  <si>
    <t>WILLY YANCARLO CHIRINOS CARPIO</t>
  </si>
  <si>
    <t>30762595</t>
  </si>
  <si>
    <t>https://mpesije.jne.gob.pe/apidocs/d5249f97-48b0-403a-863c-39b49a3593ab.pdf</t>
  </si>
  <si>
    <t>Caylloma - Provincial_PARTIDO DEMOCRATICO SOMOS PERU_10</t>
  </si>
  <si>
    <t>FORTUNATA CHURO CHURO</t>
  </si>
  <si>
    <t>43232768</t>
  </si>
  <si>
    <t>https://mpesije.jne.gob.pe/apidocs/1bf5186c-4510-4a3d-b6cf-0cfc054c4dcd.pdf</t>
  </si>
  <si>
    <t>Caylloma - Provincial_PARTIDO DEMOCRATICO SOMOS PERU_11</t>
  </si>
  <si>
    <t>JUAN DE LA CRUZ VELASQUEZ PALMA</t>
  </si>
  <si>
    <t>45447374</t>
  </si>
  <si>
    <t>https://mpesije.jne.gob.pe/apidocs/4da05a7c-d6bf-49f4-b5c1-2af9575dbfee.pdf</t>
  </si>
  <si>
    <t>Caylloma - Provincial_PARTIDO DEMOCRATICO SOMOS PERU_12</t>
  </si>
  <si>
    <t>YENIFER ROXANA HUAYHUACURY CAYLLAHUA</t>
  </si>
  <si>
    <t>71524786</t>
  </si>
  <si>
    <t>https://mpesije.jne.gob.pe/apidocs/d2157b1a-04f5-4d94-8361-19eb5b0f1c79.pdf</t>
  </si>
  <si>
    <t>Caylloma - Provincial_PARTIDO POLITICO PERU PRIMERO_0</t>
  </si>
  <si>
    <t>JULIO CESAR CALSINA ORTIZ</t>
  </si>
  <si>
    <t>45317862</t>
  </si>
  <si>
    <t>https://mpesije.jne.gob.pe/apidocs/ea08b738-356d-4e9a-ac11-e424a8e3d734.pdf</t>
  </si>
  <si>
    <t>Caylloma - Provincial_PARTIDO POLITICO PERU PRIMERO_1</t>
  </si>
  <si>
    <t>DILMAN CONSTANTINO TACO CHURATA</t>
  </si>
  <si>
    <t>30647307</t>
  </si>
  <si>
    <t>https://mpesije.jne.gob.pe/apidocs/ef45d1ca-c941-4cd3-ae8f-84fa5cb834c5.pdf</t>
  </si>
  <si>
    <t>Caylloma - Provincial_PARTIDO POLITICO PERU PRIMERO_2</t>
  </si>
  <si>
    <t>YESSENIA CORINA RAA BARRIOS</t>
  </si>
  <si>
    <t>30423725</t>
  </si>
  <si>
    <t>https://mpesije.jne.gob.pe/apidocs/7fd9ddfc-abcc-4ddc-93c1-2ebc128b502a.pdf</t>
  </si>
  <si>
    <t>Caylloma - Provincial_PARTIDO POLITICO PERU PRIMERO_3</t>
  </si>
  <si>
    <t>JHOSDANT JOSE PILCO RENDON</t>
  </si>
  <si>
    <t>70580839</t>
  </si>
  <si>
    <t>https://mpesije.jne.gob.pe/apidocs/b054d747-78a7-46d8-b7ca-5dbd41a0f793.pdf</t>
  </si>
  <si>
    <t>Caylloma - Provincial_PARTIDO POLITICO PERU PRIMERO_4</t>
  </si>
  <si>
    <t>GRISELIDA ROSALVA JUNCO PUMA</t>
  </si>
  <si>
    <t>73630423</t>
  </si>
  <si>
    <t>https://mpesije.jne.gob.pe/apidocs/9953ded6-b65b-48fd-afda-11a083afa17c.pdf</t>
  </si>
  <si>
    <t>Caylloma - Provincial_PARTIDO POLITICO PERU PRIMERO_5</t>
  </si>
  <si>
    <t>JUAN CARLOS ALCCAHUAMAN CASQUINA</t>
  </si>
  <si>
    <t>70579979</t>
  </si>
  <si>
    <t>https://mpesije.jne.gob.pe/apidocs/32b67420-ffa7-414e-a49d-280d44c3ec14.pdf</t>
  </si>
  <si>
    <t>Caylloma - Provincial_PARTIDO POLITICO PERU PRIMERO_6</t>
  </si>
  <si>
    <t>YANELA MILAGROS CHURA SALAZAR</t>
  </si>
  <si>
    <t>76291942</t>
  </si>
  <si>
    <t>https://mpesije.jne.gob.pe/apidocs/865646a9-b585-4dc4-887b-b01bc315bdb5.pdf</t>
  </si>
  <si>
    <t>Caylloma - Provincial_PARTIDO POLITICO PERU PRIMERO_7</t>
  </si>
  <si>
    <t>JESUS GUILLERMO GARCIA CHUQUICAÑA</t>
  </si>
  <si>
    <t>72455392</t>
  </si>
  <si>
    <t>https://mpesije.jne.gob.pe/apidocs/b5a42340-d7a6-4095-af46-9f70bafaf430.pdf</t>
  </si>
  <si>
    <t>Caylloma - Provincial_PARTIDO POLITICO PERU PRIMERO_8</t>
  </si>
  <si>
    <t>ANA ALICIA HUACHO VARGAS</t>
  </si>
  <si>
    <t>76646669</t>
  </si>
  <si>
    <t>https://mpesije.jne.gob.pe/apidocs/5686b64b-f6d4-418d-b856-82ea79db32f8.pdf</t>
  </si>
  <si>
    <t>Caylloma - Provincial_PARTIDO POLITICO PERU PRIMERO_9</t>
  </si>
  <si>
    <t>ERICK ABRAHAN HUAMANI APAZA</t>
  </si>
  <si>
    <t>43380066</t>
  </si>
  <si>
    <t>https://mpesije.jne.gob.pe/apidocs/76685965-9266-4d92-85c6-1c45ffa8a2b8.pdf</t>
  </si>
  <si>
    <t>Caylloma - Provincial_PARTIDO POLITICO PERU PRIMERO_10</t>
  </si>
  <si>
    <t>EDITH SILVANA HUAMANI CORDOVA</t>
  </si>
  <si>
    <t>75096226</t>
  </si>
  <si>
    <t>https://mpesije.jne.gob.pe/apidocs/967769b6-114b-4be6-b102-eb5d1911fffe.pdf</t>
  </si>
  <si>
    <t>Caylloma - Provincial_PARTIDO POLITICO PERU PRIMERO_11</t>
  </si>
  <si>
    <t>CARLOS MARCELINO ROJAS MASGO</t>
  </si>
  <si>
    <t>41640238</t>
  </si>
  <si>
    <t>https://mpesije.jne.gob.pe/apidocs/91793b22-647b-4dc2-aafd-8717fd8abc73.pdf</t>
  </si>
  <si>
    <t>Caylloma - Provincial_PARTIDO POLITICO PERU PRIMERO_12</t>
  </si>
  <si>
    <t>PATRICIA VIRGINIA BEJARANO POCCORE</t>
  </si>
  <si>
    <t>41364505</t>
  </si>
  <si>
    <t>https://mpesije.jne.gob.pe/apidocs/01dbb731-8f0e-45c6-99ee-101d1aeab596.pdf</t>
  </si>
  <si>
    <t>Caylloma - Provincial_PRIMERO LA GENTE COMUNIDAD ECOLOGIA LIBERTAD Y PROGRESO_1</t>
  </si>
  <si>
    <t>PERCY DAKSONE AGUILAR HUAMANI</t>
  </si>
  <si>
    <t>47554594</t>
  </si>
  <si>
    <t>https://mpesije.jne.gob.pe/apidocs/444dd2e0-493a-4f0d-85ec-15d7491c86b7.pdf</t>
  </si>
  <si>
    <t>Caylloma - Provincial_YO AREQUIPA_0</t>
  </si>
  <si>
    <t>HERBERT OSWALDO CLAVERIAS VARGAS</t>
  </si>
  <si>
    <t>29611731</t>
  </si>
  <si>
    <t>https://mpesije.jne.gob.pe/apidocs/53415538-b295-454b-bd81-ef5f0a913993.pdf</t>
  </si>
  <si>
    <t>Caylloma - Provincial_YO AREQUIPA_1</t>
  </si>
  <si>
    <t>MANUEL ESTEBAN VELIZ PINTO</t>
  </si>
  <si>
    <t>29370573</t>
  </si>
  <si>
    <t>https://mpesije.jne.gob.pe/apidocs/36bf76de-2076-4ea4-9cfa-88ab4485a3a9.pdf</t>
  </si>
  <si>
    <t>Caylloma - Provincial_YO AREQUIPA_2</t>
  </si>
  <si>
    <t>LUZ MARINA VALDIVIA SILVA</t>
  </si>
  <si>
    <t>71496477</t>
  </si>
  <si>
    <t>https://mpesije.jne.gob.pe/apidocs/3774ef14-48dc-464e-b5a9-613757bac2c7.pdf</t>
  </si>
  <si>
    <t>Caylloma - Provincial_YO AREQUIPA_3</t>
  </si>
  <si>
    <t>JACINTO CHOQUE MAMANI</t>
  </si>
  <si>
    <t>29553486</t>
  </si>
  <si>
    <t>https://mpesije.jne.gob.pe/apidocs/ece12e62-2afd-4ccc-a472-a6748957c2c6.pdf</t>
  </si>
  <si>
    <t>Caylloma - Provincial_YO AREQUIPA_4</t>
  </si>
  <si>
    <t>MILAGROS VICTORIA RAMOS CHICAÑA</t>
  </si>
  <si>
    <t>70851390</t>
  </si>
  <si>
    <t>https://mpesije.jne.gob.pe/apidocs/3e4008a7-de4e-4f1c-9050-2a8741377a6d.pdf</t>
  </si>
  <si>
    <t>Caylloma - Provincial_YO AREQUIPA_5</t>
  </si>
  <si>
    <t>GIANCARLO LUIS MOTTA BEGAZO</t>
  </si>
  <si>
    <t>41544446</t>
  </si>
  <si>
    <t>https://mpesije.jne.gob.pe/apidocs/00bcd173-8f98-469c-9713-fa1a9e1aff02.pdf</t>
  </si>
  <si>
    <t>Caylloma - Provincial_YO AREQUIPA_6</t>
  </si>
  <si>
    <t>YANET CCAMA CCALLA</t>
  </si>
  <si>
    <t>72285713</t>
  </si>
  <si>
    <t>https://mpesije.jne.gob.pe/apidocs/66c848d1-b4e7-41a5-b1b9-77cb73c115b6.pdf</t>
  </si>
  <si>
    <t>Caylloma - Provincial_YO AREQUIPA_7</t>
  </si>
  <si>
    <t>EDILBERTO MIGUEL QUISPE YAURI</t>
  </si>
  <si>
    <t>70618201</t>
  </si>
  <si>
    <t>https://mpesije.jne.gob.pe/apidocs/853c84d4-cc4a-4797-9f6e-98655fccea40.pdf</t>
  </si>
  <si>
    <t>Caylloma - Provincial_YO AREQUIPA_8</t>
  </si>
  <si>
    <t>REYNA MARTA CONDORI TEJADA</t>
  </si>
  <si>
    <t>29699398</t>
  </si>
  <si>
    <t>https://mpesije.jne.gob.pe/apidocs/eb88a24a-c4c4-4c74-a5e7-82e944de0886.pdf</t>
  </si>
  <si>
    <t>Caylloma - Provincial_YO AREQUIPA_9</t>
  </si>
  <si>
    <t>JUAN CARLOS TUESTA MORALES</t>
  </si>
  <si>
    <t>44801613</t>
  </si>
  <si>
    <t>https://mpesije.jne.gob.pe/apidocs/62338747-bd46-4f8e-a5dc-2ea835d81ed7.pdf</t>
  </si>
  <si>
    <t>Caylloma - Provincial_YO AREQUIPA_10</t>
  </si>
  <si>
    <t>NERI FLORES SUPO</t>
  </si>
  <si>
    <t>42030968</t>
  </si>
  <si>
    <t>https://mpesije.jne.gob.pe/apidocs/3c2fc048-bd79-4a75-907d-68150e7eb22f.pdf</t>
  </si>
  <si>
    <t>Caylloma - Provincial_YO AREQUIPA_11</t>
  </si>
  <si>
    <t>GRIMALDO CASTILLO CUBA</t>
  </si>
  <si>
    <t>30655301</t>
  </si>
  <si>
    <t>https://mpesije.jne.gob.pe/apidocs/d1bb4865-6df0-46ae-b210-bbd9157502a9.pdf</t>
  </si>
  <si>
    <t>Caylloma - Provincial_YO AREQUIPA_12</t>
  </si>
  <si>
    <t>ADELAIDA LUCIA MAMANI CONDORI</t>
  </si>
  <si>
    <t>75764619</t>
  </si>
  <si>
    <t>https://mpesije.jne.gob.pe/apidocs/020a8ea9-72fb-41fa-b910-0762db2863b7.pdf</t>
  </si>
  <si>
    <t>Condesuyos - Provincial_AHORA NACION AN_0</t>
  </si>
  <si>
    <t>RONAL MARCOS MEDINA TEJADA</t>
  </si>
  <si>
    <t>40025851</t>
  </si>
  <si>
    <t>https://mpesije.jne.gob.pe/apidocs/4b070c89-b963-48b6-8eff-0311f6017950.pdf</t>
  </si>
  <si>
    <t>Condesuyos - Provincial_AHORA NACION AN_1</t>
  </si>
  <si>
    <t>MATEO ALFONZO YBARGUEN CONDORI</t>
  </si>
  <si>
    <t>41414973</t>
  </si>
  <si>
    <t>https://mpesije.jne.gob.pe/apidocs/4d0bc638-cfb3-4c59-b9c8-24f71742aa2e.pdf</t>
  </si>
  <si>
    <t>Condesuyos - Provincial_AHORA NACION AN_2</t>
  </si>
  <si>
    <t>FIDJIANA CASTRO VILLENA</t>
  </si>
  <si>
    <t>42605097</t>
  </si>
  <si>
    <t>https://mpesije.jne.gob.pe/apidocs/6fec5fd8-3d38-4672-bef2-57a61da977a7.pdf</t>
  </si>
  <si>
    <t>Condesuyos - Provincial_AHORA NACION AN_3</t>
  </si>
  <si>
    <t>LUIS FERNANDO TORRES USCAMAITA</t>
  </si>
  <si>
    <t>45538139</t>
  </si>
  <si>
    <t>https://mpesije.jne.gob.pe/apidocs/504e33bf-c81c-48cb-a553-fe3e3dc61912.pdf</t>
  </si>
  <si>
    <t>Condesuyos - Provincial_AHORA NACION AN_4</t>
  </si>
  <si>
    <t>LOURDES TEBES HUAMANI</t>
  </si>
  <si>
    <t>46600638</t>
  </si>
  <si>
    <t>https://mpesije.jne.gob.pe/apidocs/c6df7e48-0a1f-4016-a495-3e8dd2e9f6b8.pdf</t>
  </si>
  <si>
    <t>Condesuyos - Provincial_AHORA NACION AN_5</t>
  </si>
  <si>
    <t>LEONARDO JESUS MANCHEGO CHAVEZ</t>
  </si>
  <si>
    <t>73882232</t>
  </si>
  <si>
    <t>https://mpesije.jne.gob.pe/apidocs/6a19d709-0db1-440c-a662-1298765bba4d.pdf</t>
  </si>
  <si>
    <t>Condesuyos - Provincial_AHORA NACION AN_6</t>
  </si>
  <si>
    <t>ESTEFANI YULIANA RAMOS HUACCHA</t>
  </si>
  <si>
    <t>76006387</t>
  </si>
  <si>
    <t>https://mpesije.jne.gob.pe/apidocs/d0272cd4-96fe-4133-a035-66d6df4efa7a.pdf</t>
  </si>
  <si>
    <t>Condesuyos - Provincial_ALIANZA PARA EL PROGRESO_0</t>
  </si>
  <si>
    <t>JAMES CASQUINO ESCOBAR</t>
  </si>
  <si>
    <t>40477856</t>
  </si>
  <si>
    <t>https://mpesije.jne.gob.pe/apidocs/ea0c2e98-4c6b-4d4e-9dc6-16a5d8aa8d50.pdf</t>
  </si>
  <si>
    <t>Condesuyos - Provincial_ALIANZA PARA EL PROGRESO_1</t>
  </si>
  <si>
    <t>LUIS MIGUEL CARAPI SALAS</t>
  </si>
  <si>
    <t>43851693</t>
  </si>
  <si>
    <t>https://mpesije.jne.gob.pe/apidocs/57763eb5-72c8-4761-a95c-46d6fe1cae59.pdf</t>
  </si>
  <si>
    <t>Condesuyos - Provincial_ALIANZA PARA EL PROGRESO_2</t>
  </si>
  <si>
    <t>MEDALHIT VALERIA TORRES CABRERA</t>
  </si>
  <si>
    <t>60168745</t>
  </si>
  <si>
    <t>https://mpesije.jne.gob.pe/apidocs/afb294e3-3bf0-4ffa-9268-9ef42b2c0f17.pdf</t>
  </si>
  <si>
    <t>Condesuyos - Provincial_ALIANZA PARA EL PROGRESO_3</t>
  </si>
  <si>
    <t>NINFO JAVIER NAVINTA QUISPE</t>
  </si>
  <si>
    <t>47100253</t>
  </si>
  <si>
    <t>https://mpesije.jne.gob.pe/apidocs/55cf2e2e-bf29-444d-b99d-24fa1172d504.pdf</t>
  </si>
  <si>
    <t>Condesuyos - Provincial_ALIANZA PARA EL PROGRESO_4</t>
  </si>
  <si>
    <t>VANEZA NOELIA TORRES AYMARA</t>
  </si>
  <si>
    <t>42535485</t>
  </si>
  <si>
    <t>https://mpesije.jne.gob.pe/apidocs/769a4986-552e-4b6f-86b8-d44ac12c2753.pdf</t>
  </si>
  <si>
    <t>Condesuyos - Provincial_ALIANZA PARA EL PROGRESO_5</t>
  </si>
  <si>
    <t>CARLO SEBASTIAN COA CHAVEZ</t>
  </si>
  <si>
    <t>60794820</t>
  </si>
  <si>
    <t>https://mpesije.jne.gob.pe/apidocs/11ec60c3-478d-4cc9-9e57-adf9bf6936af.pdf</t>
  </si>
  <si>
    <t>Condesuyos - Provincial_ALIANZA PARA EL PROGRESO_6</t>
  </si>
  <si>
    <t>JHOANA GRESIA ANTACHOQUE HUACCHA</t>
  </si>
  <si>
    <t>75845027</t>
  </si>
  <si>
    <t>https://mpesije.jne.gob.pe/apidocs/82935dbd-b987-41b5-8203-f254bcd4c32a.pdf</t>
  </si>
  <si>
    <t>Condesuyos - Provincial_AREQUIPA TRADICION Y FUTURO_0</t>
  </si>
  <si>
    <t>LUIS ANTONIO GONZALES SUPA</t>
  </si>
  <si>
    <t>07877425</t>
  </si>
  <si>
    <t>https://mpesije.jne.gob.pe/apidocs/4ff4cd2d-195f-4d34-993b-7cf10449eb4b.pdf</t>
  </si>
  <si>
    <t>Condesuyos - Provincial_AREQUIPA TRADICION Y FUTURO_1</t>
  </si>
  <si>
    <t>SANDRA ELIZABETH VALENCIA GOYZUETA</t>
  </si>
  <si>
    <t>40237395</t>
  </si>
  <si>
    <t>https://mpesije.jne.gob.pe/apidocs/bcf0beb5-6ee0-4154-a56c-df65abff8a7d.pdf</t>
  </si>
  <si>
    <t>Condesuyos - Provincial_AREQUIPA TRADICION Y FUTURO_2</t>
  </si>
  <si>
    <t>HERADIO QUISPE LLAMOSAS</t>
  </si>
  <si>
    <t>29215080</t>
  </si>
  <si>
    <t>https://mpesije.jne.gob.pe/apidocs/cc3cc4d3-8c67-4e1f-a86a-9db608caf94d.pdf</t>
  </si>
  <si>
    <t>Condesuyos - Provincial_AREQUIPA TRADICION Y FUTURO_3</t>
  </si>
  <si>
    <t>LILIA ROXANA LLERENA LLERENA</t>
  </si>
  <si>
    <t>30766857</t>
  </si>
  <si>
    <t>https://mpesije.jne.gob.pe/apidocs/806d8499-5af0-4e79-817a-78c2f5a3d221.pdf</t>
  </si>
  <si>
    <t>Condesuyos - Provincial_AREQUIPA TRADICION Y FUTURO_4</t>
  </si>
  <si>
    <t>MIGUEL ANGEL CHACALLA ANCO</t>
  </si>
  <si>
    <t>44353390</t>
  </si>
  <si>
    <t>https://mpesije.jne.gob.pe/apidocs/7a4b08b1-ccf3-4102-80c5-a22e63a94669.pdf</t>
  </si>
  <si>
    <t>Condesuyos - Provincial_AREQUIPA TRADICION Y FUTURO_5</t>
  </si>
  <si>
    <t>VALERIA CARMEN GONZALES REVILLA</t>
  </si>
  <si>
    <t>72420118</t>
  </si>
  <si>
    <t>https://mpesije.jne.gob.pe/apidocs/d2781e28-1835-4791-9499-f5e28bf044b6.pdf</t>
  </si>
  <si>
    <t>Condesuyos - Provincial_AREQUIPA TRADICION Y FUTURO_6</t>
  </si>
  <si>
    <t>GIORDAY RODRIGO MEJIA ANTACABANA</t>
  </si>
  <si>
    <t>62005504</t>
  </si>
  <si>
    <t>https://mpesije.jne.gob.pe/apidocs/a43bbbc9-fcf6-405f-a7db-b32541870ac1.pdf</t>
  </si>
  <si>
    <t>Condesuyos - Provincial_FUERZA AREQUIPENA_0</t>
  </si>
  <si>
    <t>GUILLERMO VICTOR LAZO MANRIQUE</t>
  </si>
  <si>
    <t>29267118</t>
  </si>
  <si>
    <t>https://mpesije.jne.gob.pe/apidocs/6e99d8f6-f0ad-43a0-a109-59f2c1743759.pdf</t>
  </si>
  <si>
    <t>Condesuyos - Provincial_FUERZA AREQUIPENA_1</t>
  </si>
  <si>
    <t>ADOLFO JUSTO URDAY MANCHEGO</t>
  </si>
  <si>
    <t>30761892</t>
  </si>
  <si>
    <t>https://mpesije.jne.gob.pe/apidocs/c770e609-c7fc-4c0d-9193-972e3c8d6fbd.pdf</t>
  </si>
  <si>
    <t>Condesuyos - Provincial_FUERZA AREQUIPENA_2</t>
  </si>
  <si>
    <t>MARIA ALEJANDRA RIVERA CHAVEZ</t>
  </si>
  <si>
    <t>70338554</t>
  </si>
  <si>
    <t>https://mpesije.jne.gob.pe/apidocs/aaaea09e-6e3b-423a-91b4-69f4772cbd1c.pdf</t>
  </si>
  <si>
    <t>Condesuyos - Provincial_FUERZA AREQUIPENA_3</t>
  </si>
  <si>
    <t>PERCY EUSEBIO MARQUEZ HUAYHUA</t>
  </si>
  <si>
    <t>30760350</t>
  </si>
  <si>
    <t>https://mpesije.jne.gob.pe/apidocs/5257d820-1a25-4084-8cf2-23b8e8d273aa.pdf</t>
  </si>
  <si>
    <t>Condesuyos - Provincial_FUERZA AREQUIPENA_4</t>
  </si>
  <si>
    <t>PAULINA YOLANDA ZUÑIGA ANCO</t>
  </si>
  <si>
    <t>30770400</t>
  </si>
  <si>
    <t>https://mpesije.jne.gob.pe/apidocs/50f73f87-042e-46b0-b253-6767d7dcef9c.pdf</t>
  </si>
  <si>
    <t>Condesuyos - Provincial_FUERZA AREQUIPENA_5</t>
  </si>
  <si>
    <t>JORGE ANDRE PACO FLORES</t>
  </si>
  <si>
    <t>76313095</t>
  </si>
  <si>
    <t>https://mpesije.jne.gob.pe/apidocs/b691ca1c-20cc-41da-a17c-640274c3d331.pdf</t>
  </si>
  <si>
    <t>Condesuyos - Provincial_FUERZA AREQUIPENA_6</t>
  </si>
  <si>
    <t>ZUSY RAQUEL ANTACHOQUE RAMOS</t>
  </si>
  <si>
    <t>30778041</t>
  </si>
  <si>
    <t>https://mpesije.jne.gob.pe/apidocs/548482e6-d0e2-4296-a33a-b5aec723c23d.pdf</t>
  </si>
  <si>
    <t>Condesuyos - Provincial_PARTIDO DEMOCRATICO SOMOS PERU_0</t>
  </si>
  <si>
    <t>TOMAS WUILE AYÑAYANQUE ROSAS</t>
  </si>
  <si>
    <t>30760729</t>
  </si>
  <si>
    <t>https://mpesije.jne.gob.pe/apidocs/cfdd856b-9c62-4e7f-9b0b-98b5bcaa58d8.pdf</t>
  </si>
  <si>
    <t>Condesuyos - Provincial_PARTIDO DEMOCRATICO SOMOS PERU_1</t>
  </si>
  <si>
    <t>SALVADOR SANCHEZ ALFARO</t>
  </si>
  <si>
    <t>30766876</t>
  </si>
  <si>
    <t>https://mpesije.jne.gob.pe/apidocs/2142694d-6dcb-4279-8450-dd7e7dc15ad4.pdf</t>
  </si>
  <si>
    <t>Condesuyos - Provincial_PARTIDO DEMOCRATICO SOMOS PERU_2</t>
  </si>
  <si>
    <t>MANONGA GOMEZ QUISPE</t>
  </si>
  <si>
    <t>30766604</t>
  </si>
  <si>
    <t>https://mpesije.jne.gob.pe/apidocs/d7679654-eec7-453c-93a6-312143db34c7.pdf</t>
  </si>
  <si>
    <t>Condesuyos - Provincial_PARTIDO DEMOCRATICO SOMOS PERU_3</t>
  </si>
  <si>
    <t>FREDI VITO ANCCO AHUATE</t>
  </si>
  <si>
    <t>44334132</t>
  </si>
  <si>
    <t>https://mpesije.jne.gob.pe/apidocs/9891e4f2-5dc2-4e30-bcb3-deac63524105.pdf</t>
  </si>
  <si>
    <t>Condesuyos - Provincial_PARTIDO DEMOCRATICO SOMOS PERU_4</t>
  </si>
  <si>
    <t>MYLENA ALEXANDRA YAURI FARA</t>
  </si>
  <si>
    <t>30762715</t>
  </si>
  <si>
    <t>https://mpesije.jne.gob.pe/apidocs/fd25bb01-b048-4ebd-9e15-e261504a3727.pdf</t>
  </si>
  <si>
    <t>Condesuyos - Provincial_PARTIDO DEMOCRATICO SOMOS PERU_5</t>
  </si>
  <si>
    <t>OMAR ALONSO FERNANDEZ DIAZ</t>
  </si>
  <si>
    <t>72264663</t>
  </si>
  <si>
    <t>https://mpesije.jne.gob.pe/apidocs/0ec5eb82-f1b6-46b2-b7d1-925b3f2a0b9c.pdf</t>
  </si>
  <si>
    <t>Condesuyos - Provincial_PARTIDO DEMOCRATICO SOMOS PERU_6</t>
  </si>
  <si>
    <t>LISSA KAROL CONCHA HUAYHUA</t>
  </si>
  <si>
    <t>70547303</t>
  </si>
  <si>
    <t>https://mpesije.jne.gob.pe/apidocs/9b2eefb0-4eee-4fcd-93b3-9bb4df8042c9.pdf</t>
  </si>
  <si>
    <t>Condesuyos - Provincial_PARTIDO POLITICO PERU PRIMERO_0</t>
  </si>
  <si>
    <t>MIGUEL ANGEL MANCHEGO LLERENA</t>
  </si>
  <si>
    <t>30766836</t>
  </si>
  <si>
    <t>https://mpesije.jne.gob.pe/apidocs/eed00836-8e91-46fe-99a4-0e9929fd61d0.pdf</t>
  </si>
  <si>
    <t>Condesuyos - Provincial_PARTIDO POLITICO PERU PRIMERO_1</t>
  </si>
  <si>
    <t>ANDRES ALFONSO VELARDE REVILLA</t>
  </si>
  <si>
    <t>29436224</t>
  </si>
  <si>
    <t>https://mpesije.jne.gob.pe/apidocs/685bcd00-411c-411a-9134-fece37d1e044.pdf</t>
  </si>
  <si>
    <t>Condesuyos - Provincial_PARTIDO POLITICO PERU PRIMERO_2</t>
  </si>
  <si>
    <t>CARMELA GENOVEVA MARQUEZ REVILLA</t>
  </si>
  <si>
    <t>30766411</t>
  </si>
  <si>
    <t>https://mpesije.jne.gob.pe/apidocs/62cd468e-6452-44c4-b5e7-1f94d5e49195.pdf</t>
  </si>
  <si>
    <t>Condesuyos - Provincial_PARTIDO POLITICO PERU PRIMERO_3</t>
  </si>
  <si>
    <t>HERMES EDMUNDO PUMA RIVERA</t>
  </si>
  <si>
    <t>44781731</t>
  </si>
  <si>
    <t>https://mpesije.jne.gob.pe/apidocs/622ebe17-842c-4122-b8ec-88c9b7dce9f0.pdf</t>
  </si>
  <si>
    <t>Condesuyos - Provincial_PARTIDO POLITICO PERU PRIMERO_4</t>
  </si>
  <si>
    <t>KARLA PAMELA TORRES BARRIOS</t>
  </si>
  <si>
    <t>72268454</t>
  </si>
  <si>
    <t>https://mpesije.jne.gob.pe/apidocs/d7f49438-fae5-4f0c-b754-6a4e833a5486.pdf</t>
  </si>
  <si>
    <t>Condesuyos - Provincial_PARTIDO POLITICO PERU PRIMERO_5</t>
  </si>
  <si>
    <t>RONALD EDWIN HERRERA CHUQUIYANQUI</t>
  </si>
  <si>
    <t>46147061</t>
  </si>
  <si>
    <t>https://mpesije.jne.gob.pe/apidocs/0838a6d2-3aba-47b6-86e5-47d405693108.pdf</t>
  </si>
  <si>
    <t>Condesuyos - Provincial_PARTIDO POLITICO PERU PRIMERO_6</t>
  </si>
  <si>
    <t>JERALDINE FYORELA LAZARO ANCO</t>
  </si>
  <si>
    <t>60258325</t>
  </si>
  <si>
    <t>https://mpesije.jne.gob.pe/apidocs/11498486-73b4-479c-935d-50f7286894c8.pdf</t>
  </si>
  <si>
    <t>Islay - Provincial_ACCION POPULAR_0</t>
  </si>
  <si>
    <t>MIGUEL ROMAN VALDIVIA</t>
  </si>
  <si>
    <t>30838191</t>
  </si>
  <si>
    <t>https://mpesije.jne.gob.pe/apidocs/16fe97b6-189a-4807-9dd2-b2397f48b7ee.pdf</t>
  </si>
  <si>
    <t>Islay - Provincial_ACCION POPULAR_1</t>
  </si>
  <si>
    <t>NATIVIDAD EFIGENIA CARREON SALCEDO</t>
  </si>
  <si>
    <t>30824858</t>
  </si>
  <si>
    <t>https://mpesije.jne.gob.pe/apidocs/352dfbe3-f04d-4333-a358-400f08808920.pdf</t>
  </si>
  <si>
    <t>Islay - Provincial_ACCION POPULAR_2</t>
  </si>
  <si>
    <t>GREGORIO BAUTISTA PACCO SARA</t>
  </si>
  <si>
    <t>30827859</t>
  </si>
  <si>
    <t>https://mpesije.jne.gob.pe/apidocs/d89720ac-60fd-4ee7-adc7-734a4f7e57a3.pdf</t>
  </si>
  <si>
    <t>Islay - Provincial_ACCION POPULAR_3</t>
  </si>
  <si>
    <t>ERIKA EVELYN SOLIS CUADROS</t>
  </si>
  <si>
    <t>30833766</t>
  </si>
  <si>
    <t>https://mpesije.jne.gob.pe/apidocs/9fee53ca-e6be-4566-b538-148618285bb0.pdf</t>
  </si>
  <si>
    <t>Islay - Provincial_ACCION POPULAR_4</t>
  </si>
  <si>
    <t>JHON CARLOS PUMACAHUA YUCRA</t>
  </si>
  <si>
    <t>40372356</t>
  </si>
  <si>
    <t>https://mpesije.jne.gob.pe/apidocs/d5ab04fa-84bb-4a22-bbe3-2b2d969b88e4.pdf</t>
  </si>
  <si>
    <t>Islay - Provincial_ACCION POPULAR_5</t>
  </si>
  <si>
    <t>MARIA ALEJANDRA FERNANDEZ GAONA</t>
  </si>
  <si>
    <t>72034034</t>
  </si>
  <si>
    <t>https://mpesije.jne.gob.pe/apidocs/2190d821-3c4f-4936-ada8-7230735c644c.pdf</t>
  </si>
  <si>
    <t>Islay - Provincial_ACCION POPULAR_6</t>
  </si>
  <si>
    <t>BILL FERNANDO SALAS VERGARA</t>
  </si>
  <si>
    <t>72636848</t>
  </si>
  <si>
    <t>https://mpesije.jne.gob.pe/apidocs/3ed2c165-2c49-49a8-b7b6-0f6f9cd4f9e6.pdf</t>
  </si>
  <si>
    <t>Islay - Provincial_ACCION POPULAR_7</t>
  </si>
  <si>
    <t>MARIA JOSE CABALLERO MUÑOZ</t>
  </si>
  <si>
    <t>74075034</t>
  </si>
  <si>
    <t>https://mpesije.jne.gob.pe/apidocs/e8b608d4-bbc1-471b-b550-a78dc8cd239e.pdf</t>
  </si>
  <si>
    <t>Islay - Provincial_ACCION POPULAR_8</t>
  </si>
  <si>
    <t>PIERO ALEJANDRO RIVERA ESCUDERO</t>
  </si>
  <si>
    <t>72675814</t>
  </si>
  <si>
    <t>https://mpesije.jne.gob.pe/apidocs/7a4f2bf6-fb9c-49b9-896c-266620e0df58.pdf</t>
  </si>
  <si>
    <t>Islay - Provincial_ACCION POPULAR_9</t>
  </si>
  <si>
    <t>JOBA EUGENIA FUENTES REINOSO</t>
  </si>
  <si>
    <t>30824892</t>
  </si>
  <si>
    <t>https://mpesije.jne.gob.pe/apidocs/18485e97-fdf7-4179-86d6-b1ce41dda70e.pdf</t>
  </si>
  <si>
    <t>Islay - Provincial_ACCION POPULAR_10</t>
  </si>
  <si>
    <t>RAUL FERNANDO CORNEJO VIZCARRA</t>
  </si>
  <si>
    <t>41417259</t>
  </si>
  <si>
    <t>https://mpesije.jne.gob.pe/apidocs/8ffcdf43-31cb-489b-b34e-136088526029.pdf</t>
  </si>
  <si>
    <t>Islay - Provincial_AHORA NACION AN_0</t>
  </si>
  <si>
    <t>DOMINGO ROMAN SUAREZ RAMOS</t>
  </si>
  <si>
    <t>30841965</t>
  </si>
  <si>
    <t>https://mpesije.jne.gob.pe/apidocs/e46caba3-d2a0-4cd7-8033-e358a75f8cd4.pdf</t>
  </si>
  <si>
    <t>Islay - Provincial_AHORA NACION AN_1</t>
  </si>
  <si>
    <t>FREDY CELESTINO ROQUE OROVILLA</t>
  </si>
  <si>
    <t>30824260</t>
  </si>
  <si>
    <t>https://mpesije.jne.gob.pe/apidocs/c92d2018-f670-43d7-bb55-ac6481c5614e.pdf</t>
  </si>
  <si>
    <t>Islay - Provincial_AHORA NACION AN_2</t>
  </si>
  <si>
    <t>MARIELA LEONOR VALDIVIA CUTIRE</t>
  </si>
  <si>
    <t>72936095</t>
  </si>
  <si>
    <t>https://mpesije.jne.gob.pe/apidocs/df8a68c2-4357-4cec-a247-726b04fa1062.pdf</t>
  </si>
  <si>
    <t>Islay - Provincial_AHORA NACION AN_3</t>
  </si>
  <si>
    <t>LUIS JESUS FLORES PASTOR</t>
  </si>
  <si>
    <t>70839591</t>
  </si>
  <si>
    <t>https://mpesije.jne.gob.pe/apidocs/14fc3ab6-405c-453a-8db0-fcc78b3f815d.pdf</t>
  </si>
  <si>
    <t>Islay - Provincial_AHORA NACION AN_4</t>
  </si>
  <si>
    <t>NIDIA YSABEL GONZALES PINTO</t>
  </si>
  <si>
    <t>30856849</t>
  </si>
  <si>
    <t>https://mpesije.jne.gob.pe/apidocs/e87c0ce6-3e80-436d-88ef-fe6e232b99e3.pdf</t>
  </si>
  <si>
    <t>Islay - Provincial_AHORA NACION AN_5</t>
  </si>
  <si>
    <t>JORGE LUIS PRADO MEDINA</t>
  </si>
  <si>
    <t>30836485</t>
  </si>
  <si>
    <t>https://mpesije.jne.gob.pe/apidocs/a5ff6f15-ee51-4765-b9ac-f8497aee9a12.pdf</t>
  </si>
  <si>
    <t>Islay - Provincial_AHORA NACION AN_6</t>
  </si>
  <si>
    <t>MILAGROS MARILIA CALLA MITA</t>
  </si>
  <si>
    <t>46627620</t>
  </si>
  <si>
    <t>https://mpesije.jne.gob.pe/apidocs/ff0a391b-f30c-446d-8aa8-b87acc45a96b.pdf</t>
  </si>
  <si>
    <t>Islay - Provincial_AHORA NACION AN_7</t>
  </si>
  <si>
    <t>DARWIN ENRIQUE BENAVIDES MENDOZA</t>
  </si>
  <si>
    <t>41113919</t>
  </si>
  <si>
    <t>https://mpesije.jne.gob.pe/apidocs/21b4ce01-15c7-4436-af18-0fad10609a7c.pdf</t>
  </si>
  <si>
    <t>Islay - Provincial_AHORA NACION AN_8</t>
  </si>
  <si>
    <t>ROSALIA TAIPE CHOQUEPUMA</t>
  </si>
  <si>
    <t>46755485</t>
  </si>
  <si>
    <t>https://mpesije.jne.gob.pe/apidocs/0e47fe61-a5ba-4c37-a3d1-1b2aa55af157.pdf</t>
  </si>
  <si>
    <t>Islay - Provincial_AHORA NACION AN_9</t>
  </si>
  <si>
    <t>VALERIANO KANA SULLA</t>
  </si>
  <si>
    <t>30829801</t>
  </si>
  <si>
    <t>https://mpesije.jne.gob.pe/apidocs/5c4fa27c-37e7-42c2-8990-c0165ab56a33.pdf</t>
  </si>
  <si>
    <t>Islay - Provincial_AHORA NACION AN_10</t>
  </si>
  <si>
    <t>STEFANIA MARLIN SUMIRE TTITO</t>
  </si>
  <si>
    <t>76332033</t>
  </si>
  <si>
    <t>https://mpesije.jne.gob.pe/apidocs/dcc4ae2c-54c0-4354-a988-abed182bf540.pdf</t>
  </si>
  <si>
    <t>Islay - Provincial_ALIANZA PARA EL PROGRESO_0</t>
  </si>
  <si>
    <t>ABEL GREGORIO SUAREZ RAMOS</t>
  </si>
  <si>
    <t>30838402</t>
  </si>
  <si>
    <t>https://mpesije.jne.gob.pe/apidocs/9d592c46-7b46-4544-aa6d-87a3fc966c19.pdf</t>
  </si>
  <si>
    <t>Islay - Provincial_ALIANZA PARA EL PROGRESO_1</t>
  </si>
  <si>
    <t>JOSE LUCAS PACO JARAMILLO</t>
  </si>
  <si>
    <t>30832709</t>
  </si>
  <si>
    <t>https://mpesije.jne.gob.pe/apidocs/cdcf161f-fa22-460b-af95-27a3c4d53dbd.pdf</t>
  </si>
  <si>
    <t>Islay - Provincial_ALIANZA PARA EL PROGRESO_2</t>
  </si>
  <si>
    <t>MARIA ELENA ROQUE OROVILLA</t>
  </si>
  <si>
    <t>30824538</t>
  </si>
  <si>
    <t>https://mpesije.jne.gob.pe/apidocs/bfdcefe7-1634-4334-a09e-86bbabe1dc30.pdf</t>
  </si>
  <si>
    <t>Islay - Provincial_ALIANZA PARA EL PROGRESO_3</t>
  </si>
  <si>
    <t>DANIEL OSCAR CONDORI CHAMBI</t>
  </si>
  <si>
    <t>45706348</t>
  </si>
  <si>
    <t>https://mpesije.jne.gob.pe/apidocs/9cd3177d-cead-4962-bbbe-b81a547b12b9.pdf</t>
  </si>
  <si>
    <t>Islay - Provincial_ALIANZA PARA EL PROGRESO_4</t>
  </si>
  <si>
    <t>AXELY DEL CIELO FERNANDEZ TORRES</t>
  </si>
  <si>
    <t>72034039</t>
  </si>
  <si>
    <t>https://mpesije.jne.gob.pe/apidocs/fac3f15d-a9b0-42fb-9bbd-0d1c16137aca.pdf</t>
  </si>
  <si>
    <t>Islay - Provincial_ALIANZA PARA EL PROGRESO_5</t>
  </si>
  <si>
    <t>MAURICIO ARI ARI</t>
  </si>
  <si>
    <t>44021006</t>
  </si>
  <si>
    <t>https://mpesije.jne.gob.pe/apidocs/4b827d90-13be-40c8-8f0b-7a0ecdbf0210.pdf</t>
  </si>
  <si>
    <t>Islay - Provincial_ALIANZA PARA EL PROGRESO_6</t>
  </si>
  <si>
    <t>MARILUZ COELA SONCCO</t>
  </si>
  <si>
    <t>42957462</t>
  </si>
  <si>
    <t>https://mpesije.jne.gob.pe/apidocs/ad5528e1-8973-45ea-a640-2a598c09337f.pdf</t>
  </si>
  <si>
    <t>Islay - Provincial_ALIANZA PARA EL PROGRESO_7</t>
  </si>
  <si>
    <t>FRANK BETANCUR CHULLUNQUIA</t>
  </si>
  <si>
    <t>44813666</t>
  </si>
  <si>
    <t>https://mpesije.jne.gob.pe/apidocs/58a9b436-65ce-4136-aa85-10320b9048a2.pdf</t>
  </si>
  <si>
    <t>Islay - Provincial_ALIANZA PARA EL PROGRESO_8</t>
  </si>
  <si>
    <t>ALESSANDRA STEFANNY ACUÑA MASCO</t>
  </si>
  <si>
    <t>76361965</t>
  </si>
  <si>
    <t>https://mpesije.jne.gob.pe/apidocs/005605a8-109e-4a73-9dff-93de4d4c4dc0.pdf</t>
  </si>
  <si>
    <t>Islay - Provincial_ALIANZA PARA EL PROGRESO_9</t>
  </si>
  <si>
    <t>EMMANUEL MORENO PANDURO</t>
  </si>
  <si>
    <t>46365185</t>
  </si>
  <si>
    <t>https://mpesije.jne.gob.pe/apidocs/bb3d5486-d8c1-4e71-a1c5-9446e6f92ef6.pdf</t>
  </si>
  <si>
    <t>Islay - Provincial_ALIANZA PARA EL PROGRESO_10</t>
  </si>
  <si>
    <t>LUCIA CAROLINA RAMOS YANA</t>
  </si>
  <si>
    <t>71035472</t>
  </si>
  <si>
    <t>https://mpesije.jne.gob.pe/apidocs/25361342-e3ef-4fb3-a4cb-69b39d543676.pdf</t>
  </si>
  <si>
    <t>Islay - Provincial_FUERZA AREQUIPENA_0</t>
  </si>
  <si>
    <t>JULIO ESTEBAN MILON GUZMAN</t>
  </si>
  <si>
    <t>29718755</t>
  </si>
  <si>
    <t>https://mpesije.jne.gob.pe/apidocs/3223403a-78f5-41c7-9e5c-17d010778f8b.pdf</t>
  </si>
  <si>
    <t>Islay - Provincial_FUERZA AREQUIPENA_1</t>
  </si>
  <si>
    <t>KETTY MIRELLA VIA MAMANI</t>
  </si>
  <si>
    <t>40182297</t>
  </si>
  <si>
    <t>https://mpesije.jne.gob.pe/apidocs/e33e2c83-2f6a-4617-80a2-5eb8eb907f6f.pdf</t>
  </si>
  <si>
    <t>Islay - Provincial_FUERZA AREQUIPENA_2</t>
  </si>
  <si>
    <t>JOSE LUIS SANCHEZ BLAS</t>
  </si>
  <si>
    <t>30836470</t>
  </si>
  <si>
    <t>https://mpesije.jne.gob.pe/apidocs/7aa7d243-a24f-46b4-9f28-490ff3a6c4a0.pdf</t>
  </si>
  <si>
    <t>Islay - Provincial_FUERZA AREQUIPENA_3</t>
  </si>
  <si>
    <t>SARITA JANET ARRATEA SAPANA</t>
  </si>
  <si>
    <t>29579869</t>
  </si>
  <si>
    <t>https://mpesije.jne.gob.pe/apidocs/6b498522-46e3-4f05-904a-177b0e5b52fc.pdf</t>
  </si>
  <si>
    <t>Islay - Provincial_FUERZA AREQUIPENA_4</t>
  </si>
  <si>
    <t>GEOVANNI MATEO VERSACE ROSAS</t>
  </si>
  <si>
    <t>74687302</t>
  </si>
  <si>
    <t>https://mpesije.jne.gob.pe/apidocs/d92cab3a-8b05-43e2-9caa-8a88650154fb.pdf</t>
  </si>
  <si>
    <t>Islay - Provincial_FUERZA AREQUIPENA_5</t>
  </si>
  <si>
    <t>JULIE MARIA CAMARGO VELASQUEZ</t>
  </si>
  <si>
    <t>42870345</t>
  </si>
  <si>
    <t>https://mpesije.jne.gob.pe/apidocs/b0c9fc53-8e39-46ae-bcb8-2b340bcb9ede.pdf</t>
  </si>
  <si>
    <t>Islay - Provincial_FUERZA AREQUIPENA_6</t>
  </si>
  <si>
    <t>GIANCARLO OMAR FRANCISCO MOTTA VIZCARRA</t>
  </si>
  <si>
    <t>46311237</t>
  </si>
  <si>
    <t>https://mpesije.jne.gob.pe/apidocs/5f604ee4-bd09-4581-b892-c0f75bb25b82.pdf</t>
  </si>
  <si>
    <t>Islay - Provincial_FUERZA AREQUIPENA_7</t>
  </si>
  <si>
    <t>MADELEINE NICOLE PALOMINO FLORES</t>
  </si>
  <si>
    <t>60865848</t>
  </si>
  <si>
    <t>https://mpesije.jne.gob.pe/apidocs/556ba0c4-b9ec-4ad3-96ce-68b2920341b2.pdf</t>
  </si>
  <si>
    <t>Islay - Provincial_FUERZA AREQUIPENA_8</t>
  </si>
  <si>
    <t>MARCO ANTONIO VALDIVIA JUAREZ</t>
  </si>
  <si>
    <t>30835202</t>
  </si>
  <si>
    <t>https://mpesije.jne.gob.pe/apidocs/04ed959d-f467-47d2-bf1e-092f65305231.pdf</t>
  </si>
  <si>
    <t>Islay - Provincial_FUERZA AREQUIPENA_9</t>
  </si>
  <si>
    <t>JULIANA CLARIBEL ROJAS ALVAREZ</t>
  </si>
  <si>
    <t>77331023</t>
  </si>
  <si>
    <t>https://mpesije.jne.gob.pe/apidocs/f5680332-ba32-4725-840e-d01a48e7f342.pdf</t>
  </si>
  <si>
    <t>Islay - Provincial_FUERZA AREQUIPENA_10</t>
  </si>
  <si>
    <t>SAUL MANUEL VELASQUEZ TORRES</t>
  </si>
  <si>
    <t>32952150</t>
  </si>
  <si>
    <t>https://mpesije.jne.gob.pe/apidocs/6d9682e6-37ed-4b25-bafa-6939ea78c988.pdf</t>
  </si>
  <si>
    <t>Islay - Provincial_MOVIMIENTO REGIONAL AREQUIPA AVANCEMOS_0</t>
  </si>
  <si>
    <t>MARCO ANTONIO MANUEL SANHUEZA LUQUE</t>
  </si>
  <si>
    <t>80501146</t>
  </si>
  <si>
    <t>https://mpesije.jne.gob.pe/apidocs/95920c6f-af44-4672-92e7-9a10fe641c36.pdf</t>
  </si>
  <si>
    <t>Islay - Provincial_MOVIMIENTO REGIONAL AREQUIPA AVANCEMOS_1</t>
  </si>
  <si>
    <t>PERCY JESUS CERSSO MEDRANO</t>
  </si>
  <si>
    <t>41465822</t>
  </si>
  <si>
    <t>https://mpesije.jne.gob.pe/apidocs/09953837-ca51-4f12-a91f-7c8a69865a40.pdf</t>
  </si>
  <si>
    <t>Islay - Provincial_MOVIMIENTO REGIONAL AREQUIPA AVANCEMOS_2</t>
  </si>
  <si>
    <t>ROSA ELENA GALVEZ PIÑA</t>
  </si>
  <si>
    <t>40580908</t>
  </si>
  <si>
    <t>https://mpesije.jne.gob.pe/apidocs/70d4e24f-2f60-4fd5-bd5c-1fc92a6fe920.pdf</t>
  </si>
  <si>
    <t>Islay - Provincial_MOVIMIENTO REGIONAL AREQUIPA AVANCEMOS_3</t>
  </si>
  <si>
    <t>ARMANDO JOSUE PACO PATRICIO</t>
  </si>
  <si>
    <t>72470353</t>
  </si>
  <si>
    <t>https://mpesije.jne.gob.pe/apidocs/ae66c57d-7258-445a-adf6-a540e77e7b11.pdf</t>
  </si>
  <si>
    <t>Islay - Provincial_MOVIMIENTO REGIONAL AREQUIPA AVANCEMOS_4</t>
  </si>
  <si>
    <t>AGUEDA MILAGROS RODRIGUEZ GUTIERREZ</t>
  </si>
  <si>
    <t>42488403</t>
  </si>
  <si>
    <t>https://mpesije.jne.gob.pe/apidocs/8e8ee9c6-ffcc-40ef-a629-8276b9b897ee.pdf</t>
  </si>
  <si>
    <t>Islay - Provincial_MOVIMIENTO REGIONAL AREQUIPA AVANCEMOS_5</t>
  </si>
  <si>
    <t>HERNAN MIGUEL VELASQUEZ CABELLO</t>
  </si>
  <si>
    <t>40965285</t>
  </si>
  <si>
    <t>https://mpesije.jne.gob.pe/apidocs/a3e1fa47-3d3b-41f5-8a42-13c9f6a2aa0a.pdf</t>
  </si>
  <si>
    <t>Islay - Provincial_MOVIMIENTO REGIONAL AREQUIPA AVANCEMOS_6</t>
  </si>
  <si>
    <t>DANIELA PATRICIA DEL CARPIO ZUÑIGA</t>
  </si>
  <si>
    <t>71975067</t>
  </si>
  <si>
    <t>https://mpesije.jne.gob.pe/apidocs/3fa5d95a-8767-4f07-96ea-dcb963f3c0fd.pdf</t>
  </si>
  <si>
    <t>Islay - Provincial_MOVIMIENTO REGIONAL AREQUIPA AVANCEMOS_7</t>
  </si>
  <si>
    <t>JERSON SANTILLAN BECERRA</t>
  </si>
  <si>
    <t>48588875</t>
  </si>
  <si>
    <t>https://mpesije.jne.gob.pe/apidocs/f8050536-681a-4716-9ed3-9f1360584058.pdf</t>
  </si>
  <si>
    <t>Islay - Provincial_MOVIMIENTO REGIONAL AREQUIPA AVANCEMOS_8</t>
  </si>
  <si>
    <t>KRISTHY ALMENDRA RODRIGUEZ CASTILLO</t>
  </si>
  <si>
    <t>71991990</t>
  </si>
  <si>
    <t>https://mpesije.jne.gob.pe/apidocs/e3e05904-1062-45e2-ab0e-328dac4b17fa.pdf</t>
  </si>
  <si>
    <t>Islay - Provincial_MOVIMIENTO REGIONAL AREQUIPA AVANCEMOS_9</t>
  </si>
  <si>
    <t>JORGE ALONSO HERRERA MELGAR</t>
  </si>
  <si>
    <t>72809964</t>
  </si>
  <si>
    <t>https://mpesije.jne.gob.pe/apidocs/e16e9e6f-e70d-4c45-910c-d05e9ccdc24e.pdf</t>
  </si>
  <si>
    <t>Islay - Provincial_MOVIMIENTO REGIONAL AREQUIPA AVANCEMOS_10</t>
  </si>
  <si>
    <t>GRECIA ANGELA PARI LOZADA</t>
  </si>
  <si>
    <t>72636849</t>
  </si>
  <si>
    <t>https://mpesije.jne.gob.pe/apidocs/e4d383a1-640e-464e-9e2a-cae14fc159d7.pdf</t>
  </si>
  <si>
    <t>Islay - Provincial_PARTIDO DEL BUEN GOBIERNO_0</t>
  </si>
  <si>
    <t>GWYNETH AMERICA BARRERA ZUÑIGA</t>
  </si>
  <si>
    <t>42212690</t>
  </si>
  <si>
    <t>https://mpesije.jne.gob.pe/apidocs/99ed8a54-7ec2-4e9a-93d7-28939e595bc6.pdf</t>
  </si>
  <si>
    <t>Islay - Provincial_PARTIDO DEL BUEN GOBIERNO_1</t>
  </si>
  <si>
    <t>ADRIAN BUSTOS SALINAS</t>
  </si>
  <si>
    <t>71329446</t>
  </si>
  <si>
    <t>https://mpesije.jne.gob.pe/apidocs/51c765b6-280c-47ed-b231-bbd923b08020.pdf</t>
  </si>
  <si>
    <t>Islay - Provincial_PARTIDO DEL BUEN GOBIERNO_2</t>
  </si>
  <si>
    <t>ELEONOR ELENA ZUÑIGA URDAY DE RODRIGUEZ</t>
  </si>
  <si>
    <t>29272320</t>
  </si>
  <si>
    <t>https://mpesije.jne.gob.pe/apidocs/5aa3e943-8e7d-4635-a614-cd6ecfe5e369.pdf</t>
  </si>
  <si>
    <t>Islay - Provincial_PARTIDO DEL BUEN GOBIERNO_3</t>
  </si>
  <si>
    <t>MAURICIO RAFAEL MEDINA HIRACHE</t>
  </si>
  <si>
    <t>72477928</t>
  </si>
  <si>
    <t>https://mpesije.jne.gob.pe/apidocs/71b2cb03-1bfd-43dc-8879-0c4067ef17f7.pdf</t>
  </si>
  <si>
    <t>Islay - Provincial_PARTIDO DEL BUEN GOBIERNO_4</t>
  </si>
  <si>
    <t>SOYLA MARISOL VALDIVIA SANCHEZ</t>
  </si>
  <si>
    <t>26683705</t>
  </si>
  <si>
    <t>https://mpesije.jne.gob.pe/apidocs/f9c69e88-9b69-4d7a-ba9f-ee168d0c2d23.pdf</t>
  </si>
  <si>
    <t>Islay - Provincial_PARTIDO DEL BUEN GOBIERNO_5</t>
  </si>
  <si>
    <t>MARCO ANTONIO ZEVALLOS ZEBALLOS</t>
  </si>
  <si>
    <t>29533111</t>
  </si>
  <si>
    <t>https://mpesije.jne.gob.pe/apidocs/29afc85b-fac3-445a-9867-02167ef2e5f1.pdf</t>
  </si>
  <si>
    <t>Islay - Provincial_PARTIDO DEL BUEN GOBIERNO_6</t>
  </si>
  <si>
    <t>ARIANA AYELÉN MICAELA YON LUYO</t>
  </si>
  <si>
    <t>61757742</t>
  </si>
  <si>
    <t>https://mpesije.jne.gob.pe/apidocs/30fac28f-5a1a-4420-8c6f-f62c5c918836.pdf</t>
  </si>
  <si>
    <t>Islay - Provincial_PARTIDO DEL BUEN GOBIERNO_7</t>
  </si>
  <si>
    <t>GUIDO JAYME PILCO QUISPE</t>
  </si>
  <si>
    <t>46079323</t>
  </si>
  <si>
    <t>https://mpesije.jne.gob.pe/apidocs/87abc9d3-0ff8-4817-93f5-7a8119ed8ec9.pdf</t>
  </si>
  <si>
    <t>Islay - Provincial_PARTIDO DEL BUEN GOBIERNO_8</t>
  </si>
  <si>
    <t>CRISTINA FLORINA CAYLLAHUA SUNI DE YNCA</t>
  </si>
  <si>
    <t>40466529</t>
  </si>
  <si>
    <t>https://mpesije.jne.gob.pe/apidocs/d791c797-2dad-4b81-9b60-81dedf3e4218.pdf</t>
  </si>
  <si>
    <t>Islay - Provincial_PARTIDO DEL BUEN GOBIERNO_9</t>
  </si>
  <si>
    <t>SEGUNDO PASTOR MONTALVO LAZARO</t>
  </si>
  <si>
    <t>30670205</t>
  </si>
  <si>
    <t>https://mpesije.jne.gob.pe/apidocs/b2ac12b4-385e-4513-87ea-baef603f2fa8.pdf</t>
  </si>
  <si>
    <t>Islay - Provincial_PARTIDO DEL BUEN GOBIERNO_10</t>
  </si>
  <si>
    <t>AMERICA CAMPOS RICALDE</t>
  </si>
  <si>
    <t>30848241</t>
  </si>
  <si>
    <t>https://mpesije.jne.gob.pe/apidocs/20c2bb22-9d26-41e9-9d2e-37d2ce745889.pdf</t>
  </si>
  <si>
    <t>Islay - Provincial_PARTIDO DEMOCRATA VERDE_0</t>
  </si>
  <si>
    <t>FERNANDO ALFREDO CAMARGO HUAYNA</t>
  </si>
  <si>
    <t>29639187</t>
  </si>
  <si>
    <t>https://mpesije.jne.gob.pe/apidocs/4f634eeb-0a30-44c4-91f7-3938f6a6c22f.pdf</t>
  </si>
  <si>
    <t>Islay - Provincial_PARTIDO DEMOCRATA VERDE_1</t>
  </si>
  <si>
    <t>JUAN GUILLERMO MURILLO VALDIVIA</t>
  </si>
  <si>
    <t>30840126</t>
  </si>
  <si>
    <t>https://mpesije.jne.gob.pe/apidocs/f641e64b-d129-4f25-9ec1-10c0b94ef668.pdf</t>
  </si>
  <si>
    <t>Islay - Provincial_PARTIDO DEMOCRATA VERDE_2</t>
  </si>
  <si>
    <t>MARIA CANDELARIA BAYLON VIZCARRA</t>
  </si>
  <si>
    <t>30837438</t>
  </si>
  <si>
    <t>https://mpesije.jne.gob.pe/apidocs/a24fb917-9662-481f-b6b7-20545c6f6b45.pdf</t>
  </si>
  <si>
    <t>Islay - Provincial_PARTIDO DEMOCRATA VERDE_3</t>
  </si>
  <si>
    <t>JUSTO ZENTENO CAIRO</t>
  </si>
  <si>
    <t>30852318</t>
  </si>
  <si>
    <t>https://mpesije.jne.gob.pe/apidocs/ed8ab03a-d62d-4bc6-b221-ae520d8017ea.pdf</t>
  </si>
  <si>
    <t>Islay - Provincial_PARTIDO DEMOCRATA VERDE_4</t>
  </si>
  <si>
    <t>YAKELYN MILAGROS PALLE OLVEA</t>
  </si>
  <si>
    <t>48252476</t>
  </si>
  <si>
    <t>https://mpesije.jne.gob.pe/apidocs/1f259560-5208-47de-8b50-f504982410a2.pdf</t>
  </si>
  <si>
    <t>Islay - Provincial_PARTIDO DEMOCRATA VERDE_5</t>
  </si>
  <si>
    <t>ANGEL MAURICIO CRUZ TORRES</t>
  </si>
  <si>
    <t>74493636</t>
  </si>
  <si>
    <t>https://mpesije.jne.gob.pe/apidocs/cc23ef4c-048d-4cfd-8886-d2424cc1c843.pdf</t>
  </si>
  <si>
    <t>Islay - Provincial_PARTIDO DEMOCRATA VERDE_6</t>
  </si>
  <si>
    <t>JENDY ELISA MEDINA BONETT</t>
  </si>
  <si>
    <t>43094526</t>
  </si>
  <si>
    <t>https://mpesije.jne.gob.pe/apidocs/6d49279a-cede-42eb-b41d-b05e0d6d9085.pdf</t>
  </si>
  <si>
    <t>Islay - Provincial_PARTIDO DEMOCRATA VERDE_7</t>
  </si>
  <si>
    <t>YAZMANI ENRIQUE AGUIRRE CUSI</t>
  </si>
  <si>
    <t>43378283</t>
  </si>
  <si>
    <t>https://mpesije.jne.gob.pe/apidocs/ed72a7d0-36d4-496b-8b89-deb4c737cb3c.pdf</t>
  </si>
  <si>
    <t>Islay - Provincial_PARTIDO DEMOCRATA VERDE_8</t>
  </si>
  <si>
    <t>YAHAIDA ZULEICA MAMANI BERNAL</t>
  </si>
  <si>
    <t>70906901</t>
  </si>
  <si>
    <t>https://mpesije.jne.gob.pe/apidocs/674a3a32-9450-4172-9026-27a0cf62a3e7.pdf</t>
  </si>
  <si>
    <t>Islay - Provincial_PARTIDO DEMOCRATA VERDE_9</t>
  </si>
  <si>
    <t>ALDO ERNESTO AYALA SALINAS</t>
  </si>
  <si>
    <t>45716030</t>
  </si>
  <si>
    <t>https://mpesije.jne.gob.pe/apidocs/c1953427-ecc1-4d48-8c52-f42c6cda2b70.pdf</t>
  </si>
  <si>
    <t>Islay - Provincial_PARTIDO DEMOCRATA VERDE_10</t>
  </si>
  <si>
    <t>HAYDE BERNA ROQUE</t>
  </si>
  <si>
    <t>71945742</t>
  </si>
  <si>
    <t>https://mpesije.jne.gob.pe/apidocs/c70974fb-0214-4892-8c86-c5a3bbef07ba.pdf</t>
  </si>
  <si>
    <t>Islay - Provincial_PARTIDO DEMOCRATICO SOMOS PERU_0</t>
  </si>
  <si>
    <t>EDILBERTO DE LA CRUZ CESAREO SALAZAR ZENDER</t>
  </si>
  <si>
    <t>30832256</t>
  </si>
  <si>
    <t>https://mpesije.jne.gob.pe/apidocs/90a6f9f1-25d7-4732-8776-46b73936c380.pdf</t>
  </si>
  <si>
    <t>Islay - Provincial_PARTIDO DEMOCRATICO SOMOS PERU_1</t>
  </si>
  <si>
    <t xml:space="preserve">GERMINA GABIANA DIAZ  </t>
  </si>
  <si>
    <t>30851700</t>
  </si>
  <si>
    <t>https://mpesije.jne.gob.pe/apidocs/b50becdc-c605-4822-b84e-5782c62355ff.pdf</t>
  </si>
  <si>
    <t>Islay - Provincial_PARTIDO DEMOCRATICO SOMOS PERU_2</t>
  </si>
  <si>
    <t>ANTONIO BERNARDINO LAZO ZAVALAGA</t>
  </si>
  <si>
    <t>30832257</t>
  </si>
  <si>
    <t>https://mpesije.jne.gob.pe/apidocs/2446ef3f-3e40-42d3-bf44-1c217630a700.pdf</t>
  </si>
  <si>
    <t>Islay - Provincial_PARTIDO DEMOCRATICO SOMOS PERU_3</t>
  </si>
  <si>
    <t>EVALUNA DE LOS ANGELES GONZALES VARGAS</t>
  </si>
  <si>
    <t>73227738</t>
  </si>
  <si>
    <t>https://mpesije.jne.gob.pe/apidocs/285fe1e1-e265-40df-b554-5621cad332d8.pdf</t>
  </si>
  <si>
    <t>Islay - Provincial_PARTIDO DEMOCRATICO SOMOS PERU_4</t>
  </si>
  <si>
    <t>HECTOR ALONSO HERRERA GAMBOA</t>
  </si>
  <si>
    <t>43095135</t>
  </si>
  <si>
    <t>https://mpesije.jne.gob.pe/apidocs/7343e84e-93ec-48d7-b1c2-3985d34036b2.pdf</t>
  </si>
  <si>
    <t>Islay - Provincial_PARTIDO DEMOCRATICO SOMOS PERU_5</t>
  </si>
  <si>
    <t>MARIA DEL ROSARIO NUÑEZ HERMOZA</t>
  </si>
  <si>
    <t>73908598</t>
  </si>
  <si>
    <t>https://mpesije.jne.gob.pe/apidocs/40cac6f7-89b5-4c07-b514-08a140c9b4dc.pdf</t>
  </si>
  <si>
    <t>Islay - Provincial_PARTIDO DEMOCRATICO SOMOS PERU_6</t>
  </si>
  <si>
    <t>JULIO CESAR ZEVALLOS ARAMAYO</t>
  </si>
  <si>
    <t>40823517</t>
  </si>
  <si>
    <t>https://mpesije.jne.gob.pe/apidocs/c17a7e14-a1de-4fbc-9470-46ef640767ae.pdf</t>
  </si>
  <si>
    <t>Islay - Provincial_PARTIDO DEMOCRATICO SOMOS PERU_7</t>
  </si>
  <si>
    <t>NELIDA CAMILLA MALAGA ZEVALLOS</t>
  </si>
  <si>
    <t>71988740</t>
  </si>
  <si>
    <t>https://mpesije.jne.gob.pe/apidocs/47aade0c-caf3-47cd-a7fd-2a20d60df9b3.pdf</t>
  </si>
  <si>
    <t>Islay - Provincial_PARTIDO DEMOCRATICO SOMOS PERU_8</t>
  </si>
  <si>
    <t>JOSE ROBERTO CATTER ESTEBAN</t>
  </si>
  <si>
    <t>10288394</t>
  </si>
  <si>
    <t>https://mpesije.jne.gob.pe/apidocs/01db5a26-d921-465c-9696-f4a49ac4f522.pdf</t>
  </si>
  <si>
    <t>Islay - Provincial_PARTIDO DEMOCRATICO SOMOS PERU_9</t>
  </si>
  <si>
    <t>LEIDY PAOLA USCAMAITA PILCO DE OQUENDO</t>
  </si>
  <si>
    <t>73027641</t>
  </si>
  <si>
    <t>https://mpesije.jne.gob.pe/apidocs/a69ecdc3-b377-4fcb-a54c-2af6be868921.pdf</t>
  </si>
  <si>
    <t>Islay - Provincial_PARTIDO DEMOCRATICO SOMOS PERU_10</t>
  </si>
  <si>
    <t>ANGEL MOISES HUAYTA QUISPE</t>
  </si>
  <si>
    <t>41684942</t>
  </si>
  <si>
    <t>https://mpesije.jne.gob.pe/apidocs/abbe89d5-e6ea-4305-9dd6-1607fc3d64be.pdf</t>
  </si>
  <si>
    <t>Islay - Provincial_PARTIDO POLITICO PERU PRIMERO_0</t>
  </si>
  <si>
    <t>ADA SOFIA PEREZ VASQUEZ</t>
  </si>
  <si>
    <t>30826277</t>
  </si>
  <si>
    <t>https://mpesije.jne.gob.pe/apidocs/7d63bad5-9215-4093-918b-30730cc26dc5.pdf</t>
  </si>
  <si>
    <t>Islay - Provincial_PARTIDO POLITICO PERU PRIMERO_1</t>
  </si>
  <si>
    <t>CARLOS ARTURO DEL CARMEN SALAS VILDOSO</t>
  </si>
  <si>
    <t>30832287</t>
  </si>
  <si>
    <t>https://mpesije.jne.gob.pe/apidocs/32368572-be21-443d-9d98-381ceddb8d90.pdf</t>
  </si>
  <si>
    <t>Islay - Provincial_PARTIDO POLITICO PERU PRIMERO_2</t>
  </si>
  <si>
    <t>MARIA DEL ROSARIO DAVILA BUSTAMANTE</t>
  </si>
  <si>
    <t>42935322</t>
  </si>
  <si>
    <t>https://mpesije.jne.gob.pe/apidocs/a149ef0e-1bb6-42ad-a706-205f00029647.pdf</t>
  </si>
  <si>
    <t>Islay - Provincial_PARTIDO POLITICO PERU PRIMERO_3</t>
  </si>
  <si>
    <t>ROBERT DANIEL MAMANI DOSPESOS</t>
  </si>
  <si>
    <t>30850032</t>
  </si>
  <si>
    <t>https://mpesije.jne.gob.pe/apidocs/ba57dad1-b45c-4b28-b227-798c699c2977.pdf</t>
  </si>
  <si>
    <t>Islay - Provincial_PARTIDO POLITICO PERU PRIMERO_4</t>
  </si>
  <si>
    <t>SHIRLEY ROSALBA ALFARO BELTRAN</t>
  </si>
  <si>
    <t>30837504</t>
  </si>
  <si>
    <t>https://mpesije.jne.gob.pe/apidocs/704caab7-f7ce-47a7-b476-5ee4b0c75295.pdf</t>
  </si>
  <si>
    <t>Islay - Provincial_PARTIDO POLITICO PERU PRIMERO_5</t>
  </si>
  <si>
    <t>SERGIO SANTIAGO LEYTON CERNA</t>
  </si>
  <si>
    <t>30830205</t>
  </si>
  <si>
    <t>https://mpesije.jne.gob.pe/apidocs/44c91ae9-6725-42f9-ab51-d943f6ac699e.pdf</t>
  </si>
  <si>
    <t>Islay - Provincial_PARTIDO POLITICO PERU PRIMERO_6</t>
  </si>
  <si>
    <t>GLORIA DEL ROCIO VARGAS FLORES</t>
  </si>
  <si>
    <t>77094504</t>
  </si>
  <si>
    <t>https://mpesije.jne.gob.pe/apidocs/3cd0f2ee-9567-4aed-9aa6-21e8060ccb11.pdf</t>
  </si>
  <si>
    <t>Islay - Provincial_PARTIDO POLITICO PERU PRIMERO_7</t>
  </si>
  <si>
    <t>OSCAR BENJAMIN RODRIGUEZ OCHARAN</t>
  </si>
  <si>
    <t>44721181</t>
  </si>
  <si>
    <t>https://mpesije.jne.gob.pe/apidocs/97c30b1c-c5e2-4cb0-b373-2c15211109bd.pdf</t>
  </si>
  <si>
    <t>Islay - Provincial_PARTIDO POLITICO PERU PRIMERO_8</t>
  </si>
  <si>
    <t>EDITH ANITA ROCIO RODRIGUEZ NUÑEZ</t>
  </si>
  <si>
    <t>30820616</t>
  </si>
  <si>
    <t>https://mpesije.jne.gob.pe/apidocs/e0dd0011-8e24-4ca3-b423-27d0806a0bd3.pdf</t>
  </si>
  <si>
    <t>Islay - Provincial_PARTIDO POLITICO PERU PRIMERO_9</t>
  </si>
  <si>
    <t>MICHAEL MARTIN HANCCO TOLA</t>
  </si>
  <si>
    <t>71945724</t>
  </si>
  <si>
    <t>https://mpesije.jne.gob.pe/apidocs/4b7ba7dc-49f7-4fb2-9957-ed1a391ac23d.pdf</t>
  </si>
  <si>
    <t>Islay - Provincial_PARTIDO POLITICO PERU PRIMERO_10</t>
  </si>
  <si>
    <t>MARILYN DIANA CASAZOLA HEREDIA</t>
  </si>
  <si>
    <t>41594453</t>
  </si>
  <si>
    <t>https://mpesije.jne.gob.pe/apidocs/722f79d7-bc99-4b24-9caf-ca72519d4f24.pdf</t>
  </si>
  <si>
    <t>Islay - Provincial_RENOVACION POPULAR PERU_0</t>
  </si>
  <si>
    <t>CARLOS MANUEL GARCIA CORTEZ</t>
  </si>
  <si>
    <t>40964779</t>
  </si>
  <si>
    <t>https://mpesije.jne.gob.pe/apidocs/3a9460a1-3a62-4944-bce8-afa1b7da3684.pdf</t>
  </si>
  <si>
    <t>Islay - Provincial_RENOVACION POPULAR PERU_1</t>
  </si>
  <si>
    <t>HENRY HUGO SALAZAR MARQUINA</t>
  </si>
  <si>
    <t>29227867</t>
  </si>
  <si>
    <t>https://mpesije.jne.gob.pe/apidocs/4fa91a92-e671-4032-ac8b-cf176a8cb962.pdf</t>
  </si>
  <si>
    <t>Islay - Provincial_RENOVACION POPULAR PERU_2</t>
  </si>
  <si>
    <t>CAMILA FERNANDA VILCA VALDIVIA</t>
  </si>
  <si>
    <t>60793916</t>
  </si>
  <si>
    <t>https://mpesije.jne.gob.pe/apidocs/9a875648-bb66-41da-8440-4b98bb79e4b8.pdf</t>
  </si>
  <si>
    <t>Islay - Provincial_RENOVACION POPULAR PERU_3</t>
  </si>
  <si>
    <t>RICARDO DANIEL MURILLO CELDAN</t>
  </si>
  <si>
    <t>04438558</t>
  </si>
  <si>
    <t>https://mpesije.jne.gob.pe/apidocs/928c268d-d788-4327-a373-72fb898fcf0d.pdf</t>
  </si>
  <si>
    <t>Islay - Provincial_RENOVACION POPULAR PERU_4</t>
  </si>
  <si>
    <t>SILVIA KARINA ORTIZ CALDERON</t>
  </si>
  <si>
    <t>30833973</t>
  </si>
  <si>
    <t>https://mpesije.jne.gob.pe/apidocs/9bc401f4-2b29-4f68-94b1-7682c7e8afbf.pdf</t>
  </si>
  <si>
    <t>Islay - Provincial_RENOVACION POPULAR PERU_5</t>
  </si>
  <si>
    <t>JORGE DENNIS RODRIGUEZ CASTILLO</t>
  </si>
  <si>
    <t>40118621</t>
  </si>
  <si>
    <t>https://mpesije.jne.gob.pe/apidocs/1b77d7a9-4bf2-48b0-96f4-1d5bbf68c138.pdf</t>
  </si>
  <si>
    <t>Islay - Provincial_RENOVACION POPULAR PERU_6</t>
  </si>
  <si>
    <t>CONSUELO DEL PILAR SALAS VERGARA</t>
  </si>
  <si>
    <t>72636845</t>
  </si>
  <si>
    <t>https://mpesije.jne.gob.pe/apidocs/fbaada77-6ba2-438b-8790-1b828762a3f8.pdf</t>
  </si>
  <si>
    <t>Islay - Provincial_RENOVACION POPULAR PERU_7</t>
  </si>
  <si>
    <t>JOHAN TIYI JESUS CACERES SALAZAR</t>
  </si>
  <si>
    <t>71266651</t>
  </si>
  <si>
    <t>https://mpesije.jne.gob.pe/apidocs/2c075af2-09ff-490a-9d2a-50613017e8f1.pdf</t>
  </si>
  <si>
    <t>Islay - Provincial_RENOVACION POPULAR PERU_8</t>
  </si>
  <si>
    <t>DAYASNARA NORELYS TEJADA CALDERON</t>
  </si>
  <si>
    <t>72814127</t>
  </si>
  <si>
    <t>https://mpesije.jne.gob.pe/apidocs/3618f062-f02d-44cf-bd13-10bdab34f584.pdf</t>
  </si>
  <si>
    <t>Islay - Provincial_RENOVACION POPULAR PERU_9</t>
  </si>
  <si>
    <t>HERNANDO MARRUFO VASQUEZ</t>
  </si>
  <si>
    <t>43401832</t>
  </si>
  <si>
    <t>https://mpesije.jne.gob.pe/apidocs/33e7d01b-c73a-4777-a700-0425537fa9f3.pdf</t>
  </si>
  <si>
    <t>Islay - Provincial_RENOVACION POPULAR PERU_10</t>
  </si>
  <si>
    <t>ELIZABETH FRANCHESKA TORRES REYES</t>
  </si>
  <si>
    <t>77421094</t>
  </si>
  <si>
    <t>https://mpesije.jne.gob.pe/apidocs/59e8100a-70aa-4182-9dd3-087a2247c6ac.pdf</t>
  </si>
  <si>
    <t>Islay - Provincial_YO AREQUIPA_0</t>
  </si>
  <si>
    <t>KELLY ORQUIDEA SALAS RAMIREZ</t>
  </si>
  <si>
    <t>72550504</t>
  </si>
  <si>
    <t>https://mpesije.jne.gob.pe/apidocs/8092ed88-0b01-453a-a510-ce12ff7a53ee.pdf</t>
  </si>
  <si>
    <t>Islay - Provincial_YO AREQUIPA_1</t>
  </si>
  <si>
    <t>RICHARD HITLER ALE CRUZ</t>
  </si>
  <si>
    <t>29367039</t>
  </si>
  <si>
    <t>https://mpesije.jne.gob.pe/apidocs/9ca1bd7e-4e42-41df-8aac-6c7b4a3044f6.pdf</t>
  </si>
  <si>
    <t>Islay - Provincial_YO AREQUIPA_2</t>
  </si>
  <si>
    <t>GLADYS FAUSTINA SANTOS TURPO</t>
  </si>
  <si>
    <t>30833433</t>
  </si>
  <si>
    <t>https://mpesije.jne.gob.pe/apidocs/f1568b84-13cc-4e43-99fe-1eb0a3e3c061.pdf</t>
  </si>
  <si>
    <t>Islay - Provincial_YO AREQUIPA_3</t>
  </si>
  <si>
    <t>ALFREDO LEOPOLDO VILDOSO HERRERA</t>
  </si>
  <si>
    <t>30824327</t>
  </si>
  <si>
    <t>https://mpesije.jne.gob.pe/apidocs/a7f575e1-e646-4bc7-ac3b-2acec017b0b4.pdf</t>
  </si>
  <si>
    <t>Islay - Provincial_YO AREQUIPA_4</t>
  </si>
  <si>
    <t>NILDA RUTH CHACON CARRILLO</t>
  </si>
  <si>
    <t>74320284</t>
  </si>
  <si>
    <t>https://mpesije.jne.gob.pe/apidocs/c302c368-5b06-4513-8504-123c50325996.pdf</t>
  </si>
  <si>
    <t>Islay - Provincial_YO AREQUIPA_5</t>
  </si>
  <si>
    <t>PABLO RAMON SAIRITUPA MAMANI</t>
  </si>
  <si>
    <t>40247476</t>
  </si>
  <si>
    <t>https://mpesije.jne.gob.pe/apidocs/ea88a4f7-780e-4b8a-9be2-d704a8cecff9.pdf</t>
  </si>
  <si>
    <t>Islay - Provincial_YO AREQUIPA_6</t>
  </si>
  <si>
    <t>YUDY TANIA VELA MOSCOSO</t>
  </si>
  <si>
    <t>30846637</t>
  </si>
  <si>
    <t>https://mpesije.jne.gob.pe/apidocs/1b63ebea-8f5f-4014-a278-4a795ca6d2b4.pdf</t>
  </si>
  <si>
    <t>Islay - Provincial_YO AREQUIPA_7</t>
  </si>
  <si>
    <t>SANDERS FLORES CHOQUE</t>
  </si>
  <si>
    <t>75057738</t>
  </si>
  <si>
    <t>https://mpesije.jne.gob.pe/apidocs/930ded58-4802-4cb6-988c-14dcdce0ddf0.pdf</t>
  </si>
  <si>
    <t>Islay - Provincial_YO AREQUIPA_8</t>
  </si>
  <si>
    <t>MARIA ALEJANDRA CRUZ LAROTA</t>
  </si>
  <si>
    <t>74046703</t>
  </si>
  <si>
    <t>https://mpesije.jne.gob.pe/apidocs/1da4b113-b865-4a8d-a2ac-cc49074ce9e2.pdf</t>
  </si>
  <si>
    <t>Islay - Provincial_YO AREQUIPA_9</t>
  </si>
  <si>
    <t>HAIR FABRICIO ZAMUDIO AYALA</t>
  </si>
  <si>
    <t>76637305</t>
  </si>
  <si>
    <t>https://mpesije.jne.gob.pe/apidocs/4ad69376-1c38-4406-ad70-3dedbb9ab0b0.pdf</t>
  </si>
  <si>
    <t>Islay - Provincial_YO AREQUIPA_10</t>
  </si>
  <si>
    <t>ROSA CAROLAY QUIROZ BAUTISTA</t>
  </si>
  <si>
    <t>73372528</t>
  </si>
  <si>
    <t>https://mpesije.jne.gob.pe/apidocs/c48549a6-bc0f-4c33-b77b-a4d3aa01b5b5.pdf</t>
  </si>
  <si>
    <t>La Unión - Provincial_AHORA NACION AN_0</t>
  </si>
  <si>
    <t>MANUEL ENRIQUE ARAGON VILCAS</t>
  </si>
  <si>
    <t>77658707</t>
  </si>
  <si>
    <t>https://mpesije.jne.gob.pe/apidocs/af6318bd-3721-452b-a7b1-192b3e1dfb0e.pdf</t>
  </si>
  <si>
    <t>La Unión - Provincial_AHORA NACION AN_1</t>
  </si>
  <si>
    <t>LADY DIANA CHAMANA LOPEZ</t>
  </si>
  <si>
    <t>41759377</t>
  </si>
  <si>
    <t>https://mpesije.jne.gob.pe/apidocs/9d799340-c22a-4d9f-93f4-6fd319452bb2.pdf</t>
  </si>
  <si>
    <t>La Unión - Provincial_AHORA NACION AN_2</t>
  </si>
  <si>
    <t>ERICK AUGUSTO BELLIDO VERA</t>
  </si>
  <si>
    <t>43619166</t>
  </si>
  <si>
    <t>https://mpesije.jne.gob.pe/apidocs/2ac998d6-e791-4a2a-a9b5-7d01e0f825eb.pdf</t>
  </si>
  <si>
    <t>La Unión - Provincial_AHORA NACION AN_3</t>
  </si>
  <si>
    <t>FLOR DE MARIA CAHUANA QUISPE</t>
  </si>
  <si>
    <t>74125143</t>
  </si>
  <si>
    <t>https://mpesije.jne.gob.pe/apidocs/a485b4c4-49aa-4a28-b281-61fa994b05d0.pdf</t>
  </si>
  <si>
    <t>La Unión - Provincial_AHORA NACION AN_4</t>
  </si>
  <si>
    <t>VALENTIN AMADEO QUISPE QUISPE</t>
  </si>
  <si>
    <t>44278724</t>
  </si>
  <si>
    <t>https://mpesije.jne.gob.pe/apidocs/a2822843-7422-4b96-b20e-c953a8288beb.pdf</t>
  </si>
  <si>
    <t>La Unión - Provincial_AHORA NACION AN_5</t>
  </si>
  <si>
    <t>MARIA ESTHER HEREDIA PORTUGAL</t>
  </si>
  <si>
    <t>77542858</t>
  </si>
  <si>
    <t>https://mpesije.jne.gob.pe/apidocs/e15a57e2-42d7-480c-8f47-e729fb99690b.pdf</t>
  </si>
  <si>
    <t>La Unión - Provincial_AHORA NACION AN_6</t>
  </si>
  <si>
    <t>MARCOS MARCIANO VENEGAS CIVINCHA</t>
  </si>
  <si>
    <t>30941679</t>
  </si>
  <si>
    <t>https://mpesije.jne.gob.pe/apidocs/2a74e0c4-ac3e-4b1a-b84b-e53a1cfdcfae.pdf</t>
  </si>
  <si>
    <t>La Unión - Provincial_ALIANZA PARA EL PROGRESO_0</t>
  </si>
  <si>
    <t>ETNER MOTA LOAIZA</t>
  </si>
  <si>
    <t>41829830</t>
  </si>
  <si>
    <t>https://mpesije.jne.gob.pe/apidocs/609de354-19b7-4433-8954-07f135cea1d3.pdf</t>
  </si>
  <si>
    <t>La Unión - Provincial_ALIANZA PARA EL PROGRESO_1</t>
  </si>
  <si>
    <t>RICHARD ARANZAMENDI QUISPE</t>
  </si>
  <si>
    <t>29622520</t>
  </si>
  <si>
    <t>https://mpesije.jne.gob.pe/apidocs/de6835c0-8874-40fa-963f-cb6a5bdf6249.pdf</t>
  </si>
  <si>
    <t>La Unión - Provincial_ALIANZA PARA EL PROGRESO_2</t>
  </si>
  <si>
    <t>YONIE ESTELA YAURI ROMERO</t>
  </si>
  <si>
    <t>40597629</t>
  </si>
  <si>
    <t>https://mpesije.jne.gob.pe/apidocs/28264bac-d178-46a7-94cf-20ccd13ff66f.pdf</t>
  </si>
  <si>
    <t>La Unión - Provincial_ALIANZA PARA EL PROGRESO_3</t>
  </si>
  <si>
    <t>MAXIMO JARA JIMENEZ</t>
  </si>
  <si>
    <t>30941111</t>
  </si>
  <si>
    <t>https://mpesije.jne.gob.pe/apidocs/9b181c05-50df-4c62-bf90-0608ca3230a5.pdf</t>
  </si>
  <si>
    <t>La Unión - Provincial_ALIANZA PARA EL PROGRESO_4</t>
  </si>
  <si>
    <t>ADELMA BIENVENIDA CRUZ CORNEJO</t>
  </si>
  <si>
    <t>40273254</t>
  </si>
  <si>
    <t>https://mpesije.jne.gob.pe/apidocs/d1808b39-dc69-439b-a2c0-2531339f33ee.pdf</t>
  </si>
  <si>
    <t>La Unión - Provincial_ALIANZA PARA EL PROGRESO_5</t>
  </si>
  <si>
    <t>MEQUIAS GONZALES CCAYAHUA</t>
  </si>
  <si>
    <t>77206416</t>
  </si>
  <si>
    <t>https://mpesije.jne.gob.pe/apidocs/cce8fedf-4c55-4d53-9d78-9666bc3ddef8.pdf</t>
  </si>
  <si>
    <t>La Unión - Provincial_ALIANZA PARA EL PROGRESO_6</t>
  </si>
  <si>
    <t>KLARIVEL FLORES MEJIA</t>
  </si>
  <si>
    <t>72233359</t>
  </si>
  <si>
    <t>https://mpesije.jne.gob.pe/apidocs/7ea243f9-dbb1-4c55-97a5-34e9f508bc2e.pdf</t>
  </si>
  <si>
    <t>La Unión - Provincial_AREQUIPA TRADICION Y FUTURO_0</t>
  </si>
  <si>
    <t>COSME RANIER MEJIA ESPINAL</t>
  </si>
  <si>
    <t>29437194</t>
  </si>
  <si>
    <t>https://mpesije.jne.gob.pe/apidocs/bb071ed2-6b71-4bc8-a94d-6c5fde19b162.pdf</t>
  </si>
  <si>
    <t>La Unión - Provincial_AREQUIPA TRADICION Y FUTURO_1</t>
  </si>
  <si>
    <t>BERNABE FELIX REY HUAMANI QUILLE</t>
  </si>
  <si>
    <t>21443496</t>
  </si>
  <si>
    <t>https://mpesije.jne.gob.pe/apidocs/bd365020-90b2-4f5e-8cbb-af3a3dee10d9.pdf</t>
  </si>
  <si>
    <t>La Unión - Provincial_AREQUIPA TRADICION Y FUTURO_2</t>
  </si>
  <si>
    <t>TANIA FLOR LLICAHUA HUAMANI</t>
  </si>
  <si>
    <t>75827341</t>
  </si>
  <si>
    <t>https://mpesije.jne.gob.pe/apidocs/37a6b89b-5b8d-4a9d-beda-29cada28c3ec.pdf</t>
  </si>
  <si>
    <t>La Unión - Provincial_AREQUIPA TRADICION Y FUTURO_3</t>
  </si>
  <si>
    <t>DARIO SALVA ROMERO</t>
  </si>
  <si>
    <t>40672066</t>
  </si>
  <si>
    <t>https://mpesije.jne.gob.pe/apidocs/3a1a0dd3-5e2e-4123-a198-d6650a97a800.pdf</t>
  </si>
  <si>
    <t>La Unión - Provincial_AREQUIPA TRADICION Y FUTURO_4</t>
  </si>
  <si>
    <t>NAYELI QUISPE USCAMAITA</t>
  </si>
  <si>
    <t>77026956</t>
  </si>
  <si>
    <t>https://mpesije.jne.gob.pe/apidocs/1ba6453e-1574-4991-ab98-6e670466777b.pdf</t>
  </si>
  <si>
    <t>La Unión - Provincial_AREQUIPA TRADICION Y FUTURO_5</t>
  </si>
  <si>
    <t>JACINTO TIBURCIO HUAMANI CESPEDES</t>
  </si>
  <si>
    <t>30944180</t>
  </si>
  <si>
    <t>https://mpesije.jne.gob.pe/apidocs/674918b2-d986-4272-948d-eaa895705e23.pdf</t>
  </si>
  <si>
    <t>La Unión - Provincial_AREQUIPA TRADICION Y FUTURO_6</t>
  </si>
  <si>
    <t>MAGDALENA SENOBIA QUISPE ANCALLE</t>
  </si>
  <si>
    <t>42349730</t>
  </si>
  <si>
    <t>https://mpesije.jne.gob.pe/apidocs/a41a723f-ca97-471a-a5fd-dad7e612660a.pdf</t>
  </si>
  <si>
    <t>La Unión - Provincial_FUERZA AREQUIPENA_0</t>
  </si>
  <si>
    <t>DANNY KID MOGROVEJO POSTIGO</t>
  </si>
  <si>
    <t>29726982</t>
  </si>
  <si>
    <t>https://mpesije.jne.gob.pe/apidocs/3ff99a99-c45b-4562-8583-35efeab72b15.pdf</t>
  </si>
  <si>
    <t>La Unión - Provincial_FUERZA AREQUIPENA_1</t>
  </si>
  <si>
    <t>VIDAL MOISES AHUANLLA REVILLA</t>
  </si>
  <si>
    <t>30940302</t>
  </si>
  <si>
    <t>https://mpesije.jne.gob.pe/apidocs/673fbb7a-5275-432a-9889-52ce5f85bcdc.pdf</t>
  </si>
  <si>
    <t>La Unión - Provincial_FUERZA AREQUIPENA_2</t>
  </si>
  <si>
    <t>YESENIA MARIELA FERNANDEZ CRUZ</t>
  </si>
  <si>
    <t>72239899</t>
  </si>
  <si>
    <t>https://mpesije.jne.gob.pe/apidocs/553a3bc5-e64d-4516-9048-f2ff6ec9af98.pdf</t>
  </si>
  <si>
    <t>La Unión - Provincial_FUERZA AREQUIPENA_3</t>
  </si>
  <si>
    <t>CELESTINO JAIME LLAMOCA CANO</t>
  </si>
  <si>
    <t>30946608</t>
  </si>
  <si>
    <t>https://mpesije.jne.gob.pe/apidocs/22a0e3fc-a001-4562-8102-db83f6152d58.pdf</t>
  </si>
  <si>
    <t>La Unión - Provincial_FUERZA AREQUIPENA_4</t>
  </si>
  <si>
    <t>MANUELA CONDORCHOA SUPA</t>
  </si>
  <si>
    <t>74612383</t>
  </si>
  <si>
    <t>https://mpesije.jne.gob.pe/apidocs/c4eb9c58-3d50-40bb-b96e-6268f9ce87e6.pdf</t>
  </si>
  <si>
    <t>La Unión - Provincial_FUERZA AREQUIPENA_5</t>
  </si>
  <si>
    <t>ROBERTO FIDEL GUZMAN TORRES</t>
  </si>
  <si>
    <t>72165865</t>
  </si>
  <si>
    <t>https://mpesije.jne.gob.pe/apidocs/06a41e0c-0f19-40a2-9e5b-8668e9b6d096.pdf</t>
  </si>
  <si>
    <t>La Unión - Provincial_FUERZA AREQUIPENA_6</t>
  </si>
  <si>
    <t>MARIVEL YECENIA ANCULLE CARHUAS</t>
  </si>
  <si>
    <t>45326740</t>
  </si>
  <si>
    <t>https://mpesije.jne.gob.pe/apidocs/72ac8696-2311-4f6c-b34d-038e802ff5bc.pdf</t>
  </si>
  <si>
    <t>La Unión - Provincial_PARTIDO DEMOCRATICO SOMOS PERU_0</t>
  </si>
  <si>
    <t>ANTONIO DIONICIO CASTRO FLORES</t>
  </si>
  <si>
    <t>30944353</t>
  </si>
  <si>
    <t>https://mpesije.jne.gob.pe/apidocs/9a2f70c6-f088-4bbf-9817-d469dce424ec.pdf</t>
  </si>
  <si>
    <t>La Unión - Provincial_PARTIDO DEMOCRATICO SOMOS PERU_1</t>
  </si>
  <si>
    <t>ELVIS LOAYZA ALVARADO</t>
  </si>
  <si>
    <t>30944168</t>
  </si>
  <si>
    <t>https://mpesije.jne.gob.pe/apidocs/b3a764f9-4563-4ab3-b997-d30cdd562711.pdf</t>
  </si>
  <si>
    <t>La Unión - Provincial_PARTIDO DEMOCRATICO SOMOS PERU_2</t>
  </si>
  <si>
    <t>MASSIEL MIRIAN CHACON PALACIOS</t>
  </si>
  <si>
    <t>43137583</t>
  </si>
  <si>
    <t>https://mpesije.jne.gob.pe/apidocs/4021104d-603a-4816-b1a3-ebc8f2910fa0.pdf</t>
  </si>
  <si>
    <t>La Unión - Provincial_PARTIDO DEMOCRATICO SOMOS PERU_3</t>
  </si>
  <si>
    <t>ELEUTERIO BELIZARIO SIMON RIVERO</t>
  </si>
  <si>
    <t>40518908</t>
  </si>
  <si>
    <t>https://mpesije.jne.gob.pe/apidocs/24be48cf-61a2-48f9-b522-54f3e8e45af0.pdf</t>
  </si>
  <si>
    <t>La Unión - Provincial_PARTIDO DEMOCRATICO SOMOS PERU_4</t>
  </si>
  <si>
    <t>FANNY LUZ CONDORI ALVAREZ</t>
  </si>
  <si>
    <t>72249763</t>
  </si>
  <si>
    <t>https://mpesije.jne.gob.pe/apidocs/68b002e5-f145-46d2-a7ae-084fd5019d59.pdf</t>
  </si>
  <si>
    <t>La Unión - Provincial_PARTIDO DEMOCRATICO SOMOS PERU_5</t>
  </si>
  <si>
    <t>JULIO CÉSAR CONDORI VILLALOBOS</t>
  </si>
  <si>
    <t>30941243</t>
  </si>
  <si>
    <t>https://mpesije.jne.gob.pe/apidocs/063407f2-6930-489c-a7a0-f7be579f8c17.pdf</t>
  </si>
  <si>
    <t>La Unión - Provincial_PARTIDO DEMOCRATICO SOMOS PERU_6</t>
  </si>
  <si>
    <t>ISABEL DENIS JIMENEZ MACHACA</t>
  </si>
  <si>
    <t>76700760</t>
  </si>
  <si>
    <t>https://mpesije.jne.gob.pe/apidocs/4d4cb3bf-1899-4406-9938-1bc192359862.pdf</t>
  </si>
  <si>
    <t>La Unión - Provincial_PARTIDO POLITICO PERU PRIMERO_0</t>
  </si>
  <si>
    <t>MIGUEL SEBASTIAN GUZMAN HINOJOSA</t>
  </si>
  <si>
    <t>30953336</t>
  </si>
  <si>
    <t>https://mpesije.jne.gob.pe/apidocs/209d2582-41e4-452c-8943-83e55191bf58.pdf</t>
  </si>
  <si>
    <t>La Unión - Provincial_PARTIDO POLITICO PERU PRIMERO_1</t>
  </si>
  <si>
    <t>RUTH ORTEGAL RETAMOZO</t>
  </si>
  <si>
    <t>29618718</t>
  </si>
  <si>
    <t>https://mpesije.jne.gob.pe/apidocs/d6247fca-163a-4601-93aa-8b0843976d4b.pdf</t>
  </si>
  <si>
    <t>La Unión - Provincial_PARTIDO POLITICO PERU PRIMERO_2</t>
  </si>
  <si>
    <t>RENE YNDALECIO MOGROVEJO FLORES</t>
  </si>
  <si>
    <t>30946884</t>
  </si>
  <si>
    <t>https://mpesije.jne.gob.pe/apidocs/c85d973f-4dc5-4612-a4ad-66ac0a11d108.pdf</t>
  </si>
  <si>
    <t>La Unión - Provincial_PARTIDO POLITICO PERU PRIMERO_3</t>
  </si>
  <si>
    <t>EUFEMIA CLAUDIA MAMANI GAMBOA</t>
  </si>
  <si>
    <t>29714456</t>
  </si>
  <si>
    <t>https://mpesije.jne.gob.pe/apidocs/deffcd30-b63e-4346-b00b-844af7c3cb6f.pdf</t>
  </si>
  <si>
    <t>La Unión - Provincial_PARTIDO POLITICO PERU PRIMERO_4</t>
  </si>
  <si>
    <t>BERTHIN HERODITO HUAYCOCHEA SANCHEZ</t>
  </si>
  <si>
    <t>72241820</t>
  </si>
  <si>
    <t>https://mpesije.jne.gob.pe/apidocs/3ebfd5a5-dca0-42c1-85ba-2b5ea627e445.pdf</t>
  </si>
  <si>
    <t>La Unión - Provincial_PARTIDO POLITICO PERU PRIMERO_5</t>
  </si>
  <si>
    <t>YERELYN ALEJANDRINA RIOS ATAHUALPA</t>
  </si>
  <si>
    <t>72241852</t>
  </si>
  <si>
    <t>https://mpesije.jne.gob.pe/apidocs/2db3ddf1-9cf4-440d-b326-3f89c9a18e8e.pdf</t>
  </si>
  <si>
    <t>La Unión - Provincial_PARTIDO POLITICO PERU PRIMERO_6</t>
  </si>
  <si>
    <t>HILDER HOMAR YAURI ROMERO</t>
  </si>
  <si>
    <t>45544029</t>
  </si>
  <si>
    <t>https://mpesije.jne.gob.pe/apidocs/a5f5b847-4b31-4ab6-bb43-399ed6768f44.pdf</t>
  </si>
  <si>
    <t>La Unión - Provincial_PARTIDO POLITICO PUEBLO CONSCIENTE_0</t>
  </si>
  <si>
    <t>ANA LUCIA ESTEFANI CARDOZA SILVA</t>
  </si>
  <si>
    <t>77051857</t>
  </si>
  <si>
    <t>https://mpesije.jne.gob.pe/apidocs/e26cd538-c28d-474e-83d2-6ef3640250a9.pdf</t>
  </si>
  <si>
    <t>La Unión - Provincial_PARTIDO POLITICO PUEBLO CONSCIENTE_1</t>
  </si>
  <si>
    <t>JHORDIN ALEXANDER SERQUEN LOZANO</t>
  </si>
  <si>
    <t>77576254</t>
  </si>
  <si>
    <t>https://mpesije.jne.gob.pe/apidocs/b81a0522-6b0e-4d78-a7e0-24ae492ee9fb.pdf</t>
  </si>
  <si>
    <t>La Unión - Provincial_PARTIDO POLITICO PUEBLO CONSCIENTE_2</t>
  </si>
  <si>
    <t>ALISSON MILENKA FLORES PASTRANA</t>
  </si>
  <si>
    <t>74630791</t>
  </si>
  <si>
    <t>https://mpesije.jne.gob.pe/apidocs/8fda3ed2-f367-4a35-937a-55078035a833.pdf</t>
  </si>
  <si>
    <t>La Unión - Provincial_PARTIDO POLITICO PUEBLO CONSCIENTE_3</t>
  </si>
  <si>
    <t>ROGER AMASIFUEN SANGAMA</t>
  </si>
  <si>
    <t>05243395</t>
  </si>
  <si>
    <t>https://mpesije.jne.gob.pe/apidocs/fa6158d7-e644-46cb-a201-7323564721d1.pdf</t>
  </si>
  <si>
    <t>La Unión - Provincial_PARTIDO POLITICO PUEBLO CONSCIENTE_4</t>
  </si>
  <si>
    <t>ANCELMA GARCIA ROMERO</t>
  </si>
  <si>
    <t>10470023</t>
  </si>
  <si>
    <t>https://mpesije.jne.gob.pe/apidocs/bb94dbfd-7836-4d78-b79f-b95b0dffc030.pdf</t>
  </si>
  <si>
    <t>La Unión - Provincial_PARTIDO POLITICO PUEBLO CONSCIENTE_5</t>
  </si>
  <si>
    <t>EVER ARCENIO BECERRA FLORIAN</t>
  </si>
  <si>
    <t>26621471</t>
  </si>
  <si>
    <t>https://mpesije.jne.gob.pe/apidocs/1bc4eff4-9ff3-49e3-8800-57aa3fc175d8.pdf</t>
  </si>
  <si>
    <t>La Unión - Provincial_PARTIDO POLITICO PUEBLO CONSCIENTE_6</t>
  </si>
  <si>
    <t>MAXIMILIANA CRUZ JULCA</t>
  </si>
  <si>
    <t>07698065</t>
  </si>
  <si>
    <t>https://mpesije.jne.gob.pe/apidocs/c024c7e3-9aa3-4333-96f8-19713abbb50f.pdf</t>
  </si>
  <si>
    <t>La Unión - Provincial_PODEMOS PERU_0</t>
  </si>
  <si>
    <t>RODOLFO JUSTINIANO SANABRIA HINOJOSA</t>
  </si>
  <si>
    <t>30940458</t>
  </si>
  <si>
    <t>https://mpesije.jne.gob.pe/apidocs/0fe40cb8-b2f5-4eab-917d-32f6bf329bfd.pdf</t>
  </si>
  <si>
    <t>La Unión - Provincial_PODEMOS PERU_1</t>
  </si>
  <si>
    <t>DORA ROXANA BELLIDO CERVANTES</t>
  </si>
  <si>
    <t>30940232</t>
  </si>
  <si>
    <t>https://mpesije.jne.gob.pe/apidocs/d03eac31-e10e-4d24-bfd3-b77e899b54e4.pdf</t>
  </si>
  <si>
    <t>La Unión - Provincial_PODEMOS PERU_2</t>
  </si>
  <si>
    <t>EDWIN PEDRO GUZMAN CERVANTES</t>
  </si>
  <si>
    <t>40676650</t>
  </si>
  <si>
    <t>https://mpesije.jne.gob.pe/apidocs/425298aa-9b51-4cd3-8325-8e7495f2f3aa.pdf</t>
  </si>
  <si>
    <t>La Unión - Provincial_PODEMOS PERU_3</t>
  </si>
  <si>
    <t>MARIA ETHVY LOPEZ SUPA</t>
  </si>
  <si>
    <t>47028089</t>
  </si>
  <si>
    <t>https://mpesije.jne.gob.pe/apidocs/6f5a8376-c14c-4994-ac20-3e9ba52113e6.pdf</t>
  </si>
  <si>
    <t>La Unión - Provincial_PODEMOS PERU_4</t>
  </si>
  <si>
    <t>NILO HERRERA LLACMA</t>
  </si>
  <si>
    <t>30954722</t>
  </si>
  <si>
    <t>https://mpesije.jne.gob.pe/apidocs/e0429b5b-287a-4284-b814-4af67dc92987.pdf</t>
  </si>
  <si>
    <t>La Unión - Provincial_PODEMOS PERU_5</t>
  </si>
  <si>
    <t>HÍLARY DAYANA SOTO SANABRIA</t>
  </si>
  <si>
    <t>72165869</t>
  </si>
  <si>
    <t>https://mpesije.jne.gob.pe/apidocs/247313f1-6b33-46c9-9502-29db63d45e36.pdf</t>
  </si>
  <si>
    <t>La Unión - Provincial_PODEMOS PERU_6</t>
  </si>
  <si>
    <t>DANIEL ALCIDES HUAMANI HUAMANI</t>
  </si>
  <si>
    <t>60358606</t>
  </si>
  <si>
    <t>https://mpesije.jne.gob.pe/apidocs/72add762-1fbc-453f-ac92-2a6168fe8f74.pdf</t>
  </si>
  <si>
    <t>Arequipa - Regional_ACCION POPULAR_0</t>
  </si>
  <si>
    <t>GOBERNADOR REGIONAL</t>
  </si>
  <si>
    <t>PEDRO EDWIN MARTINEZ TALAVERA</t>
  </si>
  <si>
    <t>29384343</t>
  </si>
  <si>
    <t>https://mpesije.jne.gob.pe/apidocs/6516e064-663c-4fc3-9bf6-fa5aebeaf393.pdf</t>
  </si>
  <si>
    <t>Arequipa - Regional_ACCION POPULAR_1</t>
  </si>
  <si>
    <t>CONSEJERO REGIONAL</t>
  </si>
  <si>
    <t>PERCY RUBEN MAMANI MAMANI</t>
  </si>
  <si>
    <t>29669531</t>
  </si>
  <si>
    <t>https://mpesije.jne.gob.pe/apidocs/914932b2-e617-488f-882f-c69d6d228955.pdf</t>
  </si>
  <si>
    <t>Arequipa - Regional_ACCESITARIO_ACCION POPULAR_1</t>
  </si>
  <si>
    <t>Arequipa - Regional_ACCESITARIO</t>
  </si>
  <si>
    <t>ACCESITARIO</t>
  </si>
  <si>
    <t>JORGE LUIS HERRADA GARCIA</t>
  </si>
  <si>
    <t>41620398</t>
  </si>
  <si>
    <t>https://mpesije.jne.gob.pe/apidocs/51e3d901-39a9-453d-a4f3-870fae87369a.pdf</t>
  </si>
  <si>
    <t>Caylloma - Regional_ACCION POPULAR_1</t>
  </si>
  <si>
    <t>LUIS MIGUEL CARPIO MAMANI</t>
  </si>
  <si>
    <t>46869921</t>
  </si>
  <si>
    <t>https://mpesije.jne.gob.pe/apidocs/f5c77b64-6041-41b8-9f3a-c3ebde9b77d6.pdf</t>
  </si>
  <si>
    <t>Caylloma - Regional_ACCESITARIO_ACCION POPULAR_1</t>
  </si>
  <si>
    <t>Caylloma - Regional_ACCESITARIO</t>
  </si>
  <si>
    <t>JHONATAN ANTONY DIAZ FLORES</t>
  </si>
  <si>
    <t>76527772</t>
  </si>
  <si>
    <t>https://mpesije.jne.gob.pe/apidocs/f3c18da5-4ef0-4b18-b358-f5f1c6fa0f3d.pdf</t>
  </si>
  <si>
    <t>Camaná - Regional_ACCION POPULAR_1</t>
  </si>
  <si>
    <t>ALI ANYELO CHIOCK AMESQUITA</t>
  </si>
  <si>
    <t>43138257</t>
  </si>
  <si>
    <t>https://mpesije.jne.gob.pe/apidocs/3ed7f62c-0cca-48be-a4d4-0ceed8bcef33.pdf</t>
  </si>
  <si>
    <t>Camaná - Regional_ACCESITARIO_ACCION POPULAR_1</t>
  </si>
  <si>
    <t>Camaná - Regional_ACCESITARIO</t>
  </si>
  <si>
    <t>GIRALDO JOHN CARDENAS PALOMINO</t>
  </si>
  <si>
    <t>02146189</t>
  </si>
  <si>
    <t>https://mpesije.jne.gob.pe/apidocs/fd0a6982-3e77-42b1-a141-019261e322e1.pdf</t>
  </si>
  <si>
    <t>Caravelí - Regional_ACCION POPULAR_1</t>
  </si>
  <si>
    <t>ROSARIO ESTELA FUÑO UMPIRE DE MORAN</t>
  </si>
  <si>
    <t>29373050</t>
  </si>
  <si>
    <t>https://mpesije.jne.gob.pe/apidocs/41d10743-5c9b-45e6-8170-ece79ba6d79d.pdf</t>
  </si>
  <si>
    <t>Caravelí - Regional_ACCESITARIO_ACCION POPULAR_1</t>
  </si>
  <si>
    <t>Caravelí - Regional_ACCESITARIO</t>
  </si>
  <si>
    <t>EVELYN MARGOT DE LA TORRE QUISPE</t>
  </si>
  <si>
    <t>73486744</t>
  </si>
  <si>
    <t>https://mpesije.jne.gob.pe/apidocs/1213c332-12e9-4372-ad65-39666606c535.pdf</t>
  </si>
  <si>
    <t>Castilla - Regional_ACCION POPULAR_1</t>
  </si>
  <si>
    <t>OSCAR FAUSTINO SARMIENTO BERROSPIDE</t>
  </si>
  <si>
    <t>29251802</t>
  </si>
  <si>
    <t>https://mpesije.jne.gob.pe/apidocs/e05785c6-826e-4a57-bf68-c521834e950c.pdf</t>
  </si>
  <si>
    <t>Castilla - Regional_ACCESITARIO_ACCION POPULAR_1</t>
  </si>
  <si>
    <t>Castilla - Regional_ACCESITARIO</t>
  </si>
  <si>
    <t>KELVING ANGEL ESQUIVEL VILCA</t>
  </si>
  <si>
    <t>48605080</t>
  </si>
  <si>
    <t>https://mpesije.jne.gob.pe/apidocs/1a08c86d-685e-4600-b0cb-e0aa5a957d10.pdf</t>
  </si>
  <si>
    <t>Islay - Regional_ACCION POPULAR_1</t>
  </si>
  <si>
    <t>MIGUEL ANGEL RODRIGUEZ CHILE</t>
  </si>
  <si>
    <t>42236717</t>
  </si>
  <si>
    <t>https://mpesije.jne.gob.pe/apidocs/d40ea1b7-fb90-43bb-bda6-67f539126a2d.pdf</t>
  </si>
  <si>
    <t>Islay - Regional_ACCESITARIO_ACCION POPULAR_1</t>
  </si>
  <si>
    <t>Islay - Regional_ACCESITARIO</t>
  </si>
  <si>
    <t>ANDRES HERMINIO PONCE NUÑEZ</t>
  </si>
  <si>
    <t>44747892</t>
  </si>
  <si>
    <t>https://mpesije.jne.gob.pe/apidocs/61e1ca24-9881-412b-b913-78ce1dcdc166.pdf</t>
  </si>
  <si>
    <t>Condesuyos - Regional_ACCION POPULAR_1</t>
  </si>
  <si>
    <t>NELLY SUSANA AQUINO HUAYLLA DE ABARCA</t>
  </si>
  <si>
    <t>30832038</t>
  </si>
  <si>
    <t>https://mpesije.jne.gob.pe/apidocs/7071c9f5-5627-4eae-97bb-83e3e10bd38b.pdf</t>
  </si>
  <si>
    <t>Condesuyos - Regional_ACCESITARIO_ACCION POPULAR_1</t>
  </si>
  <si>
    <t>Condesuyos - Regional_ACCESITARIO</t>
  </si>
  <si>
    <t>ESPERANZA VICTORIA MARTINEZ TALAVERA DE GUTIERREZ</t>
  </si>
  <si>
    <t>29379539</t>
  </si>
  <si>
    <t>https://mpesije.jne.gob.pe/apidocs/68881c63-708c-468e-9123-601fa94b6db4.pdf</t>
  </si>
  <si>
    <t>La Unión - Regional_ACCION POPULAR_1</t>
  </si>
  <si>
    <t>YUBELL EDGARDO LLAMOCA NINA</t>
  </si>
  <si>
    <t>71062278</t>
  </si>
  <si>
    <t>https://mpesije.jne.gob.pe/apidocs/0489858c-8175-47df-8c95-9425669deefa.pdf</t>
  </si>
  <si>
    <t>La Unión - Regional_ACCESITARIO_ACCION POPULAR_1</t>
  </si>
  <si>
    <t>La Unión - Regional_ACCESITARIO</t>
  </si>
  <si>
    <t>SABINO EDGARDO LLAMOCA MAIMA</t>
  </si>
  <si>
    <t>29705329</t>
  </si>
  <si>
    <t>https://mpesije.jne.gob.pe/apidocs/bc20f53f-04a9-44c2-b95f-f0929109b01f.pdf</t>
  </si>
  <si>
    <t>Arequipa - Regional_VICEGOBERNADOR_ACCION POPULAR</t>
  </si>
  <si>
    <t>VICEGOBERNADOR REGIONAL</t>
  </si>
  <si>
    <t>ANA PATRICIA ZUÑIGA LOPEZ</t>
  </si>
  <si>
    <t>47925471</t>
  </si>
  <si>
    <t>https://mpesije.jne.gob.pe/apidocs/dc1d3bc8-4a49-44de-babc-6e89bc6470d9.pdf</t>
  </si>
  <si>
    <t>Arequipa - Regional_ACCION POPULAR_2</t>
  </si>
  <si>
    <t>FARA MARLE VILLALOBOS FLORES</t>
  </si>
  <si>
    <t>45721070</t>
  </si>
  <si>
    <t>https://mpesije.jne.gob.pe/apidocs/d9396961-3187-46a8-8772-7eae760766f8.pdf</t>
  </si>
  <si>
    <t>Arequipa - Regional_ACCESITARIO_ACCION POPULAR_2</t>
  </si>
  <si>
    <t>DANAYSHA ALEXIA GUILLEN DAVILA</t>
  </si>
  <si>
    <t>73047376</t>
  </si>
  <si>
    <t>https://mpesije.jne.gob.pe/apidocs/f11b2179-40e1-4752-8979-17babd510dc6.pdf</t>
  </si>
  <si>
    <t>Caylloma - Regional_ACCION POPULAR_2</t>
  </si>
  <si>
    <t>MAYRA LUCIA LLAZA NIFLA</t>
  </si>
  <si>
    <t>77230795</t>
  </si>
  <si>
    <t>https://mpesije.jne.gob.pe/apidocs/b2ebb5d7-9565-4b0d-8a3b-270d3615c39b.pdf</t>
  </si>
  <si>
    <t>Caylloma - Regional_ACCESITARIO_ACCION POPULAR_2</t>
  </si>
  <si>
    <t>SANDRA ANDREA LLAZA NIFLA</t>
  </si>
  <si>
    <t>77230796</t>
  </si>
  <si>
    <t>https://mpesije.jne.gob.pe/apidocs/73e70214-b9c0-4c10-bd9b-7d3858bf51f5.pdf</t>
  </si>
  <si>
    <t>Castilla - Regional_ACCION POPULAR_2</t>
  </si>
  <si>
    <t>SORIAGA GARDENIA BOLIVAR MEDINA</t>
  </si>
  <si>
    <t>43103985</t>
  </si>
  <si>
    <t>https://mpesije.jne.gob.pe/apidocs/1d2e86e6-6181-4c32-b029-a72037fa6db9.pdf</t>
  </si>
  <si>
    <t>Castilla - Regional_ACCESITARIO_ACCION POPULAR_2</t>
  </si>
  <si>
    <t>FANY DELIA TTITO TORRES</t>
  </si>
  <si>
    <t>62920723</t>
  </si>
  <si>
    <t>https://mpesije.jne.gob.pe/apidocs/6c0295de-2b8a-4594-a4dd-af60437f7684.pdf</t>
  </si>
  <si>
    <t>La Unión - Regional_ACCION POPULAR_2</t>
  </si>
  <si>
    <t>YANETH PETRONILA PEREZ VERA</t>
  </si>
  <si>
    <t>29318967</t>
  </si>
  <si>
    <t>https://mpesije.jne.gob.pe/apidocs/25725c98-9117-46de-b8b8-931d8dcfa5bd.pdf</t>
  </si>
  <si>
    <t>La Unión - Regional_ACCESITARIO_ACCION POPULAR_2</t>
  </si>
  <si>
    <t>EMILIA CRUZ PEREZ</t>
  </si>
  <si>
    <t>29301625</t>
  </si>
  <si>
    <t>https://mpesije.jne.gob.pe/apidocs/435c47b8-7c63-4fea-b040-1751b75d7d67.pdf</t>
  </si>
  <si>
    <t>Arequipa - Regional_ACCION POPULAR_3</t>
  </si>
  <si>
    <t>RAUL STALIN FERNANDEZ MEDINA</t>
  </si>
  <si>
    <t>29714758</t>
  </si>
  <si>
    <t>https://mpesije.jne.gob.pe/apidocs/e8210209-2460-45fa-8c2b-8d10892e7418.pdf</t>
  </si>
  <si>
    <t>Arequipa - Regional_ACCESITARIO_ACCION POPULAR_3</t>
  </si>
  <si>
    <t>RENATO PAOLO ARANA MOSCOSO</t>
  </si>
  <si>
    <t>72942874</t>
  </si>
  <si>
    <t>https://mpesije.jne.gob.pe/apidocs/eeb48e4f-d457-4f89-b9ea-acce16156adf.pdf</t>
  </si>
  <si>
    <t>Arequipa - Regional_ACCION POPULAR_4</t>
  </si>
  <si>
    <t>DIANA ELIZABETH YUPANQUI VILCA</t>
  </si>
  <si>
    <t>76426391</t>
  </si>
  <si>
    <t>https://mpesije.jne.gob.pe/apidocs/84a9ed34-d2ee-4c0d-964a-5bb7f59d8bfe.pdf</t>
  </si>
  <si>
    <t>Arequipa - Regional_ACCESITARIO_ACCION POPULAR_4</t>
  </si>
  <si>
    <t>GABRIELA DEL PILAR COAGUILA CANAZA</t>
  </si>
  <si>
    <t>47352435</t>
  </si>
  <si>
    <t>https://mpesije.jne.gob.pe/apidocs/2459d1fb-9074-4a90-817c-aa6dc4a07a13.pdf</t>
  </si>
  <si>
    <t>Arequipa - Regional_ACCION POPULAR_5</t>
  </si>
  <si>
    <t>JIMMY JHON ARANA CHOQUE</t>
  </si>
  <si>
    <t>44765892</t>
  </si>
  <si>
    <t>https://mpesije.jne.gob.pe/apidocs/e4964f8e-f94f-41d6-94aa-565638bb13fe.pdf</t>
  </si>
  <si>
    <t>Arequipa - Regional_ACCESITARIO_ACCION POPULAR_5</t>
  </si>
  <si>
    <t>ELISBAN EVARISTO CHANCOLLA CHANCOLLA</t>
  </si>
  <si>
    <t>76679923</t>
  </si>
  <si>
    <t>https://mpesije.jne.gob.pe/apidocs/509f6cf7-a90a-4cbc-a896-14e001575031.pdf</t>
  </si>
  <si>
    <t>Arequipa - Regional_ACCION POPULAR_6</t>
  </si>
  <si>
    <t>FLOR DE MARIA SALHUA MAYTA</t>
  </si>
  <si>
    <t>73575061</t>
  </si>
  <si>
    <t>https://mpesije.jne.gob.pe/apidocs/efea71c2-0770-40d2-a5e2-d3aba9aea3a0.pdf</t>
  </si>
  <si>
    <t>Arequipa - Regional_ACCESITARIO_ACCION POPULAR_6</t>
  </si>
  <si>
    <t>SARA ESTER RISUEÑO DIAZ</t>
  </si>
  <si>
    <t>44735094</t>
  </si>
  <si>
    <t>https://mpesije.jne.gob.pe/apidocs/4dd4b04e-3023-4ac1-ab70-34ef14985dd4.pdf</t>
  </si>
  <si>
    <t>Arequipa - Regional_AHORA NACION AN_0</t>
  </si>
  <si>
    <t>JENRY FEDERICO HUISA CALAPUJA</t>
  </si>
  <si>
    <t>72308954</t>
  </si>
  <si>
    <t>https://mpesije.jne.gob.pe/apidocs/2d8c0e83-5572-48c0-b666-7f023b4b5cec.pdf</t>
  </si>
  <si>
    <t>Arequipa - Regional_AHORA NACION AN_1</t>
  </si>
  <si>
    <t>JOSE RAUL SUAREZ LLERENA</t>
  </si>
  <si>
    <t>29384128</t>
  </si>
  <si>
    <t>https://mpesije.jne.gob.pe/apidocs/7f340b1e-c5bd-4513-b556-df289ed3cb90.pdf</t>
  </si>
  <si>
    <t>Arequipa - Regional_ACCESITARIO_AHORA NACION AN_1</t>
  </si>
  <si>
    <t>RENZO ELARD VALENCIA CHAVEZ</t>
  </si>
  <si>
    <t>42040078</t>
  </si>
  <si>
    <t>https://mpesije.jne.gob.pe/apidocs/5b5e4230-5c9d-47ef-8403-97d18ce0d8f8.pdf</t>
  </si>
  <si>
    <t>Camaná - Regional_AHORA NACION AN_1</t>
  </si>
  <si>
    <t>MANUEL MARTIN MARTINEZ MOLLESACA</t>
  </si>
  <si>
    <t>80263602</t>
  </si>
  <si>
    <t>https://mpesije.jne.gob.pe/apidocs/08e8de5c-c154-4a70-aa96-fb2b6ee8a7c7.pdf</t>
  </si>
  <si>
    <t>Camaná - Regional_ACCESITARIO_AHORA NACION AN_1</t>
  </si>
  <si>
    <t>REMIGIO ELMER SANCHEZ LAZARO</t>
  </si>
  <si>
    <t>30420216</t>
  </si>
  <si>
    <t>https://mpesije.jne.gob.pe/apidocs/8b1e2008-d846-4a22-867d-55ce5d67dfb6.pdf</t>
  </si>
  <si>
    <t>Caravelí - Regional_AHORA NACION AN_1</t>
  </si>
  <si>
    <t>LINA MARIANA UGARTE ANGULO</t>
  </si>
  <si>
    <t>72683884</t>
  </si>
  <si>
    <t>https://mpesije.jne.gob.pe/apidocs/9e7bfe11-b57a-41ec-b7b6-e8cc2093f1f4.pdf</t>
  </si>
  <si>
    <t>Caravelí - Regional_ACCESITARIO_AHORA NACION AN_1</t>
  </si>
  <si>
    <t>MORELIA MILAGROS LEON DE LA CRUZ</t>
  </si>
  <si>
    <t>72244133</t>
  </si>
  <si>
    <t>https://mpesije.jne.gob.pe/apidocs/91b8ec3c-e56f-4bef-a735-10455a8f4009.pdf</t>
  </si>
  <si>
    <t>Castilla - Regional_AHORA NACION AN_1</t>
  </si>
  <si>
    <t>MAX ELIAS MORON ALVAREZ</t>
  </si>
  <si>
    <t>40926257</t>
  </si>
  <si>
    <t>https://mpesije.jne.gob.pe/apidocs/732886d5-617e-439f-9894-6c409b2287e2.pdf</t>
  </si>
  <si>
    <t>Castilla - Regional_ACCESITARIO_AHORA NACION AN_1</t>
  </si>
  <si>
    <t>HUMBERTO MAURICIO CUENTAS DIAZ</t>
  </si>
  <si>
    <t>40951421</t>
  </si>
  <si>
    <t>https://mpesije.jne.gob.pe/apidocs/b82d1d95-313d-4a5c-873e-ec22e786769d.pdf</t>
  </si>
  <si>
    <t>Caylloma - Regional_AHORA NACION AN_1</t>
  </si>
  <si>
    <t>RUBEN BRAULIO BOLAÑOS TACURI</t>
  </si>
  <si>
    <t>24678175</t>
  </si>
  <si>
    <t>https://mpesije.jne.gob.pe/apidocs/5cc7eee2-d1f4-4f84-b7c4-454f36639f93.pdf</t>
  </si>
  <si>
    <t>Caylloma - Regional_ACCESITARIO_AHORA NACION AN_1</t>
  </si>
  <si>
    <t>BENJAMIN HUILLCA HUILLCA</t>
  </si>
  <si>
    <t>76470537</t>
  </si>
  <si>
    <t>https://mpesije.jne.gob.pe/apidocs/70b9d333-f3d8-4bb2-893d-9fba82f2f5b2.pdf</t>
  </si>
  <si>
    <t>Condesuyos - Regional_AHORA NACION AN_1</t>
  </si>
  <si>
    <t>GALO MIGUEL SARMIENTO SANCHEZ</t>
  </si>
  <si>
    <t>30763106</t>
  </si>
  <si>
    <t>https://mpesije.jne.gob.pe/apidocs/27328dbc-c9b0-44c4-aca5-ed572b96460f.pdf</t>
  </si>
  <si>
    <t>Condesuyos - Regional_ACCESITARIO_AHORA NACION AN_1</t>
  </si>
  <si>
    <t>JORGE ARMANDO ANTACHOQUE CORAGUA</t>
  </si>
  <si>
    <t>42168107</t>
  </si>
  <si>
    <t>https://mpesije.jne.gob.pe/apidocs/7ec4e70c-ebe0-47a6-99d7-971bb4dd47f0.pdf</t>
  </si>
  <si>
    <t>Islay - Regional_AHORA NACION AN_1</t>
  </si>
  <si>
    <t>BEATRIZ VERONICA COASACA BELIZARIO</t>
  </si>
  <si>
    <t>47286844</t>
  </si>
  <si>
    <t>https://mpesije.jne.gob.pe/apidocs/e893d619-47a2-47f5-914a-4d64a543c2a8.pdf</t>
  </si>
  <si>
    <t>Islay - Regional_ACCESITARIO_AHORA NACION AN_1</t>
  </si>
  <si>
    <t>MASSIEL ALEJANDRA SUAREZ GALLEGOS</t>
  </si>
  <si>
    <t>70983888</t>
  </si>
  <si>
    <t>https://mpesije.jne.gob.pe/apidocs/7edee75f-bfb9-462d-8d06-1cba6dec9260.pdf</t>
  </si>
  <si>
    <t>La Unión - Regional_AHORA NACION AN_1</t>
  </si>
  <si>
    <t>CESAR CONCEPCION BELLIDO ANGULO</t>
  </si>
  <si>
    <t>30953634</t>
  </si>
  <si>
    <t>https://mpesije.jne.gob.pe/apidocs/993dd2ba-91f5-4c27-8222-6ace9e9b6764.pdf</t>
  </si>
  <si>
    <t>La Unión - Regional_ACCESITARIO_AHORA NACION AN_1</t>
  </si>
  <si>
    <t>CESAR CIRILO QUISPE DELGADO</t>
  </si>
  <si>
    <t>30427256</t>
  </si>
  <si>
    <t>https://mpesije.jne.gob.pe/apidocs/6ac6de0e-50f6-4849-9853-360c9d111978.pdf</t>
  </si>
  <si>
    <t>Arequipa - Regional_VICEGOBERNADOR_AHORA NACION AN</t>
  </si>
  <si>
    <t>WENDY GABRIELA GUILLEN MEZA</t>
  </si>
  <si>
    <t>41874176</t>
  </si>
  <si>
    <t>https://mpesije.jne.gob.pe/apidocs/7196fa0e-cda7-4776-96ad-9e5a5aec4b06.pdf</t>
  </si>
  <si>
    <t>Arequipa - Regional_AHORA NACION AN_2</t>
  </si>
  <si>
    <t>CLEOPATRA CHAVEZ MENACHO DE ARENAS</t>
  </si>
  <si>
    <t>29729383</t>
  </si>
  <si>
    <t>https://mpesije.jne.gob.pe/apidocs/2d2e4f12-6af8-4bb3-8f1b-69179cd3a9a6.pdf</t>
  </si>
  <si>
    <t>Arequipa - Regional_ACCESITARIO_AHORA NACION AN_2</t>
  </si>
  <si>
    <t>HILDA MAMANI CALLE</t>
  </si>
  <si>
    <t>29599270</t>
  </si>
  <si>
    <t>https://mpesije.jne.gob.pe/apidocs/b5ccbb44-2fcc-423b-926d-d9e398e9e36c.pdf</t>
  </si>
  <si>
    <t>Castilla - Regional_AHORA NACION AN_2</t>
  </si>
  <si>
    <t>GERALDINE JENNIFER OBREGON VERA</t>
  </si>
  <si>
    <t>73800982</t>
  </si>
  <si>
    <t>https://mpesije.jne.gob.pe/apidocs/e322636e-c9f9-4894-b172-97c2ca5d4567.pdf</t>
  </si>
  <si>
    <t>Castilla - Regional_ACCESITARIO_AHORA NACION AN_2</t>
  </si>
  <si>
    <t>CARMEN LUISA VERA CRUZ</t>
  </si>
  <si>
    <t>43750801</t>
  </si>
  <si>
    <t>https://mpesije.jne.gob.pe/apidocs/e38e9a14-f10f-45c2-9854-2821ed5577e6.pdf</t>
  </si>
  <si>
    <t>Caylloma - Regional_AHORA NACION AN_2</t>
  </si>
  <si>
    <t>MONSSERRATH SHYRLEY JIMENEZ DELGADO</t>
  </si>
  <si>
    <t>45375154</t>
  </si>
  <si>
    <t>https://mpesije.jne.gob.pe/apidocs/9600f92a-2037-442f-9d93-904118158382.pdf</t>
  </si>
  <si>
    <t>Caylloma - Regional_ACCESITARIO_AHORA NACION AN_2</t>
  </si>
  <si>
    <t>YANET ROXANA DELGADO FLORES</t>
  </si>
  <si>
    <t>30644849</t>
  </si>
  <si>
    <t>https://mpesije.jne.gob.pe/apidocs/7943c3ab-dfe4-4ae1-839c-8defa7434895.pdf</t>
  </si>
  <si>
    <t>La Unión - Regional_AHORA NACION AN_2</t>
  </si>
  <si>
    <t>AURELIA ELIZA VALDIVIA CAMARGO</t>
  </si>
  <si>
    <t>30953693</t>
  </si>
  <si>
    <t>https://mpesije.jne.gob.pe/apidocs/ffd573d3-b17e-44c0-bae4-52c583b589ab.pdf</t>
  </si>
  <si>
    <t>La Unión - Regional_ACCESITARIO_AHORA NACION AN_2</t>
  </si>
  <si>
    <t>CARLA EUGENIA QUILLE MENDOZA</t>
  </si>
  <si>
    <t>60060534</t>
  </si>
  <si>
    <t>https://mpesije.jne.gob.pe/apidocs/49daee28-6246-4490-914f-a246348e6039.pdf</t>
  </si>
  <si>
    <t>Arequipa - Regional_AHORA NACION AN_3</t>
  </si>
  <si>
    <t>LUIS FERNANDO TORRES CHURA</t>
  </si>
  <si>
    <t>75184791</t>
  </si>
  <si>
    <t>https://mpesije.jne.gob.pe/apidocs/a08f8f22-1f38-48bb-ac80-420b36998f26.pdf</t>
  </si>
  <si>
    <t>Arequipa - Regional_ACCESITARIO_AHORA NACION AN_3</t>
  </si>
  <si>
    <t>EDUARDO SULLO VALENCIA</t>
  </si>
  <si>
    <t>29468932</t>
  </si>
  <si>
    <t>https://mpesije.jne.gob.pe/apidocs/65a58e30-0f6e-407f-810c-6b7be08923b9.pdf</t>
  </si>
  <si>
    <t>Arequipa - Regional_AHORA NACION AN_4</t>
  </si>
  <si>
    <t>BENIGNA YENNY VALDIVIA RIVERA</t>
  </si>
  <si>
    <t>29290821</t>
  </si>
  <si>
    <t>https://mpesije.jne.gob.pe/apidocs/e7dfa0e1-50fa-45aa-9728-72bd3a70419a.pdf</t>
  </si>
  <si>
    <t>Arequipa - Regional_ACCESITARIO_AHORA NACION AN_4</t>
  </si>
  <si>
    <t>ANA BEATRIZ HUAMAN RIOS</t>
  </si>
  <si>
    <t>29604985</t>
  </si>
  <si>
    <t>https://mpesije.jne.gob.pe/apidocs/cfda929a-cb3b-4d77-9eb6-e7f4b99c1a73.pdf</t>
  </si>
  <si>
    <t>Arequipa - Regional_AHORA NACION AN_5</t>
  </si>
  <si>
    <t>CLAUDIO VALENCIA CAMINO</t>
  </si>
  <si>
    <t>72366139</t>
  </si>
  <si>
    <t>https://mpesije.jne.gob.pe/apidocs/cbe3d18a-88a8-4d9f-a3a5-ed7fb580bb69.pdf</t>
  </si>
  <si>
    <t>Arequipa - Regional_ACCESITARIO_AHORA NACION AN_5</t>
  </si>
  <si>
    <t>NICOLAS JEFRY QUISPE AGUILAR</t>
  </si>
  <si>
    <t>74291352</t>
  </si>
  <si>
    <t>https://mpesije.jne.gob.pe/apidocs/6b70ff2d-f2dd-4be9-bc6b-dee89937805a.pdf</t>
  </si>
  <si>
    <t>Arequipa - Regional_AHORA NACION AN_6</t>
  </si>
  <si>
    <t>MEDALI SUJEY SOTO HERRERA</t>
  </si>
  <si>
    <t>71284265</t>
  </si>
  <si>
    <t>https://mpesije.jne.gob.pe/apidocs/33e89142-6829-4fc6-80de-30cc1a72f2e6.pdf</t>
  </si>
  <si>
    <t>Arequipa - Regional_ACCESITARIO_AHORA NACION AN_6</t>
  </si>
  <si>
    <t>JHOSELIN THALIA SOTO HERRERA</t>
  </si>
  <si>
    <t>71284264</t>
  </si>
  <si>
    <t>https://mpesije.jne.gob.pe/apidocs/ee5ea45f-f390-44cf-84f1-74220632d4ac.pdf</t>
  </si>
  <si>
    <t>Arequipa - Regional_ALIANZA ELECTORAL VENCEREMOS_0</t>
  </si>
  <si>
    <t>JOSE LUIS ANCALLE GUTIERREZ</t>
  </si>
  <si>
    <t>29681383</t>
  </si>
  <si>
    <t>https://mpesije.jne.gob.pe/apidocs/735fab91-8071-485a-ac4b-519fd87ac9f5.pdf</t>
  </si>
  <si>
    <t>Arequipa - Regional_ALIANZA ELECTORAL VENCEREMOS_1</t>
  </si>
  <si>
    <t>EDGARDO EDWARD ALVAREZ HUERTAS</t>
  </si>
  <si>
    <t>40264272</t>
  </si>
  <si>
    <t>https://mpesije.jne.gob.pe/apidocs/70a377fa-dde3-4d67-84dd-3dcdc0faf4d1.pdf</t>
  </si>
  <si>
    <t>Arequipa - Regional_ACCESITARIO_ALIANZA ELECTORAL VENCEREMOS_1</t>
  </si>
  <si>
    <t>NICOLAS IRANI SALAS NAVARRO</t>
  </si>
  <si>
    <t>73698067</t>
  </si>
  <si>
    <t>https://mpesije.jne.gob.pe/apidocs/1acd5f7b-c98d-4037-812c-d023a3f6e91e.pdf</t>
  </si>
  <si>
    <t>Caravelí - Regional_ALIANZA ELECTORAL VENCEREMOS_1</t>
  </si>
  <si>
    <t>ROBERTO JESUS SOTO RIVEROS</t>
  </si>
  <si>
    <t>29682786</t>
  </si>
  <si>
    <t>https://mpesije.jne.gob.pe/apidocs/6e34464a-b73f-49c1-8e1a-4934fe711e64.pdf</t>
  </si>
  <si>
    <t>Caravelí - Regional_ACCESITARIO_ALIANZA ELECTORAL VENCEREMOS_1</t>
  </si>
  <si>
    <t>WALTHER BESHELDO SALAS PEÑA</t>
  </si>
  <si>
    <t>42698175</t>
  </si>
  <si>
    <t>https://mpesije.jne.gob.pe/apidocs/7de1332d-58c4-43d8-b392-7297a18a1055.pdf</t>
  </si>
  <si>
    <t>Castilla - Regional_ALIANZA ELECTORAL VENCEREMOS_1</t>
  </si>
  <si>
    <t>DENIT QUISCA YUCRA</t>
  </si>
  <si>
    <t>45599520</t>
  </si>
  <si>
    <t>https://mpesije.jne.gob.pe/apidocs/b1c361fd-7e9c-4527-a2d3-e8dc15842337.pdf</t>
  </si>
  <si>
    <t>Castilla - Regional_ACCESITARIO_ALIANZA ELECTORAL VENCEREMOS_1</t>
  </si>
  <si>
    <t>JUDITH MIRIAM REVILLA MANRIQUE</t>
  </si>
  <si>
    <t>40734326</t>
  </si>
  <si>
    <t>https://mpesije.jne.gob.pe/apidocs/191e028d-106e-42f6-97dc-bdac6dff853b.pdf</t>
  </si>
  <si>
    <t>Camaná - Regional_ALIANZA ELECTORAL VENCEREMOS_1</t>
  </si>
  <si>
    <t>ELIZABETH BERNA MOTTA ROJAS</t>
  </si>
  <si>
    <t>42053033</t>
  </si>
  <si>
    <t>https://mpesije.jne.gob.pe/apidocs/33f6866f-0851-4735-8ede-0e3fd3dcbfe6.pdf</t>
  </si>
  <si>
    <t>Camaná - Regional_ACCESITARIO_ALIANZA ELECTORAL VENCEREMOS_1</t>
  </si>
  <si>
    <t>JACQUELINE PILAR DIAZ CRUZ</t>
  </si>
  <si>
    <t>43096441</t>
  </si>
  <si>
    <t>https://mpesije.jne.gob.pe/apidocs/cff81a0f-f167-4804-adbe-afc11eaa8414.pdf</t>
  </si>
  <si>
    <t>Islay - Regional_ALIANZA ELECTORAL VENCEREMOS_1</t>
  </si>
  <si>
    <t>DANIEL HERNAN TORANZO CASTILLO</t>
  </si>
  <si>
    <t>30835863</t>
  </si>
  <si>
    <t>https://mpesije.jne.gob.pe/apidocs/e041d85f-d30f-4836-8d28-873d797d4b8a.pdf</t>
  </si>
  <si>
    <t>Islay - Regional_ACCESITARIO_ALIANZA ELECTORAL VENCEREMOS_1</t>
  </si>
  <si>
    <t>GABRIEL EMMANUEL SALAS NAVARRO</t>
  </si>
  <si>
    <t>73886378</t>
  </si>
  <si>
    <t>https://mpesije.jne.gob.pe/apidocs/b4780162-10c1-4f6c-8704-e80032ae89c9.pdf</t>
  </si>
  <si>
    <t>Caylloma - Regional_ALIANZA ELECTORAL VENCEREMOS_1</t>
  </si>
  <si>
    <t>KATHERINE LAURA SUCASACA</t>
  </si>
  <si>
    <t>70579917</t>
  </si>
  <si>
    <t>https://mpesije.jne.gob.pe/apidocs/2cd93565-eeb3-426d-a406-676a7bb07ce7.pdf</t>
  </si>
  <si>
    <t>Caylloma - Regional_ACCESITARIO_ALIANZA ELECTORAL VENCEREMOS_1</t>
  </si>
  <si>
    <t>VIRGI JESMIL MANRIQUE GUTIERREZ</t>
  </si>
  <si>
    <t>72397205</t>
  </si>
  <si>
    <t>https://mpesije.jne.gob.pe/apidocs/8c39a034-be0e-4e0c-9d2f-a19458aab07d.pdf</t>
  </si>
  <si>
    <t>Condesuyos - Regional_ALIANZA ELECTORAL VENCEREMOS_1</t>
  </si>
  <si>
    <t>MAGALY RAMOS CARRILLO</t>
  </si>
  <si>
    <t>40345344</t>
  </si>
  <si>
    <t>https://mpesije.jne.gob.pe/apidocs/194ab329-32d8-4fe3-9569-22eeda456785.pdf</t>
  </si>
  <si>
    <t>Condesuyos - Regional_ACCESITARIO_ALIANZA ELECTORAL VENCEREMOS_1</t>
  </si>
  <si>
    <t>MARITA LILIA MANRIQUE MEDINA</t>
  </si>
  <si>
    <t>29682976</t>
  </si>
  <si>
    <t>https://mpesije.jne.gob.pe/apidocs/dfa6d6bd-0606-4963-8c33-18c4aa36d227.pdf</t>
  </si>
  <si>
    <t>La Unión - Regional_ALIANZA ELECTORAL VENCEREMOS_1</t>
  </si>
  <si>
    <t>OTO MANUEL CARRILLO ANTAYHUA</t>
  </si>
  <si>
    <t>29559960</t>
  </si>
  <si>
    <t>https://mpesije.jne.gob.pe/apidocs/0ab68a7f-17cd-4926-90ab-d6b299c2bd35.pdf</t>
  </si>
  <si>
    <t>La Unión - Regional_ACCESITARIO_ALIANZA ELECTORAL VENCEREMOS_1</t>
  </si>
  <si>
    <t>JUSTO PASTOR QUISPE TITO</t>
  </si>
  <si>
    <t>29674320</t>
  </si>
  <si>
    <t>https://mpesije.jne.gob.pe/apidocs/4076cf31-a809-4bc6-8c66-c5228e77a6f9.pdf</t>
  </si>
  <si>
    <t>Arequipa - Regional_VICEGOBERNADOR_ALIANZA ELECTORAL VENCEREMOS</t>
  </si>
  <si>
    <t>DEYSSI NERY CHAMBI CHOQUEHUAYTA</t>
  </si>
  <si>
    <t>73202149</t>
  </si>
  <si>
    <t>https://mpesije.jne.gob.pe/apidocs/9aaa3c7a-a58c-4f29-928c-290167654fe8.pdf</t>
  </si>
  <si>
    <t>Arequipa - Regional_ALIANZA ELECTORAL VENCEREMOS_2</t>
  </si>
  <si>
    <t>LORENZA MERCEDES CHURA ORTIZ</t>
  </si>
  <si>
    <t>29287993</t>
  </si>
  <si>
    <t>https://mpesije.jne.gob.pe/apidocs/cd6f27ac-273e-4016-a1bd-65bdeaf10d27.pdf</t>
  </si>
  <si>
    <t>Arequipa - Regional_ACCESITARIO_ALIANZA ELECTORAL VENCEREMOS_2</t>
  </si>
  <si>
    <t>AIDA CUENTAS HERRERA</t>
  </si>
  <si>
    <t>01231971</t>
  </si>
  <si>
    <t>https://mpesije.jne.gob.pe/apidocs/ee7b9ec6-52d5-40f4-90d3-f233e3ca172f.pdf</t>
  </si>
  <si>
    <t>Castilla - Regional_ALIANZA ELECTORAL VENCEREMOS_2</t>
  </si>
  <si>
    <t>JESUS HECTOR CHINO ENDARA</t>
  </si>
  <si>
    <t>72441599</t>
  </si>
  <si>
    <t>https://mpesije.jne.gob.pe/apidocs/d5d5b247-c0d3-4c88-9307-a04267fec601.pdf</t>
  </si>
  <si>
    <t>Castilla - Regional_ACCESITARIO_ALIANZA ELECTORAL VENCEREMOS_2</t>
  </si>
  <si>
    <t>WILLY AGAPITO REVILLA QUISPE</t>
  </si>
  <si>
    <t>43366416</t>
  </si>
  <si>
    <t>https://mpesije.jne.gob.pe/apidocs/eb6fa3f3-e1a1-4a7d-8c29-3daa96e0ac8a.pdf</t>
  </si>
  <si>
    <t>Caylloma - Regional_ALIANZA ELECTORAL VENCEREMOS_2</t>
  </si>
  <si>
    <t>LEONARDO HUACCHA CONDO</t>
  </si>
  <si>
    <t>80100319</t>
  </si>
  <si>
    <t>https://mpesije.jne.gob.pe/apidocs/bfaf150e-f40c-4941-9d7a-ca72a2e412c9.pdf</t>
  </si>
  <si>
    <t>Caylloma - Regional_ACCESITARIO_ALIANZA ELECTORAL VENCEREMOS_2</t>
  </si>
  <si>
    <t>EDSON WILLIAN TURPO MAMANI</t>
  </si>
  <si>
    <t>76573747</t>
  </si>
  <si>
    <t>https://mpesije.jne.gob.pe/apidocs/df4dc42c-9aee-428e-bd96-7e8f1b71dcfd.pdf</t>
  </si>
  <si>
    <t>La Unión - Regional_ALIANZA ELECTORAL VENCEREMOS_2</t>
  </si>
  <si>
    <t>ANGELY LIZBETH SORIANO PEREZ</t>
  </si>
  <si>
    <t>71376217</t>
  </si>
  <si>
    <t>https://mpesije.jne.gob.pe/apidocs/c867e6d3-6a74-4e8c-b4a7-9b5e0aad2ebe.pdf</t>
  </si>
  <si>
    <t>La Unión - Regional_ACCESITARIO_ALIANZA ELECTORAL VENCEREMOS_2</t>
  </si>
  <si>
    <t>ZOYLA GARDIN LOMAS</t>
  </si>
  <si>
    <t>49053688</t>
  </si>
  <si>
    <t>https://mpesije.jne.gob.pe/apidocs/46b0e810-cfea-4cef-b6c7-5aae512de1b2.pdf</t>
  </si>
  <si>
    <t>Arequipa - Regional_ALIANZA ELECTORAL VENCEREMOS_3</t>
  </si>
  <si>
    <t>ANGEL ARMANDO NINA CJUNO</t>
  </si>
  <si>
    <t>78200574</t>
  </si>
  <si>
    <t>https://mpesije.jne.gob.pe/apidocs/79846a66-f92b-4e3f-a94d-13adcf8b0122.pdf</t>
  </si>
  <si>
    <t>Arequipa - Regional_ACCESITARIO_ALIANZA ELECTORAL VENCEREMOS_3</t>
  </si>
  <si>
    <t>KEVIN MANUEL MIRANDA ALEJOS</t>
  </si>
  <si>
    <t>75435818</t>
  </si>
  <si>
    <t>https://mpesije.jne.gob.pe/apidocs/d984b586-f2c1-4175-a588-09a39cf5e715.pdf</t>
  </si>
  <si>
    <t>Arequipa - Regional_ALIANZA ELECTORAL VENCEREMOS_4</t>
  </si>
  <si>
    <t>GLORIA MARTHA QUISPE ESQUIVEL</t>
  </si>
  <si>
    <t>29565028</t>
  </si>
  <si>
    <t>https://mpesije.jne.gob.pe/apidocs/5aeea2cf-8336-476d-af53-8bef63a90125.pdf</t>
  </si>
  <si>
    <t>Arequipa - Regional_ACCESITARIO_ALIANZA ELECTORAL VENCEREMOS_4</t>
  </si>
  <si>
    <t>VANESSA MEDINA RIVERA</t>
  </si>
  <si>
    <t>41611241</t>
  </si>
  <si>
    <t>https://mpesije.jne.gob.pe/apidocs/f6ec89f6-d30a-45c3-98c5-8b282fef0383.pdf</t>
  </si>
  <si>
    <t>Arequipa - Regional_ALIANZA ELECTORAL VENCEREMOS_5</t>
  </si>
  <si>
    <t>JOSE LUIS QUISPE VALLEJOS</t>
  </si>
  <si>
    <t>41638578</t>
  </si>
  <si>
    <t>https://mpesije.jne.gob.pe/apidocs/8d232746-e0e0-479d-b36d-4e765b67ebd6.pdf</t>
  </si>
  <si>
    <t>Arequipa - Regional_ACCESITARIO_ALIANZA ELECTORAL VENCEREMOS_5</t>
  </si>
  <si>
    <t>FERNANDO ZEBALLOS PATRON</t>
  </si>
  <si>
    <t>09458132</t>
  </si>
  <si>
    <t>https://mpesije.jne.gob.pe/apidocs/f2b6d2dd-53db-4338-9a82-f44e2b3f40ee.pdf</t>
  </si>
  <si>
    <t>Arequipa - Regional_ALIANZA ELECTORAL VENCEREMOS_6</t>
  </si>
  <si>
    <t>PILAR CHOQUEHUANCA MORALES</t>
  </si>
  <si>
    <t>40815042</t>
  </si>
  <si>
    <t>https://mpesije.jne.gob.pe/apidocs/670bf3c8-6ac4-48b2-a40b-20d5fbd99941.pdf</t>
  </si>
  <si>
    <t>Arequipa - Regional_ACCESITARIO_ALIANZA ELECTORAL VENCEREMOS_6</t>
  </si>
  <si>
    <t>VERONICA LILIAN REVILLA MANRIQUE</t>
  </si>
  <si>
    <t>44936085</t>
  </si>
  <si>
    <t>https://mpesije.jne.gob.pe/apidocs/9cd294ea-9aea-4a77-965b-07eae61e12d2.pdf</t>
  </si>
  <si>
    <t>Arequipa - Regional_ALIANZA PARA EL PROGRESO_0</t>
  </si>
  <si>
    <t>ELMER CACERES LLICA</t>
  </si>
  <si>
    <t>30642473</t>
  </si>
  <si>
    <t>https://mpesije.jne.gob.pe/apidocs/5fb8faa7-e0a4-4eb1-ba4c-4f8622a9ea45.pdf</t>
  </si>
  <si>
    <t>Arequipa - Regional_ALIANZA PARA EL PROGRESO_1</t>
  </si>
  <si>
    <t>LILY MARGOTH JUAREZ SALAZAR</t>
  </si>
  <si>
    <t>29668031</t>
  </si>
  <si>
    <t>https://mpesije.jne.gob.pe/apidocs/ab748324-cca8-493d-a7a6-bb051252f653.pdf</t>
  </si>
  <si>
    <t>Arequipa - Regional_ACCESITARIO_ALIANZA PARA EL PROGRESO_1</t>
  </si>
  <si>
    <t>SHIRLEY YASHIRA APAZA COAQUIRA</t>
  </si>
  <si>
    <t>60379117</t>
  </si>
  <si>
    <t>https://mpesije.jne.gob.pe/apidocs/feeae4d3-2333-4714-a842-765284b974ea.pdf</t>
  </si>
  <si>
    <t>Caylloma - Regional_ALIANZA PARA EL PROGRESO_1</t>
  </si>
  <si>
    <t>LUZ KAROL DEL CARPIO ARGUELLES</t>
  </si>
  <si>
    <t>75051676</t>
  </si>
  <si>
    <t>https://mpesije.jne.gob.pe/apidocs/2cd8092b-74c1-4fb4-af06-bdda912410ef.pdf</t>
  </si>
  <si>
    <t>Caylloma - Regional_ACCESITARIO_ALIANZA PARA EL PROGRESO_1</t>
  </si>
  <si>
    <t>YEIMI SHIRLEY ALVAREZ VALENZUELA</t>
  </si>
  <si>
    <t>75184232</t>
  </si>
  <si>
    <t>https://mpesije.jne.gob.pe/apidocs/1d8808a6-0dd0-44ce-bba7-beef6326442c.pdf</t>
  </si>
  <si>
    <t>Camaná - Regional_ALIANZA PARA EL PROGRESO_1</t>
  </si>
  <si>
    <t>CLAUDIA ROSA NUÑEZ VARGAS</t>
  </si>
  <si>
    <t>72160552</t>
  </si>
  <si>
    <t>https://mpesije.jne.gob.pe/apidocs/2ddc23e2-d33c-415c-924a-2c24d07b06f8.pdf</t>
  </si>
  <si>
    <t>Camaná - Regional_ACCESITARIO_ALIANZA PARA EL PROGRESO_1</t>
  </si>
  <si>
    <t>CELESTE MELITA AREVALO RUIZ</t>
  </si>
  <si>
    <t>73072206</t>
  </si>
  <si>
    <t>https://mpesije.jne.gob.pe/apidocs/254da963-9624-46df-bbde-99de355f9cb2.pdf</t>
  </si>
  <si>
    <t>Caravelí - Regional_ALIANZA PARA EL PROGRESO_1</t>
  </si>
  <si>
    <t>ENDHIR JULIO CANDIA RAMOS</t>
  </si>
  <si>
    <t>30494220</t>
  </si>
  <si>
    <t>https://mpesije.jne.gob.pe/apidocs/b2014b1f-9238-41f4-a8b0-ea734ea975aa.pdf</t>
  </si>
  <si>
    <t>Caravelí - Regional_ACCESITARIO_ALIANZA PARA EL PROGRESO_1</t>
  </si>
  <si>
    <t>FRANK PIERRE AUGUSTO CARBAJAL MURGA</t>
  </si>
  <si>
    <t>43647389</t>
  </si>
  <si>
    <t>https://mpesije.jne.gob.pe/apidocs/b219080f-2d31-4387-9d66-0b63351d0953.pdf</t>
  </si>
  <si>
    <t>Castilla - Regional_ALIANZA PARA EL PROGRESO_1</t>
  </si>
  <si>
    <t>MARIA DEL CARMEN LACUTA CHUQUITAYPE</t>
  </si>
  <si>
    <t>44071734</t>
  </si>
  <si>
    <t>https://mpesije.jne.gob.pe/apidocs/2636e39d-4dd0-4d5b-8616-40684bbfd240.pdf</t>
  </si>
  <si>
    <t>Castilla - Regional_ACCESITARIO_ALIANZA PARA EL PROGRESO_1</t>
  </si>
  <si>
    <t>BARBARA BEATRIZ POCCO CAMA</t>
  </si>
  <si>
    <t>42299711</t>
  </si>
  <si>
    <t>https://mpesije.jne.gob.pe/apidocs/fabe3569-343d-418d-82ed-5d4bbd2f913c.pdf</t>
  </si>
  <si>
    <t>Condesuyos - Regional_ALIANZA PARA EL PROGRESO_1</t>
  </si>
  <si>
    <t>KATHERINE BELINA SANCHEZ CRUZ</t>
  </si>
  <si>
    <t>72476684</t>
  </si>
  <si>
    <t>https://mpesije.jne.gob.pe/apidocs/4296bcd9-f0e5-4f3b-83b1-86b554a18cd8.pdf</t>
  </si>
  <si>
    <t>Condesuyos - Regional_ACCESITARIO_ALIANZA PARA EL PROGRESO_1</t>
  </si>
  <si>
    <t>JANNELLY MARYORI MONTALVO TORRES</t>
  </si>
  <si>
    <t>72312386</t>
  </si>
  <si>
    <t>https://mpesije.jne.gob.pe/apidocs/0297f622-28a0-4527-afed-50fa5d32b12b.pdf</t>
  </si>
  <si>
    <t>Islay - Regional_ALIANZA PARA EL PROGRESO_1</t>
  </si>
  <si>
    <t>JUAN LUIS QUIJAHUAMAN ARTETA</t>
  </si>
  <si>
    <t>72639992</t>
  </si>
  <si>
    <t>https://mpesije.jne.gob.pe/apidocs/78b1ecd6-3e18-4104-9632-acbf83b4ba86.pdf</t>
  </si>
  <si>
    <t>Islay - Regional_ACCESITARIO_ALIANZA PARA EL PROGRESO_1</t>
  </si>
  <si>
    <t>HUGO RICARDO GONZALES PORTUGAL</t>
  </si>
  <si>
    <t>29550455</t>
  </si>
  <si>
    <t>https://mpesije.jne.gob.pe/apidocs/788efc46-1d75-44a1-b1af-f6043b9ee897.pdf</t>
  </si>
  <si>
    <t>La Unión - Regional_ALIANZA PARA EL PROGRESO_1</t>
  </si>
  <si>
    <t>KHEY ORIANA PALOMINO CORNEJO</t>
  </si>
  <si>
    <t>46246451</t>
  </si>
  <si>
    <t>https://mpesije.jne.gob.pe/apidocs/40198c36-2a97-4018-8003-2d9fa51afe14.pdf</t>
  </si>
  <si>
    <t>La Unión - Regional_ACCESITARIO_ALIANZA PARA EL PROGRESO_1</t>
  </si>
  <si>
    <t>YODI YELEEN ESPINAL MONTES</t>
  </si>
  <si>
    <t>41772002</t>
  </si>
  <si>
    <t>https://mpesije.jne.gob.pe/apidocs/edb86071-ffeb-419f-9ae9-adacd011a201.pdf</t>
  </si>
  <si>
    <t>Arequipa - Regional_VICEGOBERNADOR_ALIANZA PARA EL PROGRESO</t>
  </si>
  <si>
    <t>MILU MARITZA RODRIGUEZ VELASQUEZ</t>
  </si>
  <si>
    <t>29279948</t>
  </si>
  <si>
    <t>https://mpesije.jne.gob.pe/apidocs/243b963a-2eea-485a-9a36-7859a029c0a2.pdf</t>
  </si>
  <si>
    <t>Arequipa - Regional_ALIANZA PARA EL PROGRESO_2</t>
  </si>
  <si>
    <t>LUIS REIMER MONTESINOS VALDIGLESIAS</t>
  </si>
  <si>
    <t>29304080</t>
  </si>
  <si>
    <t>https://mpesije.jne.gob.pe/apidocs/5ef85eef-76ca-4794-ac24-3540c4520799.pdf</t>
  </si>
  <si>
    <t>Arequipa - Regional_ACCESITARIO_ALIANZA PARA EL PROGRESO_2</t>
  </si>
  <si>
    <t>WILLIAM NINA ZAPANA</t>
  </si>
  <si>
    <t>45202615</t>
  </si>
  <si>
    <t>https://mpesije.jne.gob.pe/apidocs/c7b093bf-cf93-4e46-b259-20818b1bbad8.pdf</t>
  </si>
  <si>
    <t>Caylloma - Regional_ALIANZA PARA EL PROGRESO_2</t>
  </si>
  <si>
    <t>OBED PETER QUISPE AROSQUIPA</t>
  </si>
  <si>
    <t>29630656</t>
  </si>
  <si>
    <t>https://mpesije.jne.gob.pe/apidocs/87898e74-9e20-4bb0-81e9-fb94acdc9aa1.pdf</t>
  </si>
  <si>
    <t>Caylloma - Regional_ACCESITARIO_ALIANZA PARA EL PROGRESO_2</t>
  </si>
  <si>
    <t>PATRICIO MELECIO CCAZA MENDOZA</t>
  </si>
  <si>
    <t>29461206</t>
  </si>
  <si>
    <t>https://mpesije.jne.gob.pe/apidocs/95641d1f-b354-4e7b-b01d-e4d315d71724.pdf</t>
  </si>
  <si>
    <t>Castilla - Regional_ALIANZA PARA EL PROGRESO_2</t>
  </si>
  <si>
    <t>YNDALECIO SANTOS QUISPE PALACIOS</t>
  </si>
  <si>
    <t>47488472</t>
  </si>
  <si>
    <t>https://mpesije.jne.gob.pe/apidocs/3bfd4c2d-6a71-4138-af5b-1bbacee47e58.pdf</t>
  </si>
  <si>
    <t>Castilla - Regional_ACCESITARIO_ALIANZA PARA EL PROGRESO_2</t>
  </si>
  <si>
    <t>CARLOS AGUSTO MOTTA RODRIGUEZ</t>
  </si>
  <si>
    <t>40147445</t>
  </si>
  <si>
    <t>https://mpesije.jne.gob.pe/apidocs/76d1fc3a-53b2-4c15-b486-75b65791efb1.pdf</t>
  </si>
  <si>
    <t>La Unión - Regional_ALIANZA PARA EL PROGRESO_2</t>
  </si>
  <si>
    <t>JOSE ANASTACIO QUISPE RAMOS</t>
  </si>
  <si>
    <t>30941761</t>
  </si>
  <si>
    <t>https://mpesije.jne.gob.pe/apidocs/1df47c3c-eba6-4bc3-94e4-ab1a2a6923e0.pdf</t>
  </si>
  <si>
    <t>La Unión - Regional_ACCESITARIO_ALIANZA PARA EL PROGRESO_2</t>
  </si>
  <si>
    <t>GIL AUGUSTO PANIURA QUISPE</t>
  </si>
  <si>
    <t>30948166</t>
  </si>
  <si>
    <t>https://mpesije.jne.gob.pe/apidocs/b7a72cd1-bbc7-45db-b5d2-9996a97d0a12.pdf</t>
  </si>
  <si>
    <t>Arequipa - Regional_ALIANZA PARA EL PROGRESO_3</t>
  </si>
  <si>
    <t>KHATERINE CLAUDIA MIRAMIRA CONDORI</t>
  </si>
  <si>
    <t>71456127</t>
  </si>
  <si>
    <t>https://mpesije.jne.gob.pe/apidocs/eae351ad-512e-451c-9886-cdf48a5a7f6d.pdf</t>
  </si>
  <si>
    <t>Arequipa - Regional_ACCESITARIO_ALIANZA PARA EL PROGRESO_3</t>
  </si>
  <si>
    <t>TRINIDAD JARA MAMANI</t>
  </si>
  <si>
    <t>60059264</t>
  </si>
  <si>
    <t>https://mpesije.jne.gob.pe/apidocs/b5a65f48-5008-40f2-878c-c0206972be2e.pdf</t>
  </si>
  <si>
    <t>Arequipa - Regional_ALIANZA PARA EL PROGRESO_4</t>
  </si>
  <si>
    <t>JAIME CHRISTIAN TALAVERA APAZA</t>
  </si>
  <si>
    <t>29707371</t>
  </si>
  <si>
    <t>https://mpesije.jne.gob.pe/apidocs/b9a40bb9-c101-44c8-9ce1-c369097655a7.pdf</t>
  </si>
  <si>
    <t>Arequipa - Regional_ACCESITARIO_ALIANZA PARA EL PROGRESO_4</t>
  </si>
  <si>
    <t>WALTER WENCESLAO AGUILAR VIDAL</t>
  </si>
  <si>
    <t>07749045</t>
  </si>
  <si>
    <t>https://mpesije.jne.gob.pe/apidocs/2bcea262-a2d7-4d85-9a34-e3fe15a756d1.pdf</t>
  </si>
  <si>
    <t>Arequipa - Regional_ALIANZA PARA EL PROGRESO_5</t>
  </si>
  <si>
    <t>MARLENI CASQUINA ALFARO</t>
  </si>
  <si>
    <t>29358526</t>
  </si>
  <si>
    <t>https://mpesije.jne.gob.pe/apidocs/8567e4d2-e9ba-46bb-9941-a7ec29d7b6b0.pdf</t>
  </si>
  <si>
    <t>Arequipa - Regional_ACCESITARIO_ALIANZA PARA EL PROGRESO_5</t>
  </si>
  <si>
    <t>SHANTALL MITZI CARI CCORI</t>
  </si>
  <si>
    <t>71755814</t>
  </si>
  <si>
    <t>https://mpesije.jne.gob.pe/apidocs/4f95d2e8-d4d9-40ac-9e3f-bfc14e45f2ef.pdf</t>
  </si>
  <si>
    <t>Arequipa - Regional_ALIANZA PARA EL PROGRESO_6</t>
  </si>
  <si>
    <t>ANDY STIVEN ARRAZABAL HUAMAN</t>
  </si>
  <si>
    <t>61257035</t>
  </si>
  <si>
    <t>https://mpesije.jne.gob.pe/apidocs/676b8e52-e33f-4600-838a-13d3c5e0ae51.pdf</t>
  </si>
  <si>
    <t>Arequipa - Regional_ACCESITARIO_ALIANZA PARA EL PROGRESO_6</t>
  </si>
  <si>
    <t>JEAN CARLOS CAMPANA AGUILAR</t>
  </si>
  <si>
    <t>71074774</t>
  </si>
  <si>
    <t>https://mpesije.jne.gob.pe/apidocs/feba7e2b-8d01-40f6-a926-7f7a6e014a91.pdf</t>
  </si>
  <si>
    <t>Arequipa - Regional_AREQUIPA TRADICION Y FUTURO_0</t>
  </si>
  <si>
    <t>CESAR ANGEL HUAMANTUMA ALARCON</t>
  </si>
  <si>
    <t>29669577</t>
  </si>
  <si>
    <t>https://mpesije.jne.gob.pe/apidocs/0e5fd5b9-18c2-48a7-8637-6b20154406d4.pdf</t>
  </si>
  <si>
    <t>La Unión - Regional_AREQUIPA TRADICION Y FUTURO_1</t>
  </si>
  <si>
    <t>ABELINO INDALECIO RONCALLA QUISPE</t>
  </si>
  <si>
    <t>30944814</t>
  </si>
  <si>
    <t>https://mpesije.jne.gob.pe/apidocs/a4e59a02-2393-4968-a65d-2cd292e2d410.pdf</t>
  </si>
  <si>
    <t>La Unión - Regional_ACCESITARIO_AREQUIPA TRADICION Y FUTURO_1</t>
  </si>
  <si>
    <t>CELSO VICTOR PACHAU TORRES</t>
  </si>
  <si>
    <t>43998389</t>
  </si>
  <si>
    <t>https://mpesije.jne.gob.pe/apidocs/098e0c54-c4ce-449f-9eb7-b0fa9658cbec.pdf</t>
  </si>
  <si>
    <t>Castilla - Regional_AREQUIPA TRADICION Y FUTURO_1</t>
  </si>
  <si>
    <t>YORK DENNIS YAÑEZ ROJAS</t>
  </si>
  <si>
    <t>42322683</t>
  </si>
  <si>
    <t>https://mpesije.jne.gob.pe/apidocs/c5106291-acfd-4ac1-8e04-9cab03e75912.pdf</t>
  </si>
  <si>
    <t>Castilla - Regional_ACCESITARIO_AREQUIPA TRADICION Y FUTURO_1</t>
  </si>
  <si>
    <t>ROBERTO CARLOS LLERENA RAMOS</t>
  </si>
  <si>
    <t>44809391</t>
  </si>
  <si>
    <t>https://mpesije.jne.gob.pe/apidocs/903973de-79c5-47f5-b52b-2eeb379fba1f.pdf</t>
  </si>
  <si>
    <t>Condesuyos - Regional_AREQUIPA TRADICION Y FUTURO_1</t>
  </si>
  <si>
    <t>EDWAR ANDRES VELARDE ALLAZO</t>
  </si>
  <si>
    <t>29738822</t>
  </si>
  <si>
    <t>https://mpesije.jne.gob.pe/apidocs/abb7078a-e365-45ae-9fff-01d52be4a12a.pdf</t>
  </si>
  <si>
    <t>Condesuyos - Regional_ACCESITARIO_AREQUIPA TRADICION Y FUTURO_1</t>
  </si>
  <si>
    <t>JESUS MANUEL CUEVA QUISPE</t>
  </si>
  <si>
    <t>41299781</t>
  </si>
  <si>
    <t>https://mpesije.jne.gob.pe/apidocs/c3587c64-5945-4862-a14b-f2660c5d3473.pdf</t>
  </si>
  <si>
    <t>Caylloma - Regional_AREQUIPA TRADICION Y FUTURO_1</t>
  </si>
  <si>
    <t>JUANA ROSA NINA APAZA</t>
  </si>
  <si>
    <t>29607175</t>
  </si>
  <si>
    <t>https://mpesije.jne.gob.pe/apidocs/47d591ae-46a4-4c48-818c-dd76e5255bd1.pdf</t>
  </si>
  <si>
    <t>Caylloma - Regional_ACCESITARIO_AREQUIPA TRADICION Y FUTURO_1</t>
  </si>
  <si>
    <t>EVA GEORGINA NINA APAZA</t>
  </si>
  <si>
    <t>29734654</t>
  </si>
  <si>
    <t>https://mpesije.jne.gob.pe/apidocs/f980b833-315b-441f-8eb8-86ab19f60e27.pdf</t>
  </si>
  <si>
    <t>Camaná - Regional_AREQUIPA TRADICION Y FUTURO_1</t>
  </si>
  <si>
    <t>THAIS DANYLIA SUAREZ LANAO</t>
  </si>
  <si>
    <t>41596409</t>
  </si>
  <si>
    <t>https://mpesije.jne.gob.pe/apidocs/5d86a3a1-03fe-4526-97bb-4078c9b8408f.pdf</t>
  </si>
  <si>
    <t>Camaná - Regional_ACCESITARIO_AREQUIPA TRADICION Y FUTURO_1</t>
  </si>
  <si>
    <t>LIZ ROXANA LAZARTE HUAMANI</t>
  </si>
  <si>
    <t>44831610</t>
  </si>
  <si>
    <t>https://mpesije.jne.gob.pe/apidocs/35682ed9-c663-4940-b307-f66a1c03918e.pdf</t>
  </si>
  <si>
    <t>Islay - Regional_AREQUIPA TRADICION Y FUTURO_1</t>
  </si>
  <si>
    <t>HENRY GUSTAVO GARCIA ORTEGA</t>
  </si>
  <si>
    <t>30842527</t>
  </si>
  <si>
    <t>https://mpesije.jne.gob.pe/apidocs/05dc4197-2812-4806-a1f6-b87abd1c81d0.pdf</t>
  </si>
  <si>
    <t>Islay - Regional_ACCESITARIO_AREQUIPA TRADICION Y FUTURO_1</t>
  </si>
  <si>
    <t>MIGUEL ANGEL RIVERA HUAMANI</t>
  </si>
  <si>
    <t>44095245</t>
  </si>
  <si>
    <t>https://mpesije.jne.gob.pe/apidocs/b2fecb6d-876e-4f10-bda5-bfa4cd61d564.pdf</t>
  </si>
  <si>
    <t>Caravelí - Regional_AREQUIPA TRADICION Y FUTURO_1</t>
  </si>
  <si>
    <t>SHEYLA GUIANELLA ROSPIGLIOSI SANDOVAL</t>
  </si>
  <si>
    <t>71268165</t>
  </si>
  <si>
    <t>https://mpesije.jne.gob.pe/apidocs/938a8b90-4144-4de4-95cf-b99f17d3d50f.pdf</t>
  </si>
  <si>
    <t>Caravelí - Regional_ACCESITARIO_AREQUIPA TRADICION Y FUTURO_1</t>
  </si>
  <si>
    <t>YUDITH FIORELA PLAZO RAMIREZ</t>
  </si>
  <si>
    <t>44183680</t>
  </si>
  <si>
    <t>https://mpesije.jne.gob.pe/apidocs/9d9d4718-08c1-450a-8806-44da2b504c36.pdf</t>
  </si>
  <si>
    <t>Arequipa - Regional_AREQUIPA TRADICION Y FUTURO_1</t>
  </si>
  <si>
    <t>RAÚL HUANACO BAUTISTA</t>
  </si>
  <si>
    <t>43631306</t>
  </si>
  <si>
    <t>https://mpesije.jne.gob.pe/apidocs/9fb89481-b962-4183-a428-0cd8a6e3735f.pdf</t>
  </si>
  <si>
    <t>Arequipa - Regional_ACCESITARIO_AREQUIPA TRADICION Y FUTURO_1</t>
  </si>
  <si>
    <t>ALEXANDER BAUTISTA ESTRADA</t>
  </si>
  <si>
    <t>75941876</t>
  </si>
  <si>
    <t>https://mpesije.jne.gob.pe/apidocs/26971e1e-aba9-461c-8423-d78bc4e8c608.pdf</t>
  </si>
  <si>
    <t>Arequipa - Regional_VICEGOBERNADOR_AREQUIPA TRADICION Y FUTURO</t>
  </si>
  <si>
    <t>ELIZABETH GIOVANNA VALDIVIA MANRIQUE</t>
  </si>
  <si>
    <t>29527237</t>
  </si>
  <si>
    <t>https://mpesije.jne.gob.pe/apidocs/aed8ae1a-578e-4976-ac4e-6ee2f5476000.pdf</t>
  </si>
  <si>
    <t>La Unión - Regional_AREQUIPA TRADICION Y FUTURO_2</t>
  </si>
  <si>
    <t>JUANA SILVIA TORRES HUAMANI</t>
  </si>
  <si>
    <t>45086655</t>
  </si>
  <si>
    <t>https://mpesije.jne.gob.pe/apidocs/7645629f-938e-43d0-9e35-60bd9e811a14.pdf</t>
  </si>
  <si>
    <t>La Unión - Regional_ACCESITARIO_AREQUIPA TRADICION Y FUTURO_2</t>
  </si>
  <si>
    <t>DORA ESPERANZA CRUZ RAMIREZ</t>
  </si>
  <si>
    <t>30941681</t>
  </si>
  <si>
    <t>https://mpesije.jne.gob.pe/apidocs/73557246-6efc-4322-8a85-481880a766e6.pdf</t>
  </si>
  <si>
    <t>Castilla - Regional_AREQUIPA TRADICION Y FUTURO_2</t>
  </si>
  <si>
    <t>CARMELA JUYO HUAYNA</t>
  </si>
  <si>
    <t>29291301</t>
  </si>
  <si>
    <t>https://mpesije.jne.gob.pe/apidocs/12d227b2-72f8-488e-963e-f042435323ad.pdf</t>
  </si>
  <si>
    <t>Castilla - Regional_ACCESITARIO_AREQUIPA TRADICION Y FUTURO_2</t>
  </si>
  <si>
    <t>ALEJA MARCELINA VILCARANA HERENCIA</t>
  </si>
  <si>
    <t>29618705</t>
  </si>
  <si>
    <t>https://mpesije.jne.gob.pe/apidocs/b133b438-ed95-4ad3-9251-ed60f2e0d647.pdf</t>
  </si>
  <si>
    <t>Caylloma - Regional_AREQUIPA TRADICION Y FUTURO_2</t>
  </si>
  <si>
    <t>ENRIQUE CERAFIN GOMEZ BEGAZO</t>
  </si>
  <si>
    <t>29398582</t>
  </si>
  <si>
    <t>https://mpesije.jne.gob.pe/apidocs/ca5e6017-be41-482e-aaed-f29f1994e838.pdf</t>
  </si>
  <si>
    <t>Caylloma - Regional_ACCESITARIO_AREQUIPA TRADICION Y FUTURO_2</t>
  </si>
  <si>
    <t>NELIGS FELICIANO GUERRA TINTA</t>
  </si>
  <si>
    <t>43439431</t>
  </si>
  <si>
    <t>https://mpesije.jne.gob.pe/apidocs/5c585abd-d641-474b-a2ae-0da41ffc8cd4.pdf</t>
  </si>
  <si>
    <t>Arequipa - Regional_AREQUIPA TRADICION Y FUTURO_2</t>
  </si>
  <si>
    <t>XIMENA KEIRO CEVALLOS HUACHACA</t>
  </si>
  <si>
    <t>62064213</t>
  </si>
  <si>
    <t>https://mpesije.jne.gob.pe/apidocs/6f4dfb00-10b3-4dde-ab1c-353ce99941d7.pdf</t>
  </si>
  <si>
    <t>Arequipa - Regional_ACCESITARIO_AREQUIPA TRADICION Y FUTURO_2</t>
  </si>
  <si>
    <t>DIOSELINE XIOMARA VARGAS CAYO</t>
  </si>
  <si>
    <t>72933867</t>
  </si>
  <si>
    <t>https://mpesije.jne.gob.pe/apidocs/cbb52978-7a0a-4b81-bd6d-1e4e0420e361.pdf</t>
  </si>
  <si>
    <t>Arequipa - Regional_AREQUIPA TRADICION Y FUTURO_3</t>
  </si>
  <si>
    <t>RUFO SEBASTIAN MINAYA LOPEZ</t>
  </si>
  <si>
    <t>71841090</t>
  </si>
  <si>
    <t>https://mpesije.jne.gob.pe/apidocs/0069a574-1e29-4a2e-8dcf-f13484b05f28.pdf</t>
  </si>
  <si>
    <t>Arequipa - Regional_ACCESITARIO_AREQUIPA TRADICION Y FUTURO_3</t>
  </si>
  <si>
    <t>YEISON YIMMY LAZARO CALLA</t>
  </si>
  <si>
    <t>76764481</t>
  </si>
  <si>
    <t>https://mpesije.jne.gob.pe/apidocs/4d8ac329-22e2-48a9-9b07-8d8c3ee1265f.pdf</t>
  </si>
  <si>
    <t>Arequipa - Regional_AREQUIPA TRADICION Y FUTURO_4</t>
  </si>
  <si>
    <t>ROSA HICELA TORRES DE LA CRUZ</t>
  </si>
  <si>
    <t>76513982</t>
  </si>
  <si>
    <t>https://mpesije.jne.gob.pe/apidocs/d20f0618-558f-4d32-a073-657e82dee8b9.pdf</t>
  </si>
  <si>
    <t>Arequipa - Regional_ACCESITARIO_AREQUIPA TRADICION Y FUTURO_4</t>
  </si>
  <si>
    <t>ARIANA DE LOS ANGELES FALCONI LAURA</t>
  </si>
  <si>
    <t>71844594</t>
  </si>
  <si>
    <t>https://mpesije.jne.gob.pe/apidocs/09ef328d-741c-4679-8fb2-66572317f621.pdf</t>
  </si>
  <si>
    <t>Arequipa - Regional_AREQUIPA TRADICION Y FUTURO_5</t>
  </si>
  <si>
    <t>ENRRIQUE RAFAEL APARICIO LAURA</t>
  </si>
  <si>
    <t>71406408</t>
  </si>
  <si>
    <t>https://mpesije.jne.gob.pe/apidocs/0bb5c120-be0b-484b-80c3-acdf0e853db4.pdf</t>
  </si>
  <si>
    <t>Arequipa - Regional_ACCESITARIO_AREQUIPA TRADICION Y FUTURO_5</t>
  </si>
  <si>
    <t>JOHAN SAUL YUCRA CONDORI</t>
  </si>
  <si>
    <t>60963042</t>
  </si>
  <si>
    <t>https://mpesije.jne.gob.pe/apidocs/e6dd1d29-1230-44dc-93d3-afbc5fef8831.pdf</t>
  </si>
  <si>
    <t>Arequipa - Regional_AREQUIPA TRADICION Y FUTURO_6</t>
  </si>
  <si>
    <t>MARIA SILVIA COAGUILA CALIZAYA</t>
  </si>
  <si>
    <t>43843028</t>
  </si>
  <si>
    <t>https://mpesije.jne.gob.pe/apidocs/63f581e6-7953-455a-b8d1-d47df9fb4942.pdf</t>
  </si>
  <si>
    <t>Arequipa - Regional_ACCESITARIO_AREQUIPA TRADICION Y FUTURO_6</t>
  </si>
  <si>
    <t>BACELICIA CHOQUE VELASQUEZ DE COYA</t>
  </si>
  <si>
    <t>29439014</t>
  </si>
  <si>
    <t>https://mpesije.jne.gob.pe/apidocs/3940cc17-0b07-4b19-8250-d7978651ba36.pdf</t>
  </si>
  <si>
    <t>Arequipa - Regional_COALICION TRANSFORMADORA TIERRA VERDE_0</t>
  </si>
  <si>
    <t>COALICION TRANSFORMADORA TIERRA VERDE</t>
  </si>
  <si>
    <t>MILCO TORRES BARRIONUEVO</t>
  </si>
  <si>
    <t>29640152</t>
  </si>
  <si>
    <t>https://mpesije.jne.gob.pe/apidocs/cc321d04-8fb8-4bd5-b00b-96db55d6853e.pdf</t>
  </si>
  <si>
    <t>Arequipa - Regional_COALICION TRANSFORMADORA TIERRA VERDE_1</t>
  </si>
  <si>
    <t>FREDY JORGE BURGOS COAQUIRA</t>
  </si>
  <si>
    <t>29563306</t>
  </si>
  <si>
    <t>https://mpesije.jne.gob.pe/apidocs/34a64878-0763-4ab4-9b08-1ef5de5abaa1.pdf</t>
  </si>
  <si>
    <t>Arequipa - Regional_ACCESITARIO_COALICION TRANSFORMADORA TIERRA VERDE_1</t>
  </si>
  <si>
    <t>GUIDO ANDRES CERVANTES JIMENEZ</t>
  </si>
  <si>
    <t>29404578</t>
  </si>
  <si>
    <t>https://mpesije.jne.gob.pe/apidocs/ae6a7e6b-d0bd-4487-b14b-8aac27a24b7f.pdf</t>
  </si>
  <si>
    <t>La Unión - Regional_COALICION TRANSFORMADORA TIERRA VERDE_1</t>
  </si>
  <si>
    <t>JOSE ORLANDO VERA LAZARTE</t>
  </si>
  <si>
    <t>30940554</t>
  </si>
  <si>
    <t>https://mpesije.jne.gob.pe/apidocs/4c163d91-0ca9-406c-bef7-d9b4393c1b6e.pdf</t>
  </si>
  <si>
    <t>La Unión - Regional_ACCESITARIO_COALICION TRANSFORMADORA TIERRA VERDE_1</t>
  </si>
  <si>
    <t>GENARO VERA LAZARTE</t>
  </si>
  <si>
    <t>40808493</t>
  </si>
  <si>
    <t>https://mpesije.jne.gob.pe/apidocs/e993e59e-e04a-4442-9e2b-4d1acf81e3f5.pdf</t>
  </si>
  <si>
    <t>Caylloma - Regional_COALICION TRANSFORMADORA TIERRA VERDE_1</t>
  </si>
  <si>
    <t>AUGUSTIN GUEVARA CADENA</t>
  </si>
  <si>
    <t>29306475</t>
  </si>
  <si>
    <t>https://mpesije.jne.gob.pe/apidocs/e717fd5d-6fcc-4a24-be97-7ef28dfbcdbd.pdf</t>
  </si>
  <si>
    <t>Caylloma - Regional_ACCESITARIO_COALICION TRANSFORMADORA TIERRA VERDE_1</t>
  </si>
  <si>
    <t>GUILLERMO MAMANI HERPANOCCA</t>
  </si>
  <si>
    <t>44507783</t>
  </si>
  <si>
    <t>https://mpesije.jne.gob.pe/apidocs/53f01e9d-6f4c-43ef-b2d6-34031f77fe47.pdf</t>
  </si>
  <si>
    <t>Castilla - Regional_COALICION TRANSFORMADORA TIERRA VERDE_1</t>
  </si>
  <si>
    <t>ROGILIO HUAMANI INCA</t>
  </si>
  <si>
    <t>41149695</t>
  </si>
  <si>
    <t>https://mpesije.jne.gob.pe/apidocs/b6cbe455-5388-498c-8ee1-2009c3e65336.pdf</t>
  </si>
  <si>
    <t>Castilla - Regional_ACCESITARIO_COALICION TRANSFORMADORA TIERRA VERDE_1</t>
  </si>
  <si>
    <t>EDGAR DIONICIO HERRERA PERALTA</t>
  </si>
  <si>
    <t>29477560</t>
  </si>
  <si>
    <t>https://mpesije.jne.gob.pe/apidocs/bd856fe1-6dc1-4e6e-88ae-49b38da23720.pdf</t>
  </si>
  <si>
    <t>Camaná - Regional_COALICION TRANSFORMADORA TIERRA VERDE_1</t>
  </si>
  <si>
    <t>ANDRES JUSTINO CRUZ ESPINAL</t>
  </si>
  <si>
    <t>43415750</t>
  </si>
  <si>
    <t>https://mpesije.jne.gob.pe/apidocs/f2abdfef-fed6-4069-bf9a-0ed484b4e924.pdf</t>
  </si>
  <si>
    <t>Camaná - Regional_ACCESITARIO_COALICION TRANSFORMADORA TIERRA VERDE_1</t>
  </si>
  <si>
    <t>WALTER REYNALDO QUISPE ROJAS</t>
  </si>
  <si>
    <t>45683987</t>
  </si>
  <si>
    <t>https://mpesije.jne.gob.pe/apidocs/d3a6ca44-50a8-4e07-bff3-50c80c98c3b3.pdf</t>
  </si>
  <si>
    <t>Condesuyos - Regional_COALICION TRANSFORMADORA TIERRA VERDE_1</t>
  </si>
  <si>
    <t>NELIS JADERLUZ TORRES GUTIERREZ</t>
  </si>
  <si>
    <t>44170442</t>
  </si>
  <si>
    <t>https://mpesije.jne.gob.pe/apidocs/f711c2f0-ae31-4020-b5cb-8f66c15bcff9.pdf</t>
  </si>
  <si>
    <t>Condesuyos - Regional_ACCESITARIO_COALICION TRANSFORMADORA TIERRA VERDE_1</t>
  </si>
  <si>
    <t>MARGARET THATCHER ROSARIO CONCHA RAMOS</t>
  </si>
  <si>
    <t>44735126</t>
  </si>
  <si>
    <t>https://mpesije.jne.gob.pe/apidocs/2cb5d564-4538-420c-94c3-9fd07bb60c32.pdf</t>
  </si>
  <si>
    <t>Islay - Regional_COALICION TRANSFORMADORA TIERRA VERDE_1</t>
  </si>
  <si>
    <t>TEDDY CESAR PALOMINO CORNEJO</t>
  </si>
  <si>
    <t>42103686</t>
  </si>
  <si>
    <t>https://mpesije.jne.gob.pe/apidocs/8c871eda-f1da-477c-84e6-9d43d6a85542.pdf</t>
  </si>
  <si>
    <t>Islay - Regional_ACCESITARIO_COALICION TRANSFORMADORA TIERRA VERDE_1</t>
  </si>
  <si>
    <t>TEDI JUAN CAHUACHI CHANCHARI</t>
  </si>
  <si>
    <t>05298789</t>
  </si>
  <si>
    <t>https://mpesije.jne.gob.pe/apidocs/94f449b4-b977-45b3-b56e-0f2df8cfbd1c.pdf</t>
  </si>
  <si>
    <t>Caravelí - Regional_COALICION TRANSFORMADORA TIERRA VERDE_1</t>
  </si>
  <si>
    <t>VILMA ARACELY HUILLCA CCOA</t>
  </si>
  <si>
    <t>72033350</t>
  </si>
  <si>
    <t>https://mpesije.jne.gob.pe/apidocs/b05c4c35-547b-4870-9809-7193af543684.pdf</t>
  </si>
  <si>
    <t>Caravelí - Regional_ACCESITARIO_COALICION TRANSFORMADORA TIERRA VERDE_1</t>
  </si>
  <si>
    <t>DULCE MARIA LIMAZCA VILLAFUERTE</t>
  </si>
  <si>
    <t>73351340</t>
  </si>
  <si>
    <t>https://mpesije.jne.gob.pe/apidocs/b9656393-fa33-4d2d-93da-9e63c7265a22.pdf</t>
  </si>
  <si>
    <t>Arequipa - Regional_VICEGOBERNADOR_COALICION TRANSFORMADORA TIERRA VERDE</t>
  </si>
  <si>
    <t>YNDIRA BERENICE ALVAREZ CONTRERAS</t>
  </si>
  <si>
    <t>41855069</t>
  </si>
  <si>
    <t>https://mpesije.jne.gob.pe/apidocs/f1708fdd-9eba-4bc4-a23f-87226c574dd1.pdf</t>
  </si>
  <si>
    <t>Arequipa - Regional_COALICION TRANSFORMADORA TIERRA VERDE_2</t>
  </si>
  <si>
    <t>MARLENI HUAMANI QUISPE</t>
  </si>
  <si>
    <t>41536416</t>
  </si>
  <si>
    <t>https://mpesije.jne.gob.pe/apidocs/98051111-37cf-4fbf-949b-dee2d7d1f4d4.pdf</t>
  </si>
  <si>
    <t>Arequipa - Regional_ACCESITARIO_COALICION TRANSFORMADORA TIERRA VERDE_2</t>
  </si>
  <si>
    <t>MARINIA ABRIL CRUZ</t>
  </si>
  <si>
    <t>47716443</t>
  </si>
  <si>
    <t>https://mpesije.jne.gob.pe/apidocs/34e750aa-5799-4426-8eb9-924584c33d10.pdf</t>
  </si>
  <si>
    <t>La Unión - Regional_COALICION TRANSFORMADORA TIERRA VERDE_2</t>
  </si>
  <si>
    <t>ALEJANDRINA ROSARIO RIOS CARAPI</t>
  </si>
  <si>
    <t>72233271</t>
  </si>
  <si>
    <t>https://mpesije.jne.gob.pe/apidocs/07ee7922-a413-4f01-a661-ae267b4d3a74.pdf</t>
  </si>
  <si>
    <t>La Unión - Regional_ACCESITARIO_COALICION TRANSFORMADORA TIERRA VERDE_2</t>
  </si>
  <si>
    <t>YESSI LIZ HILARIO ROJAS</t>
  </si>
  <si>
    <t>30676710</t>
  </si>
  <si>
    <t>https://mpesije.jne.gob.pe/apidocs/8c15d0bd-6b73-4b87-91fb-b6a53ad19e1b.pdf</t>
  </si>
  <si>
    <t>Caylloma - Regional_COALICION TRANSFORMADORA TIERRA VERDE_2</t>
  </si>
  <si>
    <t>THALIA ELIZABETH SILLOCCA TORIBIO</t>
  </si>
  <si>
    <t>77333717</t>
  </si>
  <si>
    <t>https://mpesije.jne.gob.pe/apidocs/ce333775-54bb-466d-9695-4218bb060d90.pdf</t>
  </si>
  <si>
    <t>Caylloma - Regional_ACCESITARIO_COALICION TRANSFORMADORA TIERRA VERDE_2</t>
  </si>
  <si>
    <t>ROSA MERCEDES ASPAJO ALVAN</t>
  </si>
  <si>
    <t>47152240</t>
  </si>
  <si>
    <t>https://mpesije.jne.gob.pe/apidocs/c2fd2f46-5c21-499b-b996-2d361f9656c0.pdf</t>
  </si>
  <si>
    <t>Castilla - Regional_COALICION TRANSFORMADORA TIERRA VERDE_2</t>
  </si>
  <si>
    <t>SANTUSA MAGDALENA FLORES CARPIO</t>
  </si>
  <si>
    <t>30581127</t>
  </si>
  <si>
    <t>https://mpesije.jne.gob.pe/apidocs/b1adb7d0-a915-43e9-87e8-8a4471d78d3d.pdf</t>
  </si>
  <si>
    <t>Castilla - Regional_ACCESITARIO_COALICION TRANSFORMADORA TIERRA VERDE_2</t>
  </si>
  <si>
    <t>ROSA JUANA ZEVALLOS TORRES</t>
  </si>
  <si>
    <t>41410562</t>
  </si>
  <si>
    <t>https://mpesije.jne.gob.pe/apidocs/4ec468a6-9790-4ee1-93a9-3953ebf9354a.pdf</t>
  </si>
  <si>
    <t>Arequipa - Regional_COALICION TRANSFORMADORA TIERRA VERDE_3</t>
  </si>
  <si>
    <t>MARCO ANTONIO REYNA CARRION</t>
  </si>
  <si>
    <t>40387514</t>
  </si>
  <si>
    <t>https://mpesije.jne.gob.pe/apidocs/4ae18a80-8b7f-4c0b-a2ee-c497f5a65e02.pdf</t>
  </si>
  <si>
    <t>Arequipa - Regional_ACCESITARIO_COALICION TRANSFORMADORA TIERRA VERDE_3</t>
  </si>
  <si>
    <t>PRIMITIVO CONDORI VELASQUEZ</t>
  </si>
  <si>
    <t>24706386</t>
  </si>
  <si>
    <t>https://mpesije.jne.gob.pe/apidocs/2c55bead-3e2d-480e-afc9-28950bc68ef9.pdf</t>
  </si>
  <si>
    <t>Arequipa - Regional_COALICION TRANSFORMADORA TIERRA VERDE_4</t>
  </si>
  <si>
    <t>RUTH CONDORI MAMANI</t>
  </si>
  <si>
    <t>75427820</t>
  </si>
  <si>
    <t>https://mpesije.jne.gob.pe/apidocs/277694b6-3db5-49f5-878b-35015f159b3d.pdf</t>
  </si>
  <si>
    <t>Arequipa - Regional_ACCESITARIO_COALICION TRANSFORMADORA TIERRA VERDE_4</t>
  </si>
  <si>
    <t>PEGGY EVELYN FLORES MATTOS</t>
  </si>
  <si>
    <t>29727919</t>
  </si>
  <si>
    <t>https://mpesije.jne.gob.pe/apidocs/cc0e6e61-df99-449f-a284-e6e9952c1773.pdf</t>
  </si>
  <si>
    <t>Arequipa - Regional_COALICION TRANSFORMADORA TIERRA VERDE_5</t>
  </si>
  <si>
    <t>DAVID MATEO CONDORI MAMANI</t>
  </si>
  <si>
    <t>62677252</t>
  </si>
  <si>
    <t>https://mpesije.jne.gob.pe/apidocs/71fec173-0535-4486-9c98-835ebc660211.pdf</t>
  </si>
  <si>
    <t>Arequipa - Regional_ACCESITARIO_COALICION TRANSFORMADORA TIERRA VERDE_5</t>
  </si>
  <si>
    <t>RONALDO JOSE TICONA FLORES</t>
  </si>
  <si>
    <t>72091871</t>
  </si>
  <si>
    <t>https://mpesije.jne.gob.pe/apidocs/0461cf98-9d65-424b-ab1a-5fea00755d1d.pdf</t>
  </si>
  <si>
    <t>Arequipa - Regional_COALICION TRANSFORMADORA TIERRA VERDE_6</t>
  </si>
  <si>
    <t>JOSSELYN LIZBETH LLATAS LIMA</t>
  </si>
  <si>
    <t>73500632</t>
  </si>
  <si>
    <t>https://mpesije.jne.gob.pe/apidocs/644c3043-375d-4c25-93aa-efdf8527d405.pdf</t>
  </si>
  <si>
    <t>Arequipa - Regional_ACCESITARIO_COALICION TRANSFORMADORA TIERRA VERDE_6</t>
  </si>
  <si>
    <t>MIRYAN EMILIA NUÑEZ DELGADO</t>
  </si>
  <si>
    <t>29508773</t>
  </si>
  <si>
    <t>https://mpesije.jne.gob.pe/apidocs/299a48df-c36a-4657-a883-76efa4c4bcdb.pdf</t>
  </si>
  <si>
    <t>Arequipa - Regional_FRENTE POPULAR AGRICOLA FIA DEL PERU_0</t>
  </si>
  <si>
    <t>YACKELIN LOURDES HUARSAYA CALIZAYA DE LLACCHUA</t>
  </si>
  <si>
    <t>30676235</t>
  </si>
  <si>
    <t>https://mpesije.jne.gob.pe/apidocs/0697f975-1cfe-4c2d-8638-381aedf249b7.pdf</t>
  </si>
  <si>
    <t>Arequipa - Regional_FRENTE POPULAR AGRICOLA FIA DEL PERU_1</t>
  </si>
  <si>
    <t>KARLA LLOCLLE HUAYHUAS</t>
  </si>
  <si>
    <t>75349017</t>
  </si>
  <si>
    <t>https://mpesije.jne.gob.pe/apidocs/fdf77145-a274-4fc8-9e77-baaec4e371db.pdf</t>
  </si>
  <si>
    <t>Arequipa - Regional_ACCESITARIO_FRENTE POPULAR AGRICOLA FIA DEL PERU_1</t>
  </si>
  <si>
    <t>EVA ELIZABETH YUCRA MAMANI</t>
  </si>
  <si>
    <t>77246229</t>
  </si>
  <si>
    <t>https://mpesije.jne.gob.pe/apidocs/8aeaf637-0e4b-44c6-a21b-94ed74254ff4.pdf</t>
  </si>
  <si>
    <t>Camaná - Regional_FRENTE POPULAR AGRICOLA FIA DEL PERU_1</t>
  </si>
  <si>
    <t>MARTHA VILLAFUERTE QUISPE</t>
  </si>
  <si>
    <t>07130653</t>
  </si>
  <si>
    <t>https://mpesije.jne.gob.pe/apidocs/2b477884-dd3f-4a1c-9c7b-7480153ec537.pdf</t>
  </si>
  <si>
    <t>Camaná - Regional_ACCESITARIO_FRENTE POPULAR AGRICOLA FIA DEL PERU_1</t>
  </si>
  <si>
    <t>ESTHER ANCALLA ZUÑIGA</t>
  </si>
  <si>
    <t>80263763</t>
  </si>
  <si>
    <t>https://mpesije.jne.gob.pe/apidocs/e8914f8b-9188-445b-a04c-369d4667914f.pdf</t>
  </si>
  <si>
    <t>Caravelí - Regional_FRENTE POPULAR AGRICOLA FIA DEL PERU_1</t>
  </si>
  <si>
    <t>ISIDRO MARTIN POMA LOPEZ</t>
  </si>
  <si>
    <t>07476295</t>
  </si>
  <si>
    <t>https://mpesije.jne.gob.pe/apidocs/d42abd29-5689-4e48-ad86-9eafe2200364.pdf</t>
  </si>
  <si>
    <t>Caravelí - Regional_ACCESITARIO_FRENTE POPULAR AGRICOLA FIA DEL PERU_1</t>
  </si>
  <si>
    <t>JOEL JESUS BERNABEL RODRIGUEZ</t>
  </si>
  <si>
    <t>48552188</t>
  </si>
  <si>
    <t>https://mpesije.jne.gob.pe/apidocs/4b15c9c8-40cb-4dbf-881b-4a535573a1b0.pdf</t>
  </si>
  <si>
    <t>Castilla - Regional_FRENTE POPULAR AGRICOLA FIA DEL PERU_1</t>
  </si>
  <si>
    <t>MILANA CILVERIANA SANA HUISACAYNA</t>
  </si>
  <si>
    <t>45751606</t>
  </si>
  <si>
    <t>https://mpesije.jne.gob.pe/apidocs/d5f79f8a-7cf3-4961-aacb-8d65d1f891fb.pdf</t>
  </si>
  <si>
    <t>Castilla - Regional_ACCESITARIO_FRENTE POPULAR AGRICOLA FIA DEL PERU_1</t>
  </si>
  <si>
    <t>SARA RUTH YANCAPALLO YANA</t>
  </si>
  <si>
    <t>44633653</t>
  </si>
  <si>
    <t>https://mpesije.jne.gob.pe/apidocs/15a4ff28-e009-4285-8be3-12b4715e2d2f.pdf</t>
  </si>
  <si>
    <t>Caylloma - Regional_FRENTE POPULAR AGRICOLA FIA DEL PERU_1</t>
  </si>
  <si>
    <t>LUCIA CACERES ARHUIRI</t>
  </si>
  <si>
    <t>29575097</t>
  </si>
  <si>
    <t>https://mpesije.jne.gob.pe/apidocs/529a2680-68eb-453d-8347-2f81e7f8fd62.pdf</t>
  </si>
  <si>
    <t>Caylloma - Regional_ACCESITARIO_FRENTE POPULAR AGRICOLA FIA DEL PERU_1</t>
  </si>
  <si>
    <t>EVANGELINA RAMOS QUISPE</t>
  </si>
  <si>
    <t>04625703</t>
  </si>
  <si>
    <t>https://mpesije.jne.gob.pe/apidocs/45229103-a2b1-4361-b8a0-352fa270823a.pdf</t>
  </si>
  <si>
    <t>Islay - Regional_FRENTE POPULAR AGRICOLA FIA DEL PERU_1</t>
  </si>
  <si>
    <t>PAULINA LLASA CHECCA</t>
  </si>
  <si>
    <t>30836838</t>
  </si>
  <si>
    <t>https://mpesije.jne.gob.pe/apidocs/e170783e-ce94-489c-87fe-fa674c8a0199.pdf</t>
  </si>
  <si>
    <t>Islay - Regional_ACCESITARIO_FRENTE POPULAR AGRICOLA FIA DEL PERU_1</t>
  </si>
  <si>
    <t>SANTUSA BENITA MAMANI VDA DE TUNI</t>
  </si>
  <si>
    <t>30839065</t>
  </si>
  <si>
    <t>https://mpesije.jne.gob.pe/apidocs/c7fe8dc4-e2de-4461-bc29-ed35a34d73e3.pdf</t>
  </si>
  <si>
    <t>Condesuyos - Regional_FRENTE POPULAR AGRICOLA FIA DEL PERU_1</t>
  </si>
  <si>
    <t>ERASMO GONZALES HUAMAN</t>
  </si>
  <si>
    <t>29238829</t>
  </si>
  <si>
    <t>https://mpesije.jne.gob.pe/apidocs/b38127da-e925-4663-b299-90e3127a195a.pdf</t>
  </si>
  <si>
    <t>Condesuyos - Regional_ACCESITARIO_FRENTE POPULAR AGRICOLA FIA DEL PERU_1</t>
  </si>
  <si>
    <t>LEONCIO ELEODORO YANCAPALLO TAYA</t>
  </si>
  <si>
    <t>30943916</t>
  </si>
  <si>
    <t>https://mpesije.jne.gob.pe/apidocs/fa0fc98e-79bf-4d92-b2d7-fd7c0ec54979.pdf</t>
  </si>
  <si>
    <t>La Unión - Regional_FRENTE POPULAR AGRICOLA FIA DEL PERU_1</t>
  </si>
  <si>
    <t>SONIA ERNESTINA PERALTA CAYLLAHUI</t>
  </si>
  <si>
    <t>76721857</t>
  </si>
  <si>
    <t>https://mpesije.jne.gob.pe/apidocs/6a13c5be-45be-41a8-ba37-3d91619cfbc1.pdf</t>
  </si>
  <si>
    <t>La Unión - Regional_ACCESITARIO_FRENTE POPULAR AGRICOLA FIA DEL PERU_1</t>
  </si>
  <si>
    <t>VERONICA ISABEL TOTOCAYO CCACHUCO</t>
  </si>
  <si>
    <t>76724424</t>
  </si>
  <si>
    <t>https://mpesije.jne.gob.pe/apidocs/29737d01-09e6-451f-b7b9-1357b0b26101.pdf</t>
  </si>
  <si>
    <t>Arequipa - Regional_VICEGOBERNADOR_FRENTE POPULAR AGRICOLA FIA DEL PERU</t>
  </si>
  <si>
    <t xml:space="preserve">FROILAN CHACOLLA  </t>
  </si>
  <si>
    <t>29395223</t>
  </si>
  <si>
    <t>https://mpesije.jne.gob.pe/apidocs/7853e30b-9d08-4742-a26b-7468d6ff3285.pdf</t>
  </si>
  <si>
    <t>Arequipa - Regional_FRENTE POPULAR AGRICOLA FIA DEL PERU_2</t>
  </si>
  <si>
    <t>MOISES SANTIAGO MENA TORRES</t>
  </si>
  <si>
    <t>45699913</t>
  </si>
  <si>
    <t>https://mpesije.jne.gob.pe/apidocs/5d2e67d9-2098-43fe-95eb-ba632b9f93bf.pdf</t>
  </si>
  <si>
    <t>Arequipa - Regional_ACCESITARIO_FRENTE POPULAR AGRICOLA FIA DEL PERU_2</t>
  </si>
  <si>
    <t>ANTONIO HUILLCAHUAMAN HUILLCA</t>
  </si>
  <si>
    <t>25005336</t>
  </si>
  <si>
    <t>https://mpesije.jne.gob.pe/apidocs/49ee4a21-ce03-4ec5-ae4d-b8da8037e2ca.pdf</t>
  </si>
  <si>
    <t>Castilla - Regional_FRENTE POPULAR AGRICOLA FIA DEL PERU_2</t>
  </si>
  <si>
    <t>MATEO ROJAS YANCAPALLO</t>
  </si>
  <si>
    <t>43151881</t>
  </si>
  <si>
    <t>https://mpesije.jne.gob.pe/apidocs/67a26bb0-b7b9-41ae-b9d5-f608fee559fb.pdf</t>
  </si>
  <si>
    <t>Castilla - Regional_ACCESITARIO_FRENTE POPULAR AGRICOLA FIA DEL PERU_2</t>
  </si>
  <si>
    <t>WAGNER CLEVER SONCCO MAMANI</t>
  </si>
  <si>
    <t>73893072</t>
  </si>
  <si>
    <t>https://mpesije.jne.gob.pe/apidocs/3dca94a8-09b6-4a98-9da0-2a7c16209d51.pdf</t>
  </si>
  <si>
    <t>Caylloma - Regional_FRENTE POPULAR AGRICOLA FIA DEL PERU_2</t>
  </si>
  <si>
    <t>AARÓN JEREMIAS LOAYZA CAMARGO</t>
  </si>
  <si>
    <t>70574939</t>
  </si>
  <si>
    <t>https://mpesije.jne.gob.pe/apidocs/3f91b4ca-5f84-4461-8be8-316833032ec0.pdf</t>
  </si>
  <si>
    <t>Caylloma - Regional_ACCESITARIO_FRENTE POPULAR AGRICOLA FIA DEL PERU_2</t>
  </si>
  <si>
    <t>VALERIANO LEONCIO COSI MAMANI</t>
  </si>
  <si>
    <t>04722919</t>
  </si>
  <si>
    <t>https://mpesije.jne.gob.pe/apidocs/2e6ca462-1fb4-458e-8fed-633b7daf4228.pdf</t>
  </si>
  <si>
    <t>La Unión - Regional_FRENTE POPULAR AGRICOLA FIA DEL PERU_2</t>
  </si>
  <si>
    <t>DAVID LLERENA ARISTA</t>
  </si>
  <si>
    <t>48128535</t>
  </si>
  <si>
    <t>https://mpesije.jne.gob.pe/apidocs/b66d2d1b-0541-42fb-a9f2-a36f07f8126a.pdf</t>
  </si>
  <si>
    <t>La Unión - Regional_ACCESITARIO_FRENTE POPULAR AGRICOLA FIA DEL PERU_2</t>
  </si>
  <si>
    <t>AURELIO USCAMAYTA TOTOCAYO</t>
  </si>
  <si>
    <t>72245334</t>
  </si>
  <si>
    <t>https://mpesije.jne.gob.pe/apidocs/bc37ae70-6d82-4227-8ce5-0088221076ec.pdf</t>
  </si>
  <si>
    <t>Arequipa - Regional_FRENTE POPULAR AGRICOLA FIA DEL PERU_3</t>
  </si>
  <si>
    <t>GRACIELA ANAIS BETANCURT HANCCO</t>
  </si>
  <si>
    <t>73525347</t>
  </si>
  <si>
    <t>https://mpesije.jne.gob.pe/apidocs/3149a23d-9261-4755-9efa-8fd10043a3dd.pdf</t>
  </si>
  <si>
    <t>Arequipa - Regional_ACCESITARIO_FRENTE POPULAR AGRICOLA FIA DEL PERU_3</t>
  </si>
  <si>
    <t>REGINA HILARIO DIAZ</t>
  </si>
  <si>
    <t>72254367</t>
  </si>
  <si>
    <t>https://mpesije.jne.gob.pe/apidocs/aa7c2858-63b1-43e3-bc22-a05ea8d7f36b.pdf</t>
  </si>
  <si>
    <t>Arequipa - Regional_FRENTE POPULAR AGRICOLA FIA DEL PERU_4</t>
  </si>
  <si>
    <t>ELOY MAMANI AROQUIPA</t>
  </si>
  <si>
    <t>42485454</t>
  </si>
  <si>
    <t>https://mpesije.jne.gob.pe/apidocs/7cd8a2e7-b098-4ef6-98ac-cbf9e9640d9f.pdf</t>
  </si>
  <si>
    <t>Arequipa - Regional_ACCESITARIO_FRENTE POPULAR AGRICOLA FIA DEL PERU_4</t>
  </si>
  <si>
    <t>LUIS QUISPE QUISPE</t>
  </si>
  <si>
    <t>29401174</t>
  </si>
  <si>
    <t>https://mpesije.jne.gob.pe/apidocs/0598e991-3f21-44de-a00e-a81efc202eee.pdf</t>
  </si>
  <si>
    <t>Arequipa - Regional_FRENTE POPULAR AGRICOLA FIA DEL PERU_5</t>
  </si>
  <si>
    <t>MARIA ESTHER ÑAHUI ASTACIE</t>
  </si>
  <si>
    <t>76248405</t>
  </si>
  <si>
    <t>https://mpesije.jne.gob.pe/apidocs/9ecfe97c-7d5a-4802-9f36-0c70c06e77f2.pdf</t>
  </si>
  <si>
    <t>Arequipa - Regional_ACCESITARIO_FRENTE POPULAR AGRICOLA FIA DEL PERU_5</t>
  </si>
  <si>
    <t>CELIA ARQQUE ARQQUE</t>
  </si>
  <si>
    <t>73602739</t>
  </si>
  <si>
    <t>https://mpesije.jne.gob.pe/apidocs/c13647fb-83e1-4ec0-833d-06b5d879ce4a.pdf</t>
  </si>
  <si>
    <t>Arequipa - Regional_FRENTE POPULAR AGRICOLA FIA DEL PERU_6</t>
  </si>
  <si>
    <t>JOSE ANTONIO VILLANUEVA HUAMAN</t>
  </si>
  <si>
    <t>30674875</t>
  </si>
  <si>
    <t>https://mpesije.jne.gob.pe/apidocs/585ba5c2-1419-4194-adf2-85dfae7c2328.pdf</t>
  </si>
  <si>
    <t>Arequipa - Regional_ACCESITARIO_FRENTE POPULAR AGRICOLA FIA DEL PERU_6</t>
  </si>
  <si>
    <t>ANGEL MEDIANO CCAIHUARI</t>
  </si>
  <si>
    <t>04828113</t>
  </si>
  <si>
    <t>https://mpesije.jne.gob.pe/apidocs/cdc665f3-a031-4691-9bc3-da7bab8480ae.pdf</t>
  </si>
  <si>
    <t>Arequipa - Regional_FUERZA AREQUIPENA_0</t>
  </si>
  <si>
    <t>FLORENTINO ALFREDO ZEGARRA TEJADA</t>
  </si>
  <si>
    <t>29276388</t>
  </si>
  <si>
    <t>https://mpesije.jne.gob.pe/apidocs/fbb7c8b1-e4fd-481c-965b-2251aa738eb0.pdf</t>
  </si>
  <si>
    <t>Arequipa - Regional_FUERZA AREQUIPENA_1</t>
  </si>
  <si>
    <t>OSCAR ALFREDO AYALA ARENAS</t>
  </si>
  <si>
    <t>29384615</t>
  </si>
  <si>
    <t>https://mpesije.jne.gob.pe/apidocs/b0d67ede-f281-406a-8fb8-c48d57499f6f.pdf</t>
  </si>
  <si>
    <t>Arequipa - Regional_ACCESITARIO_FUERZA AREQUIPENA_1</t>
  </si>
  <si>
    <t>CARLOS ALFREDO MESTAS CASTRO</t>
  </si>
  <si>
    <t>72203920</t>
  </si>
  <si>
    <t>https://mpesije.jne.gob.pe/apidocs/3c33bc6f-04a8-428d-bdf7-85af149c607d.pdf</t>
  </si>
  <si>
    <t>Caravelí - Regional_FUERZA AREQUIPENA_1</t>
  </si>
  <si>
    <t>DIEGO ARTURO MONTESINOS NEYRA</t>
  </si>
  <si>
    <t>30501279</t>
  </si>
  <si>
    <t>https://mpesije.jne.gob.pe/apidocs/8f3df0f3-ac9d-4735-b7b5-1f88c4ec4779.pdf</t>
  </si>
  <si>
    <t>Caravelí - Regional_ACCESITARIO_FUERZA AREQUIPENA_1</t>
  </si>
  <si>
    <t>ANDREE SEBASTIAN MORAN MANRIQUE</t>
  </si>
  <si>
    <t>71828291</t>
  </si>
  <si>
    <t>https://mpesije.jne.gob.pe/apidocs/0acc64ea-a495-4622-affb-8564fab2d6cc.pdf</t>
  </si>
  <si>
    <t>Castilla - Regional_FUERZA AREQUIPENA_1</t>
  </si>
  <si>
    <t>MARTHA MARCELINA HUAMANI CASTRO</t>
  </si>
  <si>
    <t>29704624</t>
  </si>
  <si>
    <t>https://mpesije.jne.gob.pe/apidocs/2a614034-ab95-4cde-bb2c-6b3cb726ed50.pdf</t>
  </si>
  <si>
    <t>Castilla - Regional_ACCESITARIO_FUERZA AREQUIPENA_1</t>
  </si>
  <si>
    <t>MARIA ANGELICA GUTIERREZ ROMERO</t>
  </si>
  <si>
    <t>30587201</t>
  </si>
  <si>
    <t>https://mpesije.jne.gob.pe/apidocs/d047e1c4-90c5-4423-a9d2-a2dc65a12515.pdf</t>
  </si>
  <si>
    <t>Camaná - Regional_FUERZA AREQUIPENA_1</t>
  </si>
  <si>
    <t>YENIFER CRISTEL JACOBO SUAREZ</t>
  </si>
  <si>
    <t>74924262</t>
  </si>
  <si>
    <t>https://mpesije.jne.gob.pe/apidocs/f8622611-a6fb-46a4-9614-9864d5a60798.pdf</t>
  </si>
  <si>
    <t>Camaná - Regional_ACCESITARIO_FUERZA AREQUIPENA_1</t>
  </si>
  <si>
    <t>ANYERIKA YARUMI SALAZAR MAMANI</t>
  </si>
  <si>
    <t>71889516</t>
  </si>
  <si>
    <t>https://mpesije.jne.gob.pe/apidocs/7f80c93a-1370-4348-a627-24685a875a10.pdf</t>
  </si>
  <si>
    <t>Islay - Regional_FUERZA AREQUIPENA_1</t>
  </si>
  <si>
    <t>JOSE TORIBIO TITO ZAPATA</t>
  </si>
  <si>
    <t>29275964</t>
  </si>
  <si>
    <t>https://mpesije.jne.gob.pe/apidocs/6b70cb3f-55d0-4619-8df1-d9254075b586.pdf</t>
  </si>
  <si>
    <t>Islay - Regional_ACCESITARIO_FUERZA AREQUIPENA_1</t>
  </si>
  <si>
    <t>FREDY ROLANDO SULLA SULLA</t>
  </si>
  <si>
    <t>45331276</t>
  </si>
  <si>
    <t>https://mpesije.jne.gob.pe/apidocs/5bc15d22-40e6-4848-b4eb-53d6b1d2ad7e.pdf</t>
  </si>
  <si>
    <t>Caylloma - Regional_FUERZA AREQUIPENA_1</t>
  </si>
  <si>
    <t>KAROLINE LISSED CHAVEZ TICONA</t>
  </si>
  <si>
    <t>71639718</t>
  </si>
  <si>
    <t>https://mpesije.jne.gob.pe/apidocs/f1cae7e4-6783-4ecf-acc4-b729423f547f.pdf</t>
  </si>
  <si>
    <t>Caylloma - Regional_ACCESITARIO_FUERZA AREQUIPENA_1</t>
  </si>
  <si>
    <t>FLOR DELIA CCAHUANA MEZA</t>
  </si>
  <si>
    <t>76682511</t>
  </si>
  <si>
    <t>https://mpesije.jne.gob.pe/apidocs/1ff1d0ae-1723-4856-951f-3f9b8fec0c4a.pdf</t>
  </si>
  <si>
    <t>Condesuyos - Regional_FUERZA AREQUIPENA_1</t>
  </si>
  <si>
    <t>KAROLA AMPARO MANCHEGO LLERENA</t>
  </si>
  <si>
    <t>40505130</t>
  </si>
  <si>
    <t>https://mpesije.jne.gob.pe/apidocs/732de221-698b-4cf4-8ae3-8fdf8681da22.pdf</t>
  </si>
  <si>
    <t>Condesuyos - Regional_ACCESITARIO_FUERZA AREQUIPENA_1</t>
  </si>
  <si>
    <t>BASILIA FELIPA CARDENAS CRUZ</t>
  </si>
  <si>
    <t>30762531</t>
  </si>
  <si>
    <t>https://mpesije.jne.gob.pe/apidocs/f4f6f519-10fe-4412-980f-d54dd7731a32.pdf</t>
  </si>
  <si>
    <t>La Unión - Regional_FUERZA AREQUIPENA_1</t>
  </si>
  <si>
    <t>LIBORIO TEOFILO MARROQUIN GIRON</t>
  </si>
  <si>
    <t>40351798</t>
  </si>
  <si>
    <t>https://mpesije.jne.gob.pe/apidocs/ce1ab960-d0e2-4fb8-bba5-99a04173a903.pdf</t>
  </si>
  <si>
    <t>La Unión - Regional_ACCESITARIO_FUERZA AREQUIPENA_1</t>
  </si>
  <si>
    <t>LEANDRO ROQUE ROLDAN ANGULO</t>
  </si>
  <si>
    <t>29584527</t>
  </si>
  <si>
    <t>https://mpesije.jne.gob.pe/apidocs/c6438485-6b03-45cb-a73b-96c560b7690d.pdf</t>
  </si>
  <si>
    <t>Arequipa - Regional_VICEGOBERNADOR_FUERZA AREQUIPENA</t>
  </si>
  <si>
    <t>ANGELINA NORMA FALCONI HERRERA</t>
  </si>
  <si>
    <t>70416166</t>
  </si>
  <si>
    <t>https://mpesije.jne.gob.pe/apidocs/761692d3-1617-416a-ba15-27220d7bd634.pdf</t>
  </si>
  <si>
    <t>Arequipa - Regional_FUERZA AREQUIPENA_2</t>
  </si>
  <si>
    <t>GLENY MARIBEL AQUEPUCHO PACO</t>
  </si>
  <si>
    <t>45053939</t>
  </si>
  <si>
    <t>https://mpesije.jne.gob.pe/apidocs/a1fbfd85-464e-4e43-9fab-6b94704c2184.pdf</t>
  </si>
  <si>
    <t>Arequipa - Regional_ACCESITARIO_FUERZA AREQUIPENA_2</t>
  </si>
  <si>
    <t>LILIANA PILAR DIAZ SALAZAR</t>
  </si>
  <si>
    <t>70029390</t>
  </si>
  <si>
    <t>https://mpesije.jne.gob.pe/apidocs/9533991f-05be-4496-8787-0f3baa9ec9c8.pdf</t>
  </si>
  <si>
    <t>Castilla - Regional_FUERZA AREQUIPENA_2</t>
  </si>
  <si>
    <t>ELBER ELARD MELENDREZ ARIAS</t>
  </si>
  <si>
    <t>30563575</t>
  </si>
  <si>
    <t>https://mpesije.jne.gob.pe/apidocs/ae9ce0be-7bd7-4e93-ab29-93b02907d402.pdf</t>
  </si>
  <si>
    <t>Castilla - Regional_ACCESITARIO_FUERZA AREQUIPENA_2</t>
  </si>
  <si>
    <t>CLEMENTE MARCELINO MORON ZUÑIGA</t>
  </si>
  <si>
    <t>30564268</t>
  </si>
  <si>
    <t>https://mpesije.jne.gob.pe/apidocs/2196237a-bd81-4ead-a88a-7c47403b5d86.pdf</t>
  </si>
  <si>
    <t>Caylloma - Regional_FUERZA AREQUIPENA_2</t>
  </si>
  <si>
    <t>DANIEL AMBROCIO CHAVEZ OBLITAS</t>
  </si>
  <si>
    <t>30659271</t>
  </si>
  <si>
    <t>https://mpesije.jne.gob.pe/apidocs/2eb70ae0-499d-446b-8fbc-75900b655b73.pdf</t>
  </si>
  <si>
    <t>Caylloma - Regional_ACCESITARIO_FUERZA AREQUIPENA_2</t>
  </si>
  <si>
    <t>LUIS DANIEL CHAVEZ NINA</t>
  </si>
  <si>
    <t>70851399</t>
  </si>
  <si>
    <t>https://mpesije.jne.gob.pe/apidocs/479996a3-780c-4af3-8bab-50374233d73f.pdf</t>
  </si>
  <si>
    <t>La Unión - Regional_FUERZA AREQUIPENA_2</t>
  </si>
  <si>
    <t>GISSELL YOHANA TAPIA FALCON</t>
  </si>
  <si>
    <t>70782760</t>
  </si>
  <si>
    <t>https://mpesije.jne.gob.pe/apidocs/80c6d937-e860-4518-b8c3-61eb37a7ecd9.pdf</t>
  </si>
  <si>
    <t>La Unión - Regional_ACCESITARIO_FUERZA AREQUIPENA_2</t>
  </si>
  <si>
    <t>JUDIT CASILDA TRIVIÑOS LOAYZA</t>
  </si>
  <si>
    <t>30946940</t>
  </si>
  <si>
    <t>https://mpesije.jne.gob.pe/apidocs/6647636a-70bd-46ea-a02b-12700aa7edc9.pdf</t>
  </si>
  <si>
    <t>Arequipa - Regional_FUERZA AREQUIPENA_3</t>
  </si>
  <si>
    <t>RUTBEL RAUL BEGAZO SALAZAR</t>
  </si>
  <si>
    <t>29582600</t>
  </si>
  <si>
    <t>https://mpesije.jne.gob.pe/apidocs/0ea17018-8890-460b-9026-bf53dcc0d96d.pdf</t>
  </si>
  <si>
    <t>Arequipa - Regional_ACCESITARIO_FUERZA AREQUIPENA_3</t>
  </si>
  <si>
    <t>REDIN JUNIOR CORCUERA BELLIDO</t>
  </si>
  <si>
    <t>41577355</t>
  </si>
  <si>
    <t>https://mpesije.jne.gob.pe/apidocs/8b721a5d-9e85-4ee6-a354-81a778b9abe1.pdf</t>
  </si>
  <si>
    <t>Arequipa - Regional_FUERZA AREQUIPENA_4</t>
  </si>
  <si>
    <t>BRISSA FRANCESCA PACHECO QUISPE</t>
  </si>
  <si>
    <t>71662008</t>
  </si>
  <si>
    <t>https://mpesije.jne.gob.pe/apidocs/d2d2eddb-0e89-4672-9a9b-ec9a65653420.pdf</t>
  </si>
  <si>
    <t>Arequipa - Regional_ACCESITARIO_FUERZA AREQUIPENA_4</t>
  </si>
  <si>
    <t>GLENDA LISS GRACIELA JANO PINARES</t>
  </si>
  <si>
    <t>75970015</t>
  </si>
  <si>
    <t>https://mpesije.jne.gob.pe/apidocs/22f25301-240c-4b76-8fdf-f34d4b17b90d.pdf</t>
  </si>
  <si>
    <t>Arequipa - Regional_FUERZA AREQUIPENA_5</t>
  </si>
  <si>
    <t>PETER MAURO BENAVENTE SOSA</t>
  </si>
  <si>
    <t>72628955</t>
  </si>
  <si>
    <t>https://mpesije.jne.gob.pe/apidocs/2d8f528d-bff4-4423-a2af-36c43b239700.pdf</t>
  </si>
  <si>
    <t>Arequipa - Regional_ACCESITARIO_FUERZA AREQUIPENA_5</t>
  </si>
  <si>
    <t>LUIS FERNANDO YAULI VILCA</t>
  </si>
  <si>
    <t>74118367</t>
  </si>
  <si>
    <t>https://mpesije.jne.gob.pe/apidocs/f0365038-72b2-4d72-b33a-56928944c8a5.pdf</t>
  </si>
  <si>
    <t>Arequipa - Regional_FUERZA AREQUIPENA_6</t>
  </si>
  <si>
    <t>ANDREA VILCA CHOQUENAIRA</t>
  </si>
  <si>
    <t>62707913</t>
  </si>
  <si>
    <t>https://mpesije.jne.gob.pe/apidocs/f7443928-5dc7-4ad1-a988-55e06bfaf1ad.pdf</t>
  </si>
  <si>
    <t>Arequipa - Regional_ACCESITARIO_FUERZA AREQUIPENA_6</t>
  </si>
  <si>
    <t>EVELYN ALEXANDRA ALARCON CHOQUE</t>
  </si>
  <si>
    <t>70937901</t>
  </si>
  <si>
    <t>https://mpesije.jne.gob.pe/apidocs/68bd31be-eeb3-4986-8944-68fe9dc89070.pdf</t>
  </si>
  <si>
    <t>Arequipa - Regional_FUERZA CIUDADANA_0</t>
  </si>
  <si>
    <t>GIOVANNA IRENE ALMONTE GUZMAN</t>
  </si>
  <si>
    <t>30856676</t>
  </si>
  <si>
    <t>https://mpesije.jne.gob.pe/apidocs/792447be-19e4-43d1-be12-74ee1f22cfd7.pdf</t>
  </si>
  <si>
    <t>Arequipa - Regional_FUERZA CIUDADANA_1</t>
  </si>
  <si>
    <t>OMAR HECTOR CHAVEZ CAJA</t>
  </si>
  <si>
    <t>41658647</t>
  </si>
  <si>
    <t>https://mpesije.jne.gob.pe/apidocs/8a7811ca-a66d-4fbf-a9f8-303bcd6c5d60.pdf</t>
  </si>
  <si>
    <t>Arequipa - Regional_ACCESITARIO_FUERZA CIUDADANA_1</t>
  </si>
  <si>
    <t>DANIEL JESUS MIGUEL ANDIA ROSAS</t>
  </si>
  <si>
    <t>30406460</t>
  </si>
  <si>
    <t>https://mpesije.jne.gob.pe/apidocs/806a4007-a3db-49a7-9e6a-79cbe7c98583.pdf</t>
  </si>
  <si>
    <t>Camaná - Regional_FUERZA CIUDADANA_1</t>
  </si>
  <si>
    <t>JAVIER MONTAÑEZ ALCCAHUAMAN</t>
  </si>
  <si>
    <t>47634602</t>
  </si>
  <si>
    <t>https://mpesije.jne.gob.pe/apidocs/68066cc0-1206-41c6-a5dd-307441e64555.pdf</t>
  </si>
  <si>
    <t>Camaná - Regional_ACCESITARIO_FUERZA CIUDADANA_1</t>
  </si>
  <si>
    <t>PABLO ALONSO ORDOÑEZ PARI</t>
  </si>
  <si>
    <t>75275887</t>
  </si>
  <si>
    <t>https://mpesije.jne.gob.pe/apidocs/ab912dd2-326d-4fec-85d3-1e8cfba0c433.pdf</t>
  </si>
  <si>
    <t>Caravelí - Regional_FUERZA CIUDADANA_1</t>
  </si>
  <si>
    <t>TULA OLGA GUTIERREZ MAYORGA</t>
  </si>
  <si>
    <t>07208946</t>
  </si>
  <si>
    <t>https://mpesije.jne.gob.pe/apidocs/b15c11ac-8ec6-47b0-903b-53d16b671973.pdf</t>
  </si>
  <si>
    <t>Caravelí - Regional_ACCESITARIO_FUERZA CIUDADANA_1</t>
  </si>
  <si>
    <t>LINA LICETH TTUPA SALINAS</t>
  </si>
  <si>
    <t>48543115</t>
  </si>
  <si>
    <t>https://mpesije.jne.gob.pe/apidocs/c0e59d14-89d3-45fc-a845-f96d946c09c8.pdf</t>
  </si>
  <si>
    <t>Castilla - Regional_FUERZA CIUDADANA_1</t>
  </si>
  <si>
    <t>SILVIO RAUL APAZA FERNANDEZ</t>
  </si>
  <si>
    <t>29515253</t>
  </si>
  <si>
    <t>https://mpesije.jne.gob.pe/apidocs/2b1cd72f-352f-4b81-ad55-20c4daad3476.pdf</t>
  </si>
  <si>
    <t>Castilla - Regional_ACCESITARIO_FUERZA CIUDADANA_1</t>
  </si>
  <si>
    <t>WANDERLEY ROMARIO APAZA RIVERA</t>
  </si>
  <si>
    <t>71456876</t>
  </si>
  <si>
    <t>https://mpesije.jne.gob.pe/apidocs/af3a89e7-3dd9-4609-b293-b39cddf27362.pdf</t>
  </si>
  <si>
    <t>Caylloma - Regional_FUERZA CIUDADANA_1</t>
  </si>
  <si>
    <t>DOMINGO ALFREDO APAZA VALENCIA</t>
  </si>
  <si>
    <t>29286183</t>
  </si>
  <si>
    <t>https://mpesije.jne.gob.pe/apidocs/74023cbc-22c4-489f-a802-a032f6be5b63.pdf</t>
  </si>
  <si>
    <t>Caylloma - Regional_ACCESITARIO_FUERZA CIUDADANA_1</t>
  </si>
  <si>
    <t>JAVIER NELSON APAZA VILCA</t>
  </si>
  <si>
    <t>44397521</t>
  </si>
  <si>
    <t>https://mpesije.jne.gob.pe/apidocs/2be0010d-2116-430b-ab01-80f4bcce17f0.pdf</t>
  </si>
  <si>
    <t>Condesuyos - Regional_FUERZA CIUDADANA_1</t>
  </si>
  <si>
    <t>CARLOS RENZO ATAU CUSIHUAMAN</t>
  </si>
  <si>
    <t>46704044</t>
  </si>
  <si>
    <t>https://mpesije.jne.gob.pe/apidocs/ba98e75a-7fc4-4ee5-8b8e-85d2d172d52c.pdf</t>
  </si>
  <si>
    <t>Condesuyos - Regional_ACCESITARIO_FUERZA CIUDADANA_1</t>
  </si>
  <si>
    <t>MARIANO SANTIAGO MALAGA HUSCCAMAYTA</t>
  </si>
  <si>
    <t>29348057</t>
  </si>
  <si>
    <t>https://mpesije.jne.gob.pe/apidocs/490fa8bf-23f2-4588-aa1c-d78da3acea1c.pdf</t>
  </si>
  <si>
    <t>Islay - Regional_FUERZA CIUDADANA_1</t>
  </si>
  <si>
    <t>ANA MILAGROS JANO SIVINCHA</t>
  </si>
  <si>
    <t>40756380</t>
  </si>
  <si>
    <t>https://mpesije.jne.gob.pe/apidocs/eca5ee21-6318-4975-aeb6-2d3ba1cd439e.pdf</t>
  </si>
  <si>
    <t>Islay - Regional_ACCESITARIO_FUERZA CIUDADANA_1</t>
  </si>
  <si>
    <t>SONIA KENIA MAMANI CHINEA</t>
  </si>
  <si>
    <t>40905718</t>
  </si>
  <si>
    <t>https://mpesije.jne.gob.pe/apidocs/deadc222-ad40-40e5-9c57-64988c8385d3.pdf</t>
  </si>
  <si>
    <t>La Unión - Regional_FUERZA CIUDADANA_1</t>
  </si>
  <si>
    <t>JOSE JAIRZINHO ARONI GAMERO</t>
  </si>
  <si>
    <t>44285162</t>
  </si>
  <si>
    <t>https://mpesije.jne.gob.pe/apidocs/916f775f-510e-479e-ae60-8e6300990f78.pdf</t>
  </si>
  <si>
    <t>La Unión - Regional_ACCESITARIO_FUERZA CIUDADANA_1</t>
  </si>
  <si>
    <t>JOSE EDUARDO CACERES CERDEÑA</t>
  </si>
  <si>
    <t>29433348</t>
  </si>
  <si>
    <t>https://mpesije.jne.gob.pe/apidocs/9091bcaa-0812-4510-a825-a5f31bcf4574.pdf</t>
  </si>
  <si>
    <t>Arequipa - Regional_VICEGOBERNADOR_FUERZA CIUDADANA</t>
  </si>
  <si>
    <t>MIGUEL FRANKLIN ALVAREZ MEDINA</t>
  </si>
  <si>
    <t>42850048</t>
  </si>
  <si>
    <t>https://mpesije.jne.gob.pe/apidocs/2cd04b0f-cc8d-4d21-a706-14e2d4dff5fc.pdf</t>
  </si>
  <si>
    <t>Arequipa - Regional_FUERZA CIUDADANA_2</t>
  </si>
  <si>
    <t>DANIA ADRIANA ABARCA ARENAS</t>
  </si>
  <si>
    <t>71440948</t>
  </si>
  <si>
    <t>https://mpesije.jne.gob.pe/apidocs/d50246e4-a868-47c7-9457-75d6096dc351.pdf</t>
  </si>
  <si>
    <t>Arequipa - Regional_ACCESITARIO_FUERZA CIUDADANA_2</t>
  </si>
  <si>
    <t>SILVIA NATIVIDAD AGUILAR CRUZ</t>
  </si>
  <si>
    <t>41853675</t>
  </si>
  <si>
    <t>https://mpesije.jne.gob.pe/apidocs/a546abb2-62db-4e72-8e0d-74c9f785ff59.pdf</t>
  </si>
  <si>
    <t>Castilla - Regional_FUERZA CIUDADANA_2</t>
  </si>
  <si>
    <t>MARIA DOLORES BELLO CARBAJAL DE ZELA</t>
  </si>
  <si>
    <t>23905299</t>
  </si>
  <si>
    <t>https://mpesije.jne.gob.pe/apidocs/b0bc2f81-0526-439b-a893-dcedd9eadeb6.pdf</t>
  </si>
  <si>
    <t>Castilla - Regional_ACCESITARIO_FUERZA CIUDADANA_2</t>
  </si>
  <si>
    <t>SAYONARA MARIA BRICEÑO SANCHEZ DE GARCIA</t>
  </si>
  <si>
    <t>29729056</t>
  </si>
  <si>
    <t>https://mpesije.jne.gob.pe/apidocs/f2a74716-287f-4437-989a-b38b72804585.pdf</t>
  </si>
  <si>
    <t>Caylloma - Regional_FUERZA CIUDADANA_2</t>
  </si>
  <si>
    <t>MARIBEL GLORIA CHOQUEPUMA SALGUERO</t>
  </si>
  <si>
    <t>41004437</t>
  </si>
  <si>
    <t>https://mpesije.jne.gob.pe/apidocs/7dd79f63-0a1b-45a7-bbb0-618d50991ddc.pdf</t>
  </si>
  <si>
    <t>Caylloma - Regional_ACCESITARIO_FUERZA CIUDADANA_2</t>
  </si>
  <si>
    <t>YOVANA CHAVEZ CCORA</t>
  </si>
  <si>
    <t>40782181</t>
  </si>
  <si>
    <t>https://mpesije.jne.gob.pe/apidocs/7a477992-d0b3-423b-866a-a0ee4092bbe3.pdf</t>
  </si>
  <si>
    <t>La Unión - Regional_FUERZA CIUDADANA_2</t>
  </si>
  <si>
    <t>CLARA CAYLLAHUE CCACYALLA</t>
  </si>
  <si>
    <t>10501156</t>
  </si>
  <si>
    <t>https://mpesije.jne.gob.pe/apidocs/b3ad960e-f882-491e-a04a-777f46589b0d.pdf</t>
  </si>
  <si>
    <t>La Unión - Regional_ACCESITARIO_FUERZA CIUDADANA_2</t>
  </si>
  <si>
    <t>SEBASTIANA ROJAS YAHUIRA</t>
  </si>
  <si>
    <t>30829913</t>
  </si>
  <si>
    <t>https://mpesije.jne.gob.pe/apidocs/c1651ea4-a1f0-45f4-a208-40d640de4d21.pdf</t>
  </si>
  <si>
    <t>Arequipa - Regional_FUERZA CIUDADANA_3</t>
  </si>
  <si>
    <t>RAUL AGUILAR GOMEZ</t>
  </si>
  <si>
    <t>40397324</t>
  </si>
  <si>
    <t>https://mpesije.jne.gob.pe/apidocs/05ad1979-5c0c-473c-945b-2cb8f51c7bc6.pdf</t>
  </si>
  <si>
    <t>Arequipa - Regional_ACCESITARIO_FUERZA CIUDADANA_3</t>
  </si>
  <si>
    <t>VICTOR RAUL ALCA BLAS</t>
  </si>
  <si>
    <t>01322290</t>
  </si>
  <si>
    <t>https://mpesije.jne.gob.pe/apidocs/f05c47ff-d907-4b57-8aa9-c480eee5c10a.pdf</t>
  </si>
  <si>
    <t>Arequipa - Regional_FUERZA CIUDADANA_4</t>
  </si>
  <si>
    <t>MARIA DOMITILA ALI ARROYO</t>
  </si>
  <si>
    <t>29445359</t>
  </si>
  <si>
    <t>https://mpesije.jne.gob.pe/apidocs/47e80d83-b675-4999-af51-5f5d55c799f0.pdf</t>
  </si>
  <si>
    <t>Arequipa - Regional_ACCESITARIO_FUERZA CIUDADANA_4</t>
  </si>
  <si>
    <t>SARA AQUINO SALLUCA</t>
  </si>
  <si>
    <t>71940033</t>
  </si>
  <si>
    <t>https://mpesije.jne.gob.pe/apidocs/b5d3a302-607d-4c1c-9888-e1fcdb422e7c.pdf</t>
  </si>
  <si>
    <t>Arequipa - Regional_FUERZA CIUDADANA_5</t>
  </si>
  <si>
    <t>ARTURO ARIAS MALAGA</t>
  </si>
  <si>
    <t>75791283</t>
  </si>
  <si>
    <t>https://mpesije.jne.gob.pe/apidocs/6c96a5ef-1386-4f22-9e7f-a5d3ff926675.pdf</t>
  </si>
  <si>
    <t>Arequipa - Regional_ACCESITARIO_FUERZA CIUDADANA_5</t>
  </si>
  <si>
    <t>NICOLAS JUNIOR CHALCO SALCEDO</t>
  </si>
  <si>
    <t>62858980</t>
  </si>
  <si>
    <t>https://mpesije.jne.gob.pe/apidocs/a541ff9d-5723-4f63-8622-ba51ac9d12b8.pdf</t>
  </si>
  <si>
    <t>Arequipa - Regional_FUERZA CIUDADANA_6</t>
  </si>
  <si>
    <t>LEYLA MELIDA COPARA YANQUI</t>
  </si>
  <si>
    <t>73221269</t>
  </si>
  <si>
    <t>https://mpesije.jne.gob.pe/apidocs/871f1740-63ae-4ec8-8259-0828b47c8d8c.pdf</t>
  </si>
  <si>
    <t>Arequipa - Regional_ACCESITARIO_FUERZA CIUDADANA_6</t>
  </si>
  <si>
    <t>MELISSA ALISSON GALLEGOS VALDIVIA</t>
  </si>
  <si>
    <t>73349202</t>
  </si>
  <si>
    <t>https://mpesije.jne.gob.pe/apidocs/a95fe5c1-d24d-41c8-8440-82de4e43365c.pdf</t>
  </si>
  <si>
    <t>Arequipa - Regional_MOVIMIENTO REGIONAL AREQUIPA AVANCEMOS_0</t>
  </si>
  <si>
    <t>BENIGNO TEOFILO CORNEJO VALENCIA</t>
  </si>
  <si>
    <t>29345957</t>
  </si>
  <si>
    <t>https://mpesije.jne.gob.pe/apidocs/a8cc3c1f-a4e1-480b-8498-d2761b210e29.pdf</t>
  </si>
  <si>
    <t>Camaná - Regional_MOVIMIENTO REGIONAL AREQUIPA AVANCEMOS_1</t>
  </si>
  <si>
    <t>MARTÍN JOSÉ ZEVALLOS SOTO</t>
  </si>
  <si>
    <t>46877404</t>
  </si>
  <si>
    <t>https://mpesije.jne.gob.pe/apidocs/45202ea9-77da-4f13-b04e-2014c3480158.pdf</t>
  </si>
  <si>
    <t>Camaná - Regional_ACCESITARIO_MOVIMIENTO REGIONAL AREQUIPA AVANCEMOS_1</t>
  </si>
  <si>
    <t>CHRISTIAN PAUL VICENTE BENAVENTE</t>
  </si>
  <si>
    <t>42896608</t>
  </si>
  <si>
    <t>https://mpesije.jne.gob.pe/apidocs/a9756c98-cc31-4602-a7a8-1ee1816a67bc.pdf</t>
  </si>
  <si>
    <t>Caylloma - Regional_MOVIMIENTO REGIONAL AREQUIPA AVANCEMOS_1</t>
  </si>
  <si>
    <t>EDY MILAGROS CASCO CANO</t>
  </si>
  <si>
    <t>43393832</t>
  </si>
  <si>
    <t>https://mpesije.jne.gob.pe/apidocs/380fef4f-7915-40bc-aa3f-97352f46f2b6.pdf</t>
  </si>
  <si>
    <t>Caylloma - Regional_ACCESITARIO_MOVIMIENTO REGIONAL AREQUIPA AVANCEMOS_1</t>
  </si>
  <si>
    <t>EDITH ELIZABET OBLITAS CHAVEZ</t>
  </si>
  <si>
    <t>41256883</t>
  </si>
  <si>
    <t>https://mpesije.jne.gob.pe/apidocs/3d2a5481-4418-4c0a-b224-39380e1f20ac.pdf</t>
  </si>
  <si>
    <t>La Unión - Regional_MOVIMIENTO REGIONAL AREQUIPA AVANCEMOS_1</t>
  </si>
  <si>
    <t>KARIN AMANDA MARTINEZ CHIRINOS</t>
  </si>
  <si>
    <t>44650184</t>
  </si>
  <si>
    <t>https://mpesije.jne.gob.pe/apidocs/e1f7e54c-9a22-4d05-8121-7ec852292b87.pdf</t>
  </si>
  <si>
    <t>La Unión - Regional_ACCESITARIO_MOVIMIENTO REGIONAL AREQUIPA AVANCEMOS_1</t>
  </si>
  <si>
    <t>DALIA ELOISA ANCALLE PERALTA</t>
  </si>
  <si>
    <t>72274025</t>
  </si>
  <si>
    <t>https://mpesije.jne.gob.pe/apidocs/f1122bbe-fc91-4710-a093-4c9f85586907.pdf</t>
  </si>
  <si>
    <t>Caravelí - Regional_MOVIMIENTO REGIONAL AREQUIPA AVANCEMOS_1</t>
  </si>
  <si>
    <t>ROSS ALICE LUJAN CARHUAYO</t>
  </si>
  <si>
    <t>72540249</t>
  </si>
  <si>
    <t>https://mpesije.jne.gob.pe/apidocs/9fa218fd-997d-4b46-b868-e570781bcb2c.pdf</t>
  </si>
  <si>
    <t>Caravelí - Regional_ACCESITARIO_MOVIMIENTO REGIONAL AREQUIPA AVANCEMOS_1</t>
  </si>
  <si>
    <t>PATRICIA JANNETT CHAVEZ ARISPE</t>
  </si>
  <si>
    <t>29528816</t>
  </si>
  <si>
    <t>https://mpesije.jne.gob.pe/apidocs/bfbe64a5-c8b5-468a-90ce-0b6b62bb7bf9.pdf</t>
  </si>
  <si>
    <t>Castilla - Regional_MOVIMIENTO REGIONAL AREQUIPA AVANCEMOS_1</t>
  </si>
  <si>
    <t>ANTONIO LIZANDRO LLERENA SALAS</t>
  </si>
  <si>
    <t>30582703</t>
  </si>
  <si>
    <t>https://mpesije.jne.gob.pe/apidocs/bafe4666-e910-452e-b099-d8d48f3dee23.pdf</t>
  </si>
  <si>
    <t>Castilla - Regional_ACCESITARIO_MOVIMIENTO REGIONAL AREQUIPA AVANCEMOS_1</t>
  </si>
  <si>
    <t>BRAYAN JOSUE SANCHEZ HUISACAYNA</t>
  </si>
  <si>
    <t>76666294</t>
  </si>
  <si>
    <t>https://mpesije.jne.gob.pe/apidocs/794b0301-3189-45b7-a51f-e6f1a4fc935b.pdf</t>
  </si>
  <si>
    <t>Condesuyos - Regional_MOVIMIENTO REGIONAL AREQUIPA AVANCEMOS_1</t>
  </si>
  <si>
    <t>UBER VICTORIANO CABRERA CARPIO</t>
  </si>
  <si>
    <t>29563434</t>
  </si>
  <si>
    <t>https://mpesije.jne.gob.pe/apidocs/e36e0fd7-2d5f-437f-8a32-f64c8d440ee3.pdf</t>
  </si>
  <si>
    <t>Condesuyos - Regional_ACCESITARIO_MOVIMIENTO REGIONAL AREQUIPA AVANCEMOS_1</t>
  </si>
  <si>
    <t>ONAR WILBER VALENCIA MANRIQUE</t>
  </si>
  <si>
    <t>30761739</t>
  </si>
  <si>
    <t>https://mpesije.jne.gob.pe/apidocs/a6b6481c-cf39-4376-8074-d3646fc2b26c.pdf</t>
  </si>
  <si>
    <t>Islay - Regional_MOVIMIENTO REGIONAL AREQUIPA AVANCEMOS_1</t>
  </si>
  <si>
    <t>LISSET FIORELLA IBARRA RODRIGUEZ</t>
  </si>
  <si>
    <t>46137910</t>
  </si>
  <si>
    <t>https://mpesije.jne.gob.pe/apidocs/50d8be0d-3dec-4c06-bf87-564f12786b09.pdf</t>
  </si>
  <si>
    <t>Islay - Regional_ACCESITARIO_MOVIMIENTO REGIONAL AREQUIPA AVANCEMOS_1</t>
  </si>
  <si>
    <t>ANYELA NOHELY GALLEGOS CARRILLO</t>
  </si>
  <si>
    <t>46559049</t>
  </si>
  <si>
    <t>https://mpesije.jne.gob.pe/apidocs/aa8bc6a6-d048-4fba-8328-dc08d79649ae.pdf</t>
  </si>
  <si>
    <t>Arequipa - Regional_MOVIMIENTO REGIONAL AREQUIPA AVANCEMOS_1</t>
  </si>
  <si>
    <t>CRISTHIAN MARIO CUADROS TREVIÑO</t>
  </si>
  <si>
    <t>45161063</t>
  </si>
  <si>
    <t>https://mpesije.jne.gob.pe/apidocs/111204cc-384d-44ac-818b-59a489ffe275.pdf</t>
  </si>
  <si>
    <t>Arequipa - Regional_ACCESITARIO_MOVIMIENTO REGIONAL AREQUIPA AVANCEMOS_1</t>
  </si>
  <si>
    <t>CRISTIAN SADAN DIAZ CHAVEZ</t>
  </si>
  <si>
    <t>71872060</t>
  </si>
  <si>
    <t>https://mpesije.jne.gob.pe/apidocs/7772e0c6-e6dd-4e08-afb5-c887738cb993.pdf</t>
  </si>
  <si>
    <t>Arequipa - Regional_VICEGOBERNADOR_MOVIMIENTO REGIONAL AREQUIPA AVANCEMOS</t>
  </si>
  <si>
    <t>KIMMERLEE KEILY GUTIERREZ CANAHUIRE</t>
  </si>
  <si>
    <t>41860093</t>
  </si>
  <si>
    <t>https://mpesije.jne.gob.pe/apidocs/767024b7-5be8-4dea-9cfe-c604fc806005.pdf</t>
  </si>
  <si>
    <t>Caylloma - Regional_MOVIMIENTO REGIONAL AREQUIPA AVANCEMOS_2</t>
  </si>
  <si>
    <t>FREDY RAYMUNDO BENAVIDEZ CAMPOS</t>
  </si>
  <si>
    <t>29586830</t>
  </si>
  <si>
    <t>https://mpesije.jne.gob.pe/apidocs/dfb567f4-9bcd-44e1-b475-aeefcc71e371.pdf</t>
  </si>
  <si>
    <t>Caylloma - Regional_ACCESITARIO_MOVIMIENTO REGIONAL AREQUIPA AVANCEMOS_2</t>
  </si>
  <si>
    <t>LUIS FERNANDO CAPIRA TEVES</t>
  </si>
  <si>
    <t>73352747</t>
  </si>
  <si>
    <t>https://mpesije.jne.gob.pe/apidocs/79b08f7f-89de-4842-a95a-1438aba44b0e.pdf</t>
  </si>
  <si>
    <t>La Unión - Regional_MOVIMIENTO REGIONAL AREQUIPA AVANCEMOS_2</t>
  </si>
  <si>
    <t>YUEL GEMBER LOAYZA RONCALLA</t>
  </si>
  <si>
    <t>75847970</t>
  </si>
  <si>
    <t>https://mpesije.jne.gob.pe/apidocs/48e5ea11-f667-48a6-af5f-58f02dcb23a4.pdf</t>
  </si>
  <si>
    <t>La Unión - Regional_ACCESITARIO_MOVIMIENTO REGIONAL AREQUIPA AVANCEMOS_2</t>
  </si>
  <si>
    <t>MARCO ANTONIO BARRIGA LUJAN</t>
  </si>
  <si>
    <t>76960791</t>
  </si>
  <si>
    <t>https://mpesije.jne.gob.pe/apidocs/8d1c8078-2bf8-4c57-8e4e-1da3979b6357.pdf</t>
  </si>
  <si>
    <t>Castilla - Regional_MOVIMIENTO REGIONAL AREQUIPA AVANCEMOS_2</t>
  </si>
  <si>
    <t>JUSTINA FERMINA SANA HERENCIA</t>
  </si>
  <si>
    <t>40738576</t>
  </si>
  <si>
    <t>https://mpesije.jne.gob.pe/apidocs/1b5ec7f2-0962-485a-8dd9-2ef21b5a33d2.pdf</t>
  </si>
  <si>
    <t>Castilla - Regional_ACCESITARIO_MOVIMIENTO REGIONAL AREQUIPA AVANCEMOS_2</t>
  </si>
  <si>
    <t>CEFERINA ANTONIETA BARRIOS TAPIA</t>
  </si>
  <si>
    <t>30578383</t>
  </si>
  <si>
    <t>https://mpesije.jne.gob.pe/apidocs/c4d59190-4e7c-4a94-993d-23d5b644052f.pdf</t>
  </si>
  <si>
    <t>Arequipa - Regional_MOVIMIENTO REGIONAL AREQUIPA AVANCEMOS_2</t>
  </si>
  <si>
    <t>MARY YOLANDA HUAMANI PAREDES</t>
  </si>
  <si>
    <t>42847305</t>
  </si>
  <si>
    <t>https://mpesije.jne.gob.pe/apidocs/cfe36887-2afa-475f-a0e3-e18d5c56fdea.pdf</t>
  </si>
  <si>
    <t>Arequipa - Regional_ACCESITARIO_MOVIMIENTO REGIONAL AREQUIPA AVANCEMOS_2</t>
  </si>
  <si>
    <t>FIDELA FLORES FLORES</t>
  </si>
  <si>
    <t>29585949</t>
  </si>
  <si>
    <t>https://mpesije.jne.gob.pe/apidocs/689476e1-fa82-4686-b20d-23da4427bc88.pdf</t>
  </si>
  <si>
    <t>Arequipa - Regional_MOVIMIENTO REGIONAL AREQUIPA AVANCEMOS_3</t>
  </si>
  <si>
    <t>HILARIO JARA RAMOS</t>
  </si>
  <si>
    <t>29611932</t>
  </si>
  <si>
    <t>https://mpesije.jne.gob.pe/apidocs/e2f88056-7b1d-4a33-99ce-f37e1d160593.pdf</t>
  </si>
  <si>
    <t>Arequipa - Regional_ACCESITARIO_MOVIMIENTO REGIONAL AREQUIPA AVANCEMOS_3</t>
  </si>
  <si>
    <t>ANDY JOSSUE FERNANDEZ YAÑEZ</t>
  </si>
  <si>
    <t>71802245</t>
  </si>
  <si>
    <t>https://mpesije.jne.gob.pe/apidocs/82067033-1c25-40a3-b7b5-1e0996c356ed.pdf</t>
  </si>
  <si>
    <t>Arequipa - Regional_MOVIMIENTO REGIONAL AREQUIPA AVANCEMOS_4</t>
  </si>
  <si>
    <t>SOFIA GUADALUPE OSCCO DARGENT</t>
  </si>
  <si>
    <t>60783116</t>
  </si>
  <si>
    <t>https://mpesije.jne.gob.pe/apidocs/fd3631cb-4762-4714-97ff-095825c9f3db.pdf</t>
  </si>
  <si>
    <t>Arequipa - Regional_ACCESITARIO_MOVIMIENTO REGIONAL AREQUIPA AVANCEMOS_4</t>
  </si>
  <si>
    <t>ANA ROSA DELGADO CARDENAS</t>
  </si>
  <si>
    <t>73333696</t>
  </si>
  <si>
    <t>https://mpesije.jne.gob.pe/apidocs/2fbf008c-e023-4f43-8fa3-b632d47f76db.pdf</t>
  </si>
  <si>
    <t>Arequipa - Regional_MOVIMIENTO REGIONAL AREQUIPA AVANCEMOS_5</t>
  </si>
  <si>
    <t>FREDD JHONATAN CHURA VELASQUEZ</t>
  </si>
  <si>
    <t>70603860</t>
  </si>
  <si>
    <t>https://mpesije.jne.gob.pe/apidocs/c89121c1-ac9b-4731-92dd-3ceb698f3cff.pdf</t>
  </si>
  <si>
    <t>Arequipa - Regional_ACCESITARIO_MOVIMIENTO REGIONAL AREQUIPA AVANCEMOS_5</t>
  </si>
  <si>
    <t>DARYL BENJAMIN SAMILLAN CALCINA</t>
  </si>
  <si>
    <t>72815823</t>
  </si>
  <si>
    <t>https://mpesije.jne.gob.pe/apidocs/5f1c3558-2d5f-439c-bfe7-0e2bf45dc1e9.pdf</t>
  </si>
  <si>
    <t>Arequipa - Regional_MOVIMIENTO REGIONAL AREQUIPA AVANCEMOS_6</t>
  </si>
  <si>
    <t>ABIGAIL YULEIMI JARA PACOMPIA</t>
  </si>
  <si>
    <t>73145739</t>
  </si>
  <si>
    <t>https://mpesije.jne.gob.pe/apidocs/dcf743c6-d859-43e1-a7b6-1e0022d79fdf.pdf</t>
  </si>
  <si>
    <t>Arequipa - Regional_ACCESITARIO_MOVIMIENTO REGIONAL AREQUIPA AVANCEMOS_6</t>
  </si>
  <si>
    <t>ANDREA JENNIFER VILCA TTURO</t>
  </si>
  <si>
    <t>72244394</t>
  </si>
  <si>
    <t>https://mpesije.jne.gob.pe/apidocs/eb64e428-b25d-4d54-93a5-1241a82d8b4d.pdf</t>
  </si>
  <si>
    <t>Arequipa - Regional_PARTIDO APRISTA PERUANO_0</t>
  </si>
  <si>
    <t>HUGO EFRAIN AGUILAR GONZALES</t>
  </si>
  <si>
    <t>40521048</t>
  </si>
  <si>
    <t>https://mpesije.jne.gob.pe/apidocs/dfd0e798-7419-4c7f-b535-d4e537e5ec68.pdf</t>
  </si>
  <si>
    <t>Arequipa - Regional_PARTIDO APRISTA PERUANO_1</t>
  </si>
  <si>
    <t>JORGE ABEL CACERES AUCAYLLE</t>
  </si>
  <si>
    <t>29284091</t>
  </si>
  <si>
    <t>https://mpesije.jne.gob.pe/apidocs/ab7fc634-af14-49ba-9599-de602586c8c2.pdf</t>
  </si>
  <si>
    <t>Arequipa - Regional_ACCESITARIO_PARTIDO APRISTA PERUANO_1</t>
  </si>
  <si>
    <t>JULIO CESAR ABARCA CONCHA</t>
  </si>
  <si>
    <t>42510201</t>
  </si>
  <si>
    <t>https://mpesije.jne.gob.pe/apidocs/eb623a19-754d-4b9e-a0e4-a935ac341f72.pdf</t>
  </si>
  <si>
    <t>Caylloma - Regional_PARTIDO APRISTA PERUANO_1</t>
  </si>
  <si>
    <t>JULIAN GUILLERMO CAYANI VALCARCEL</t>
  </si>
  <si>
    <t>29311605</t>
  </si>
  <si>
    <t>https://mpesije.jne.gob.pe/apidocs/b2815fe5-ad5d-466d-8535-d6e3a9ee931e.pdf</t>
  </si>
  <si>
    <t>Caylloma - Regional_ACCESITARIO_PARTIDO APRISTA PERUANO_1</t>
  </si>
  <si>
    <t>AURELIANO FAVIO VILLAVICENCIO CONDORI</t>
  </si>
  <si>
    <t>30645754</t>
  </si>
  <si>
    <t>https://mpesije.jne.gob.pe/apidocs/79031b61-623e-4ad6-84ad-9b92ef5592e2.pdf</t>
  </si>
  <si>
    <t>Camaná - Regional_PARTIDO APRISTA PERUANO_1</t>
  </si>
  <si>
    <t>WILMER MANUEL ROBERTO BEGAZO GONZALES</t>
  </si>
  <si>
    <t>06685410</t>
  </si>
  <si>
    <t>https://mpesije.jne.gob.pe/apidocs/9679aac4-6049-4619-accf-d7f1882cac98.pdf</t>
  </si>
  <si>
    <t>Camaná - Regional_ACCESITARIO_PARTIDO APRISTA PERUANO_1</t>
  </si>
  <si>
    <t>ROLANDO FRANCISCO ARISMENDI MOGROVEJO</t>
  </si>
  <si>
    <t>30402275</t>
  </si>
  <si>
    <t>https://mpesije.jne.gob.pe/apidocs/43eea2e2-b30c-42ed-9d2a-eee4f5d430a0.pdf</t>
  </si>
  <si>
    <t>SANDRA ANALIDA FARFAN ESPINOZA</t>
  </si>
  <si>
    <t>30481167</t>
  </si>
  <si>
    <t>https://mpesije.jne.gob.pe/apidocs/c0e9b348-3f6e-4148-9494-84910c8f55ee.pdf</t>
  </si>
  <si>
    <t>Caravelí - Regional_ACCESITARIO_PARTIDO APRISTA PERUANO_1</t>
  </si>
  <si>
    <t>GLADYS ESPERANZA REYES PAREDES</t>
  </si>
  <si>
    <t>29273451</t>
  </si>
  <si>
    <t>https://mpesije.jne.gob.pe/apidocs/c8697b17-647a-4540-842c-e65129b2052b.pdf</t>
  </si>
  <si>
    <t>CARLOS ALBERTO GANOZA ZUÑIGA</t>
  </si>
  <si>
    <t>30564551</t>
  </si>
  <si>
    <t>https://mpesije.jne.gob.pe/apidocs/dde1726f-a974-4dbe-bece-556e0424d836.pdf</t>
  </si>
  <si>
    <t>Castilla - Regional_ACCESITARIO_PARTIDO APRISTA PERUANO_1</t>
  </si>
  <si>
    <t>RONALD ENRIQUE LAGUNA MEDINA</t>
  </si>
  <si>
    <t>42525791</t>
  </si>
  <si>
    <t>https://mpesije.jne.gob.pe/apidocs/f2796395-24fe-4f9f-9922-d3b8757f0762.pdf</t>
  </si>
  <si>
    <t>JOSE ANTONIO LOPEZ VERA</t>
  </si>
  <si>
    <t>30766797</t>
  </si>
  <si>
    <t>https://mpesije.jne.gob.pe/apidocs/bd36b0a9-b7ac-4bfe-af4c-0fdd484f3119.pdf</t>
  </si>
  <si>
    <t>JEFFERSON DAVID ARIAS SILVA</t>
  </si>
  <si>
    <t>70224847</t>
  </si>
  <si>
    <t>https://mpesije.jne.gob.pe/apidocs/7e279ea9-ba1c-4f9f-b3a3-eeaceb93c7c4.pdf</t>
  </si>
  <si>
    <t>Islay - Regional_PARTIDO APRISTA PERUANO_1</t>
  </si>
  <si>
    <t>MARIA DEL CARMEN PEREA LEON</t>
  </si>
  <si>
    <t>29298710</t>
  </si>
  <si>
    <t>https://mpesije.jne.gob.pe/apidocs/a82ed079-270b-423a-889c-8d904d770f5f.pdf</t>
  </si>
  <si>
    <t>Islay - Regional_ACCESITARIO_PARTIDO APRISTA PERUANO_1</t>
  </si>
  <si>
    <t>MERCEDES AMPARO MIRIAN JORDAN PALMA</t>
  </si>
  <si>
    <t>30824482</t>
  </si>
  <si>
    <t>https://mpesije.jne.gob.pe/apidocs/7085bb6c-1de2-438b-bd30-88ebd4c43fd7.pdf</t>
  </si>
  <si>
    <t>La Unión - Regional_PARTIDO APRISTA PERUANO_1</t>
  </si>
  <si>
    <t>JUAN ANDRIU PERALTA CRUZ</t>
  </si>
  <si>
    <t>74285646</t>
  </si>
  <si>
    <t>https://mpesije.jne.gob.pe/apidocs/7ae9ac8e-335b-479d-98b0-d8a25c599de8.pdf</t>
  </si>
  <si>
    <t>La Unión - Regional_ACCESITARIO_PARTIDO APRISTA PERUANO_1</t>
  </si>
  <si>
    <t>DEYVIS EDISON CRUZ DURAN</t>
  </si>
  <si>
    <t>72165862</t>
  </si>
  <si>
    <t>https://mpesije.jne.gob.pe/apidocs/a1b3437d-e26c-4324-8618-6250faa498f2.pdf</t>
  </si>
  <si>
    <t>Arequipa - Regional_VICEGOBERNADOR_PARTIDO APRISTA PERUANO</t>
  </si>
  <si>
    <t>MARIA TERESA LOPEZ ORIHUELA</t>
  </si>
  <si>
    <t>29520934</t>
  </si>
  <si>
    <t>https://mpesije.jne.gob.pe/apidocs/1a7be3ac-c2ec-474b-b5b2-ea8f5977700f.pdf</t>
  </si>
  <si>
    <t>Arequipa - Regional_PARTIDO APRISTA PERUANO_2</t>
  </si>
  <si>
    <t>KELLY PATRICIA CHIRINOS TEJADA</t>
  </si>
  <si>
    <t>77905605</t>
  </si>
  <si>
    <t>https://mpesije.jne.gob.pe/apidocs/13707dd9-5a52-49fe-a9a0-b5be5c64627f.pdf</t>
  </si>
  <si>
    <t>Arequipa - Regional_ACCESITARIO_PARTIDO APRISTA PERUANO_2</t>
  </si>
  <si>
    <t>FERNANDA ARICETT ARENAS LAZARTE</t>
  </si>
  <si>
    <t>71894079</t>
  </si>
  <si>
    <t>https://mpesije.jne.gob.pe/apidocs/b768abf9-0df5-4311-b784-67ac379f79ef.pdf</t>
  </si>
  <si>
    <t>Caylloma - Regional_PARTIDO APRISTA PERUANO_2</t>
  </si>
  <si>
    <t>YANYRE BENEDICCE MIRANDA ZURCO</t>
  </si>
  <si>
    <t>75473568</t>
  </si>
  <si>
    <t>https://mpesije.jne.gob.pe/apidocs/5cc1eed6-3f57-463d-bc94-568d7255f899.pdf</t>
  </si>
  <si>
    <t>Caylloma - Regional_ACCESITARIO_PARTIDO APRISTA PERUANO_2</t>
  </si>
  <si>
    <t>PATRICIA ADALITH HUARCA HUARCA DE LAURA</t>
  </si>
  <si>
    <t>45737507</t>
  </si>
  <si>
    <t>https://mpesije.jne.gob.pe/apidocs/68b1f5d7-7a06-4d36-9314-d27f0414dea2.pdf</t>
  </si>
  <si>
    <t>Castilla - Regional_PARTIDO APRISTA PERUANO_2</t>
  </si>
  <si>
    <t>RUTH GELEN CRUZ CONDORI</t>
  </si>
  <si>
    <t>72663778</t>
  </si>
  <si>
    <t>https://mpesije.jne.gob.pe/apidocs/aedadeb3-85d4-47b2-952b-cb76e8951ee6.pdf</t>
  </si>
  <si>
    <t>Castilla - Regional_ACCESITARIO_PARTIDO APRISTA PERUANO_2</t>
  </si>
  <si>
    <t>MAGALI MIRIAN HUISACAYNA HUAMANI</t>
  </si>
  <si>
    <t>77658647</t>
  </si>
  <si>
    <t>https://mpesije.jne.gob.pe/apidocs/603254c3-3b13-4273-b500-5bc1e0fd8682.pdf</t>
  </si>
  <si>
    <t>La Unión - Regional_PARTIDO APRISTA PERUANO_2</t>
  </si>
  <si>
    <t>BYLLY MILAGROS CORNEJO PERALTA</t>
  </si>
  <si>
    <t>43973441</t>
  </si>
  <si>
    <t>https://mpesije.jne.gob.pe/apidocs/db0ee919-f53c-4244-85d1-b44e240a5efe.pdf</t>
  </si>
  <si>
    <t>La Unión - Regional_ACCESITARIO_PARTIDO APRISTA PERUANO_2</t>
  </si>
  <si>
    <t>MARISA TITO QUISPE</t>
  </si>
  <si>
    <t>46299680</t>
  </si>
  <si>
    <t>https://mpesije.jne.gob.pe/apidocs/30a93ca8-1c76-4327-bc4a-025f7ec505de.pdf</t>
  </si>
  <si>
    <t>Arequipa - Regional_PARTIDO APRISTA PERUANO_3</t>
  </si>
  <si>
    <t>ANTONIO LA TORRE LUNA</t>
  </si>
  <si>
    <t>29311467</t>
  </si>
  <si>
    <t>https://mpesije.jne.gob.pe/apidocs/cc59529f-6d31-42cd-b597-8fd74f192bab.pdf</t>
  </si>
  <si>
    <t>Arequipa - Regional_ACCESITARIO_PARTIDO APRISTA PERUANO_3</t>
  </si>
  <si>
    <t>LUIS GONZALO DELGADO PEÑALOZA</t>
  </si>
  <si>
    <t>45076216</t>
  </si>
  <si>
    <t>https://mpesije.jne.gob.pe/apidocs/31aa4447-ecb8-463e-9e06-a87e0e6849d9.pdf</t>
  </si>
  <si>
    <t>Arequipa - Regional_PARTIDO APRISTA PERUANO_4</t>
  </si>
  <si>
    <t>MACKENSIE VICTORIA BENITES TOHALINO</t>
  </si>
  <si>
    <t>70614854</t>
  </si>
  <si>
    <t>https://mpesije.jne.gob.pe/apidocs/2aaaeeee-8eb4-4203-aff1-ee5eb1ca0182.pdf</t>
  </si>
  <si>
    <t>Arequipa - Regional_ACCESITARIO_PARTIDO APRISTA PERUANO_4</t>
  </si>
  <si>
    <t>ANDREA FABIOLA POMAR ELGUERA</t>
  </si>
  <si>
    <t>73277461</t>
  </si>
  <si>
    <t>https://mpesije.jne.gob.pe/apidocs/b6337d13-50fe-44c0-bb26-163a3c7299bc.pdf</t>
  </si>
  <si>
    <t>Arequipa - Regional_PARTIDO APRISTA PERUANO_5</t>
  </si>
  <si>
    <t>WALTER EDSON CHAVEZ VERA</t>
  </si>
  <si>
    <t>71573100</t>
  </si>
  <si>
    <t>https://mpesije.jne.gob.pe/apidocs/1ad51947-ca0a-47e7-8f4d-676ec0c39c19.pdf</t>
  </si>
  <si>
    <t>Arequipa - Regional_ACCESITARIO_PARTIDO APRISTA PERUANO_5</t>
  </si>
  <si>
    <t>FERNANDO MIGUEL CURAY GARCIA</t>
  </si>
  <si>
    <t>71595621</t>
  </si>
  <si>
    <t>https://mpesije.jne.gob.pe/apidocs/ba98f41a-ecaf-46c1-86ab-46ef7b92532b.pdf</t>
  </si>
  <si>
    <t>Arequipa - Regional_PARTIDO APRISTA PERUANO_6</t>
  </si>
  <si>
    <t>PATRICIA SANDRA TICONA FLORES</t>
  </si>
  <si>
    <t>29633402</t>
  </si>
  <si>
    <t>https://mpesije.jne.gob.pe/apidocs/327f96e8-09d6-44fc-a892-3d6440cca72c.pdf</t>
  </si>
  <si>
    <t>Arequipa - Regional_ACCESITARIO_PARTIDO APRISTA PERUANO_6</t>
  </si>
  <si>
    <t>MARIA BEATRIZ MAYTA CRISTOBAL</t>
  </si>
  <si>
    <t>29627035</t>
  </si>
  <si>
    <t>https://mpesije.jne.gob.pe/apidocs/6e316277-65a7-44bd-ba07-5862d1fcbb1c.pdf</t>
  </si>
  <si>
    <t>Arequipa - Regional_PARTIDO CIVICO OBRAS_0</t>
  </si>
  <si>
    <t>MIGUEL CORONADO ZARATE FLORES</t>
  </si>
  <si>
    <t>29274395</t>
  </si>
  <si>
    <t>https://mpesije.jne.gob.pe/apidocs/07e15f90-2375-4dbf-b5ca-c78e96d48fae.pdf</t>
  </si>
  <si>
    <t>Arequipa - Regional_VICEGOBERNADOR_PARTIDO CIVICO OBRAS</t>
  </si>
  <si>
    <t>DIANA AGUILAR MERCADO</t>
  </si>
  <si>
    <t>71731988</t>
  </si>
  <si>
    <t>https://mpesije.jne.gob.pe/apidocs/ca91fbf3-c68b-4477-b20a-7acf37051305.pdf</t>
  </si>
  <si>
    <t>Caylloma - Regional_PARTIDO DEL BUEN GOBIERNO_1</t>
  </si>
  <si>
    <t>RODRIGO MIGUEL YUCRA JUAREZ</t>
  </si>
  <si>
    <t>73674086</t>
  </si>
  <si>
    <t>https://mpesije.jne.gob.pe/apidocs/fd49d641-6bd6-4da6-86e8-c05562833d61.pdf</t>
  </si>
  <si>
    <t>Caylloma - Regional_ACCESITARIO_PARTIDO DEL BUEN GOBIERNO_1</t>
  </si>
  <si>
    <t>WILLAN SANCHEZ AÑAZCO</t>
  </si>
  <si>
    <t>44132166</t>
  </si>
  <si>
    <t>https://mpesije.jne.gob.pe/apidocs/826df64f-635c-48de-9168-a2dc3d4637f9.pdf</t>
  </si>
  <si>
    <t>Camaná - Regional_PARTIDO DEL BUEN GOBIERNO_1</t>
  </si>
  <si>
    <t>ROBERTO CARLOS LAIME SIVANA</t>
  </si>
  <si>
    <t>41828192</t>
  </si>
  <si>
    <t>https://mpesije.jne.gob.pe/apidocs/789cba56-04e5-476a-a6ee-98bfe79c29ab.pdf</t>
  </si>
  <si>
    <t>Camaná - Regional_ACCESITARIO_PARTIDO DEL BUEN GOBIERNO_1</t>
  </si>
  <si>
    <t>ERICK JAVIER RAMOS PEÑA</t>
  </si>
  <si>
    <t>48845923</t>
  </si>
  <si>
    <t>https://mpesije.jne.gob.pe/apidocs/5a440f0b-11d6-4bf9-af57-165af6568389.pdf</t>
  </si>
  <si>
    <t>Condesuyos - Regional_PARTIDO DEL BUEN GOBIERNO_1</t>
  </si>
  <si>
    <t>LIDIA PIZARRO SARAVIA</t>
  </si>
  <si>
    <t>29279900</t>
  </si>
  <si>
    <t>https://mpesije.jne.gob.pe/apidocs/a1bdd2fa-0da0-4b7b-8459-b90fedc98f2a.pdf</t>
  </si>
  <si>
    <t>Condesuyos - Regional_ACCESITARIO_PARTIDO DEL BUEN GOBIERNO_1</t>
  </si>
  <si>
    <t>MASHIEL ROSITA MEDINA HERENCIA</t>
  </si>
  <si>
    <t>47283891</t>
  </si>
  <si>
    <t>https://mpesije.jne.gob.pe/apidocs/74a68679-d5a1-4372-bc3c-adb03d1c4076.pdf</t>
  </si>
  <si>
    <t>Arequipa - Regional_PARTIDO DEL BUEN GOBIERNO_1</t>
  </si>
  <si>
    <t>ORLANDO VICENTE BEDOYA PINEDA</t>
  </si>
  <si>
    <t>29725196</t>
  </si>
  <si>
    <t>https://mpesije.jne.gob.pe/apidocs/54210190-de0f-4654-87f1-70a6a4fbbace.pdf</t>
  </si>
  <si>
    <t>Arequipa - Regional_ACCESITARIO_PARTIDO DEL BUEN GOBIERNO_1</t>
  </si>
  <si>
    <t>RONALD OCTAVIO CALDERON RONDON</t>
  </si>
  <si>
    <t>29568880</t>
  </si>
  <si>
    <t>https://mpesije.jne.gob.pe/apidocs/1661749c-25bf-43dc-898b-882a459febd7.pdf</t>
  </si>
  <si>
    <t>Castilla - Regional_PARTIDO DEL BUEN GOBIERNO_1</t>
  </si>
  <si>
    <t>FRANKLIN NICOLAS VELASQUEZ ORLANDINI</t>
  </si>
  <si>
    <t>42445041</t>
  </si>
  <si>
    <t>https://mpesije.jne.gob.pe/apidocs/772d8bd5-b0e4-4235-9938-9a4c72c89853.pdf</t>
  </si>
  <si>
    <t>Castilla - Regional_ACCESITARIO_PARTIDO DEL BUEN GOBIERNO_1</t>
  </si>
  <si>
    <t>OLGER GARCIA CAMACHO</t>
  </si>
  <si>
    <t>43631164</t>
  </si>
  <si>
    <t>https://mpesije.jne.gob.pe/apidocs/11f989e1-a9be-4eaa-a42a-07d22be66922.pdf</t>
  </si>
  <si>
    <t>La Unión - Regional_PARTIDO DEL BUEN GOBIERNO_1</t>
  </si>
  <si>
    <t>VICTOR RAUL GONZALES CANDIA</t>
  </si>
  <si>
    <t>30487893</t>
  </si>
  <si>
    <t>https://mpesije.jne.gob.pe/apidocs/be2b8704-fc36-4978-97fe-6f97aa8e5b89.pdf</t>
  </si>
  <si>
    <t>La Unión - Regional_ACCESITARIO_PARTIDO DEL BUEN GOBIERNO_1</t>
  </si>
  <si>
    <t>ALEXANDER MARIO CELSO ANCONEIRA QUICO</t>
  </si>
  <si>
    <t>76626851</t>
  </si>
  <si>
    <t>https://mpesije.jne.gob.pe/apidocs/9c87df13-a2c8-41e3-8ce3-0df6d7d290a5.pdf</t>
  </si>
  <si>
    <t>Caravelí - Regional_PARTIDO DEL BUEN GOBIERNO_1</t>
  </si>
  <si>
    <t>VICTOR ARTURO GONZALES PUERTAS</t>
  </si>
  <si>
    <t>46373421</t>
  </si>
  <si>
    <t>https://mpesije.jne.gob.pe/apidocs/5cbdb7e4-6805-48e2-81b3-92ca7c15b00e.pdf</t>
  </si>
  <si>
    <t>Caravelí - Regional_ACCESITARIO_PARTIDO DEL BUEN GOBIERNO_1</t>
  </si>
  <si>
    <t>SANTIAGO NEYRA ALMENARA</t>
  </si>
  <si>
    <t>30481567</t>
  </si>
  <si>
    <t>https://mpesije.jne.gob.pe/apidocs/ce470e62-2b61-459b-8a07-92335330164c.pdf</t>
  </si>
  <si>
    <t>Islay - Regional_PARTIDO DEL BUEN GOBIERNO_1</t>
  </si>
  <si>
    <t>MILENA SILVIA PINO BAUTISTA</t>
  </si>
  <si>
    <t>76146960</t>
  </si>
  <si>
    <t>https://mpesije.jne.gob.pe/apidocs/ea11bd3b-d5ea-4ef9-83e7-4c4e53eb9430.pdf</t>
  </si>
  <si>
    <t>Islay - Regional_ACCESITARIO_PARTIDO DEL BUEN GOBIERNO_1</t>
  </si>
  <si>
    <t>ANGI CAMILA LLUMI NINA</t>
  </si>
  <si>
    <t>48820668</t>
  </si>
  <si>
    <t>https://mpesije.jne.gob.pe/apidocs/299a10cf-f82d-4cdb-98c5-8474e85f2eca.pdf</t>
  </si>
  <si>
    <t>Caylloma - Regional_PARTIDO DEL BUEN GOBIERNO_2</t>
  </si>
  <si>
    <t>MAURA ALEJANDRINA INCA DELGADO</t>
  </si>
  <si>
    <t>40086650</t>
  </si>
  <si>
    <t>https://mpesije.jne.gob.pe/apidocs/b4fc267e-2e88-451a-b06d-c03d1dafa1c1.pdf</t>
  </si>
  <si>
    <t>Caylloma - Regional_ACCESITARIO_PARTIDO DEL BUEN GOBIERNO_2</t>
  </si>
  <si>
    <t>ORIELE GRISSEL ANTUANET ABRIL ANTUNEZ</t>
  </si>
  <si>
    <t>72249439</t>
  </si>
  <si>
    <t>https://mpesije.jne.gob.pe/apidocs/46fb0bf4-1e14-4ade-a561-c443a4db3a3f.pdf</t>
  </si>
  <si>
    <t>Arequipa - Regional_PARTIDO DEL BUEN GOBIERNO_2</t>
  </si>
  <si>
    <t>AGRIPINA LIMA HUISA</t>
  </si>
  <si>
    <t>23898583</t>
  </si>
  <si>
    <t>https://mpesije.jne.gob.pe/apidocs/72bae93d-0512-4728-ae20-5f23876d0543.pdf</t>
  </si>
  <si>
    <t>Arequipa - Regional_ACCESITARIO_PARTIDO DEL BUEN GOBIERNO_2</t>
  </si>
  <si>
    <t>KARLA VANESSA ADUVIRI QUISPE</t>
  </si>
  <si>
    <t>72258766</t>
  </si>
  <si>
    <t>https://mpesije.jne.gob.pe/apidocs/b9c94aa5-7f13-4d0f-9d47-e929d7fecc5c.pdf</t>
  </si>
  <si>
    <t>Castilla - Regional_PARTIDO DEL BUEN GOBIERNO_2</t>
  </si>
  <si>
    <t>YSABEL SOLEDAD CONDORI CARPIO</t>
  </si>
  <si>
    <t>30564199</t>
  </si>
  <si>
    <t>https://mpesije.jne.gob.pe/apidocs/caf61044-4bc4-4fbf-913a-15840d2727f2.pdf</t>
  </si>
  <si>
    <t>Castilla - Regional_ACCESITARIO_PARTIDO DEL BUEN GOBIERNO_2</t>
  </si>
  <si>
    <t>DANIDSA CAPIRA SAMAYANI</t>
  </si>
  <si>
    <t>30663470</t>
  </si>
  <si>
    <t>https://mpesije.jne.gob.pe/apidocs/09b7a56e-281c-4390-9d5e-65f76ff1a9bc.pdf</t>
  </si>
  <si>
    <t>La Unión - Regional_PARTIDO DEL BUEN GOBIERNO_2</t>
  </si>
  <si>
    <t>YERALDINE KEARA CRUZ CRUZ</t>
  </si>
  <si>
    <t>72239911</t>
  </si>
  <si>
    <t>https://mpesije.jne.gob.pe/apidocs/83a13c9d-afad-436f-ba61-72ca81ea5f52.pdf</t>
  </si>
  <si>
    <t>La Unión - Regional_ACCESITARIO_PARTIDO DEL BUEN GOBIERNO_2</t>
  </si>
  <si>
    <t>FLORINA DARIA SUAREZ SUYCO</t>
  </si>
  <si>
    <t>43808656</t>
  </si>
  <si>
    <t>https://mpesije.jne.gob.pe/apidocs/892450e3-2e63-49c5-a92e-df44c84fcc18.pdf</t>
  </si>
  <si>
    <t>Arequipa - Regional_PARTIDO DEL BUEN GOBIERNO_3</t>
  </si>
  <si>
    <t>GERALD FELIPE YNCA CAYLLAHUA</t>
  </si>
  <si>
    <t>72627480</t>
  </si>
  <si>
    <t>https://mpesije.jne.gob.pe/apidocs/4dc78dbb-8011-430d-aee5-b8e05a9f39b0.pdf</t>
  </si>
  <si>
    <t>Arequipa - Regional_ACCESITARIO_PARTIDO DEL BUEN GOBIERNO_3</t>
  </si>
  <si>
    <t>ROGGER BRYAM LLAMOCA HUAMANI</t>
  </si>
  <si>
    <t>72249375</t>
  </si>
  <si>
    <t>https://mpesije.jne.gob.pe/apidocs/61cde511-bb8c-4dea-9844-d814a81ed10d.pdf</t>
  </si>
  <si>
    <t>Arequipa - Regional_PARTIDO DEL BUEN GOBIERNO_4</t>
  </si>
  <si>
    <t>MELANY NICOL ARAPA MAMANI</t>
  </si>
  <si>
    <t>75208449</t>
  </si>
  <si>
    <t>https://mpesije.jne.gob.pe/apidocs/21ad133a-a949-4ad4-aed2-a2066dfe06dd.pdf</t>
  </si>
  <si>
    <t>Arequipa - Regional_ACCESITARIO_PARTIDO DEL BUEN GOBIERNO_4</t>
  </si>
  <si>
    <t>CARY ISSELA VIZCARRA CRUZ</t>
  </si>
  <si>
    <t>30488204</t>
  </si>
  <si>
    <t>https://mpesije.jne.gob.pe/apidocs/b8d27fd2-0004-49cf-b4cf-34142b9dbf4b.pdf</t>
  </si>
  <si>
    <t>Arequipa - Regional_PARTIDO DEL BUEN GOBIERNO_5</t>
  </si>
  <si>
    <t>FREDDY PEDRO MAMANI VILCA</t>
  </si>
  <si>
    <t>45523740</t>
  </si>
  <si>
    <t>https://mpesije.jne.gob.pe/apidocs/ac47d8a7-5e7b-45a7-aebc-48e369bcface.pdf</t>
  </si>
  <si>
    <t>Arequipa - Regional_ACCESITARIO_PARTIDO DEL BUEN GOBIERNO_5</t>
  </si>
  <si>
    <t>LEONIDAS ABRAHAM ARABITO CARRILLO</t>
  </si>
  <si>
    <t>30487543</t>
  </si>
  <si>
    <t>https://mpesije.jne.gob.pe/apidocs/47572aa4-a33a-4e38-bcd0-510506a1f90b.pdf</t>
  </si>
  <si>
    <t>Arequipa - Regional_PARTIDO DEL BUEN GOBIERNO_6</t>
  </si>
  <si>
    <t>YESSICA YANDELI HUAYAPA CORRALES</t>
  </si>
  <si>
    <t>75716107</t>
  </si>
  <si>
    <t>https://mpesije.jne.gob.pe/apidocs/bf846808-adaf-4446-aa9b-e72bc2bad897.pdf</t>
  </si>
  <si>
    <t>Arequipa - Regional_ACCESITARIO_PARTIDO DEL BUEN GOBIERNO_6</t>
  </si>
  <si>
    <t>NURYMAR NINA CHACANI</t>
  </si>
  <si>
    <t>40396485</t>
  </si>
  <si>
    <t>https://mpesije.jne.gob.pe/apidocs/8de5902a-22d0-41ca-82ee-a2b86a61230c.pdf</t>
  </si>
  <si>
    <t>Arequipa - Regional_PARTIDO DEMOCRATICO SOMOS PERU_0</t>
  </si>
  <si>
    <t>HECTOR HUGO HERRERA HERRERA</t>
  </si>
  <si>
    <t>29364892</t>
  </si>
  <si>
    <t>https://mpesije.jne.gob.pe/apidocs/7ba5f4e2-0c83-4116-b172-cf6fb5bb622d.pdf</t>
  </si>
  <si>
    <t>Arequipa - Regional_PARTIDO DEMOCRATICO SOMOS PERU_1</t>
  </si>
  <si>
    <t>FRANCISCO VITO TRELLES SAICO</t>
  </si>
  <si>
    <t>29563813</t>
  </si>
  <si>
    <t>https://mpesije.jne.gob.pe/apidocs/f54287ab-1df8-474b-a08d-9ea1cc7b0b92.pdf</t>
  </si>
  <si>
    <t>Arequipa - Regional_ACCESITARIO_PARTIDO DEMOCRATICO SOMOS PERU_1</t>
  </si>
  <si>
    <t>JOSÉ LUIS SOTO MÁRQUEZ</t>
  </si>
  <si>
    <t>40822777</t>
  </si>
  <si>
    <t>https://mpesije.jne.gob.pe/apidocs/317d0ec1-3e5e-49e8-972a-0c04d8a89a1f.pdf</t>
  </si>
  <si>
    <t>Caylloma - Regional_PARTIDO DEMOCRATICO SOMOS PERU_1</t>
  </si>
  <si>
    <t>HUBER RENE TACO CHOQUEHUAYTA</t>
  </si>
  <si>
    <t>70302524</t>
  </si>
  <si>
    <t>https://mpesije.jne.gob.pe/apidocs/ff6f9b67-a3d1-482d-9286-7dbc348a6b65.pdf</t>
  </si>
  <si>
    <t>Caylloma - Regional_ACCESITARIO_PARTIDO DEMOCRATICO SOMOS PERU_1</t>
  </si>
  <si>
    <t>OCTAVIO CACYA TITO</t>
  </si>
  <si>
    <t>44783805</t>
  </si>
  <si>
    <t>https://mpesije.jne.gob.pe/apidocs/309c7b3c-4f39-4789-a364-eb14b8192e5f.pdf</t>
  </si>
  <si>
    <t>Camaná - Regional_PARTIDO DEMOCRATICO SOMOS PERU_1</t>
  </si>
  <si>
    <t>EDDER JUAN MIGUEL ARIAS CHALCO</t>
  </si>
  <si>
    <t>45793597</t>
  </si>
  <si>
    <t>https://mpesije.jne.gob.pe/apidocs/3e5989c5-cbec-4ca7-9938-23191a117ab4.pdf</t>
  </si>
  <si>
    <t>Camaná - Regional_ACCESITARIO_PARTIDO DEMOCRATICO SOMOS PERU_1</t>
  </si>
  <si>
    <t>JOSE MARTIN VASQUEZ GUTIERREZ</t>
  </si>
  <si>
    <t>70663822</t>
  </si>
  <si>
    <t>https://mpesije.jne.gob.pe/apidocs/7fc0193d-a2d3-474e-89a1-dd5e6ad02920.pdf</t>
  </si>
  <si>
    <t>Caravelí - Regional_PARTIDO DEMOCRATICO SOMOS PERU_1</t>
  </si>
  <si>
    <t>GLORIA PILAR ESPINOZA BUSTAMANTE</t>
  </si>
  <si>
    <t>30488275</t>
  </si>
  <si>
    <t>https://mpesije.jne.gob.pe/apidocs/2be94e45-18c3-4cb1-aa10-ae85e83ee000.pdf</t>
  </si>
  <si>
    <t>Caravelí - Regional_ACCESITARIO_PARTIDO DEMOCRATICO SOMOS PERU_1</t>
  </si>
  <si>
    <t>MARIA FRANCISCA ATOCHE PANTA</t>
  </si>
  <si>
    <t>30488215</t>
  </si>
  <si>
    <t>https://mpesije.jne.gob.pe/apidocs/5ac4cd0e-c5c0-4a57-a2ce-b91d9ffdd731.pdf</t>
  </si>
  <si>
    <t>Castilla - Regional_PARTIDO DEMOCRATICO SOMOS PERU_1</t>
  </si>
  <si>
    <t xml:space="preserve">EDUARDO JELBER GAMERO  </t>
  </si>
  <si>
    <t>29312270</t>
  </si>
  <si>
    <t>https://mpesije.jne.gob.pe/apidocs/0ff4f951-c490-40b6-b91f-c2e70e53a482.pdf</t>
  </si>
  <si>
    <t>Castilla - Regional_ACCESITARIO_PARTIDO DEMOCRATICO SOMOS PERU_1</t>
  </si>
  <si>
    <t>FREDI HUAHUALA HUAHUALA</t>
  </si>
  <si>
    <t>29348647</t>
  </si>
  <si>
    <t>https://mpesije.jne.gob.pe/apidocs/b03b817f-231d-4c81-842a-eed00775fdba.pdf</t>
  </si>
  <si>
    <t>Condesuyos - Regional_PARTIDO DEMOCRATICO SOMOS PERU_1</t>
  </si>
  <si>
    <t>IVAN GREGORIO RAMIREZ LAZARO</t>
  </si>
  <si>
    <t>45494627</t>
  </si>
  <si>
    <t>https://mpesije.jne.gob.pe/apidocs/e83ade86-5bb7-4244-988f-deea204b1542.pdf</t>
  </si>
  <si>
    <t>Condesuyos - Regional_ACCESITARIO_PARTIDO DEMOCRATICO SOMOS PERU_1</t>
  </si>
  <si>
    <t>HERNAN SATURNINO CARPIO VERA</t>
  </si>
  <si>
    <t>30766033</t>
  </si>
  <si>
    <t>https://mpesije.jne.gob.pe/apidocs/b8fdd03b-8312-452b-b88c-96378ecdb12a.pdf</t>
  </si>
  <si>
    <t>Islay - Regional_PARTIDO DEMOCRATICO SOMOS PERU_1</t>
  </si>
  <si>
    <t>BETSABE SAMIRA RODRIGUEZ VARGAS</t>
  </si>
  <si>
    <t>74585044</t>
  </si>
  <si>
    <t>https://mpesije.jne.gob.pe/apidocs/03146a60-cd07-45e7-8231-44ddad4d769b.pdf</t>
  </si>
  <si>
    <t>Islay - Regional_ACCESITARIO_PARTIDO DEMOCRATICO SOMOS PERU_1</t>
  </si>
  <si>
    <t>MELINA YOLANDA REYES YANCAYA</t>
  </si>
  <si>
    <t>72034914</t>
  </si>
  <si>
    <t>https://mpesije.jne.gob.pe/apidocs/ef8a1de9-1be3-4f3f-9cba-b57dbac9ee81.pdf</t>
  </si>
  <si>
    <t>La Unión - Regional_PARTIDO DEMOCRATICO SOMOS PERU_1</t>
  </si>
  <si>
    <t>CESAR ROLANDO TOTOCAYO AYMARA</t>
  </si>
  <si>
    <t>10160910</t>
  </si>
  <si>
    <t>https://mpesije.jne.gob.pe/apidocs/dfdf8934-6708-44dd-b3c5-5a4e31837506.pdf</t>
  </si>
  <si>
    <t>La Unión - Regional_ACCESITARIO_PARTIDO DEMOCRATICO SOMOS PERU_1</t>
  </si>
  <si>
    <t>EULOGIO RODRIGUEZ GONZALES</t>
  </si>
  <si>
    <t>30946768</t>
  </si>
  <si>
    <t>https://mpesije.jne.gob.pe/apidocs/4e140ab2-4c02-4dfe-aca8-f55cf5a389d0.pdf</t>
  </si>
  <si>
    <t>Arequipa - Regional_VICEGOBERNADOR_PARTIDO DEMOCRATICO SOMOS PERU</t>
  </si>
  <si>
    <t>ADA JACKELINE MURILLO MEDRANO</t>
  </si>
  <si>
    <t>41766476</t>
  </si>
  <si>
    <t>https://mpesije.jne.gob.pe/apidocs/7937d0bb-8789-4595-ac06-5322743e7271.pdf</t>
  </si>
  <si>
    <t>Arequipa - Regional_PARTIDO DEMOCRATICO SOMOS PERU_2</t>
  </si>
  <si>
    <t>YESSICA LUCY PUMA CHURO</t>
  </si>
  <si>
    <t>73039590</t>
  </si>
  <si>
    <t>https://mpesije.jne.gob.pe/apidocs/a0542445-8e30-4f79-a81a-e234ec9a6ee3.pdf</t>
  </si>
  <si>
    <t>Arequipa - Regional_ACCESITARIO_PARTIDO DEMOCRATICO SOMOS PERU_2</t>
  </si>
  <si>
    <t>GABRIELA YAHAYRA TACO YAURI</t>
  </si>
  <si>
    <t>74661102</t>
  </si>
  <si>
    <t>https://mpesije.jne.gob.pe/apidocs/c263bada-6060-4429-bd9a-459f420a772c.pdf</t>
  </si>
  <si>
    <t>Caylloma - Regional_PARTIDO DEMOCRATICO SOMOS PERU_2</t>
  </si>
  <si>
    <t>ANGIE ALEXANDRA FERMINA VILLAVICENCIO CASTRO</t>
  </si>
  <si>
    <t>72318457</t>
  </si>
  <si>
    <t>https://mpesije.jne.gob.pe/apidocs/f664c427-83a0-423c-aa5b-8c6ae56f0e80.pdf</t>
  </si>
  <si>
    <t>Caylloma - Regional_ACCESITARIO_PARTIDO DEMOCRATICO SOMOS PERU_2</t>
  </si>
  <si>
    <t>ROSA ISABEL VIZA VILCA</t>
  </si>
  <si>
    <t>71078228</t>
  </si>
  <si>
    <t>https://mpesije.jne.gob.pe/apidocs/7b0a53e5-5cb9-43ff-b595-d58a92067213.pdf</t>
  </si>
  <si>
    <t>Castilla - Regional_PARTIDO DEMOCRATICO SOMOS PERU_2</t>
  </si>
  <si>
    <t>ENOSENCIA REYNA AGUIRRE QUISPE</t>
  </si>
  <si>
    <t>49101736</t>
  </si>
  <si>
    <t>https://mpesije.jne.gob.pe/apidocs/631c881a-df2c-4402-9ace-7f685c1f0b20.pdf</t>
  </si>
  <si>
    <t>Castilla - Regional_ACCESITARIO_PARTIDO DEMOCRATICO SOMOS PERU_2</t>
  </si>
  <si>
    <t>RUFINA VALENTINA VILCAPE VILCAPE</t>
  </si>
  <si>
    <t>80249589</t>
  </si>
  <si>
    <t>https://mpesije.jne.gob.pe/apidocs/bddd87a5-78b9-4636-b472-fa6ef12640e1.pdf</t>
  </si>
  <si>
    <t>La Unión - Regional_PARTIDO DEMOCRATICO SOMOS PERU_2</t>
  </si>
  <si>
    <t>RUTH HUAYTA MANGO</t>
  </si>
  <si>
    <t>41247464</t>
  </si>
  <si>
    <t>https://mpesije.jne.gob.pe/apidocs/2d097ae3-1c33-4ca6-a6a0-df3ef20faf4f.pdf</t>
  </si>
  <si>
    <t>La Unión - Regional_ACCESITARIO_PARTIDO DEMOCRATICO SOMOS PERU_2</t>
  </si>
  <si>
    <t>NERY CONDORCHOA ANCULLE</t>
  </si>
  <si>
    <t>30946736</t>
  </si>
  <si>
    <t>https://mpesije.jne.gob.pe/apidocs/4659e108-c159-4d6f-b43f-6adad9f231a0.pdf</t>
  </si>
  <si>
    <t>Arequipa - Regional_PARTIDO DEMOCRATICO SOMOS PERU_3</t>
  </si>
  <si>
    <t>LUIS FERNANDO CORNEJO NOVA</t>
  </si>
  <si>
    <t>29664381</t>
  </si>
  <si>
    <t>https://mpesije.jne.gob.pe/apidocs/a642f0d0-09e0-4ea9-a8e5-091b4b0f05dd.pdf</t>
  </si>
  <si>
    <t>Arequipa - Regional_ACCESITARIO_PARTIDO DEMOCRATICO SOMOS PERU_3</t>
  </si>
  <si>
    <t>LUIS CESAR HILGUIERA HUAMANI</t>
  </si>
  <si>
    <t>29729973</t>
  </si>
  <si>
    <t>https://mpesije.jne.gob.pe/apidocs/e22d6641-dc06-45c6-be29-b17b6c360a78.pdf</t>
  </si>
  <si>
    <t>Arequipa - Regional_PARTIDO DEMOCRATICO SOMOS PERU_4</t>
  </si>
  <si>
    <t>AJACNNY AGHELCY ALARCON APAZA</t>
  </si>
  <si>
    <t>72876495</t>
  </si>
  <si>
    <t>https://mpesije.jne.gob.pe/apidocs/a309e943-e2b9-4d25-a93a-d5fe3ebea5f4.pdf</t>
  </si>
  <si>
    <t>Arequipa - Regional_ACCESITARIO_PARTIDO DEMOCRATICO SOMOS PERU_4</t>
  </si>
  <si>
    <t>MARISOL YESENIA TITO COILA</t>
  </si>
  <si>
    <t>76186735</t>
  </si>
  <si>
    <t>https://mpesije.jne.gob.pe/apidocs/db70758f-eb97-4183-af6c-be72202e2fa4.pdf</t>
  </si>
  <si>
    <t>Arequipa - Regional_PARTIDO DEMOCRATICO SOMOS PERU_5</t>
  </si>
  <si>
    <t>EMILIO VARGAS VARGAS</t>
  </si>
  <si>
    <t>23944168</t>
  </si>
  <si>
    <t>https://mpesije.jne.gob.pe/apidocs/e09622e2-f604-41fd-be68-5ba2e0cfb72f.pdf</t>
  </si>
  <si>
    <t>Arequipa - Regional_ACCESITARIO_PARTIDO DEMOCRATICO SOMOS PERU_5</t>
  </si>
  <si>
    <t>CHRISTOPHER EDUARDO SOTO MARQUEZ</t>
  </si>
  <si>
    <t>42312825</t>
  </si>
  <si>
    <t>https://mpesije.jne.gob.pe/apidocs/a26b85f9-f733-4ba2-a1d6-28dd83ef9417.pdf</t>
  </si>
  <si>
    <t>Arequipa - Regional_PARTIDO DEMOCRATICO SOMOS PERU_6</t>
  </si>
  <si>
    <t>HILDA JACQUELINE HUAQUIPACO CALLAPASA</t>
  </si>
  <si>
    <t>29587839</t>
  </si>
  <si>
    <t>https://mpesije.jne.gob.pe/apidocs/1f8cda38-1b38-4253-a6b8-ee993067881f.pdf</t>
  </si>
  <si>
    <t>Arequipa - Regional_ACCESITARIO_PARTIDO DEMOCRATICO SOMOS PERU_6</t>
  </si>
  <si>
    <t>CELESTINA QUISPE ANCO</t>
  </si>
  <si>
    <t>29621657</t>
  </si>
  <si>
    <t>https://mpesije.jne.gob.pe/apidocs/ba7d22bc-5fdf-4c22-b684-2c92166c9551.pdf</t>
  </si>
  <si>
    <t>Arequipa - Regional_PARTIDO POLITICO TODO CON EL PUEBLO_0</t>
  </si>
  <si>
    <t>PARTIDO POLITICO TODO CON EL PUEBLO</t>
  </si>
  <si>
    <t>MARIA LUISA FLORES CARRERA</t>
  </si>
  <si>
    <t>29652335</t>
  </si>
  <si>
    <t>https://plataformaelectoral.jne.gob.pe/hoja-vida/resumen?idHojaVida=276658</t>
  </si>
  <si>
    <t>Arequipa - Regional_PARTIDO POLITICO TODO CON EL PUEBLO_1</t>
  </si>
  <si>
    <t>LISBETH DEL AGUILA GUZMAN</t>
  </si>
  <si>
    <t>29345482</t>
  </si>
  <si>
    <t>https://plataformaelectoral.jne.gob.pe/hoja-vida/resumen?idHojaVida=270747</t>
  </si>
  <si>
    <t>Arequipa - Regional_ACCESITARIO_PARTIDO POLITICO TODO CON EL PUEBLO_1</t>
  </si>
  <si>
    <t>SHIRLEY GARDENIA HUALLPA YTO</t>
  </si>
  <si>
    <t>42881055</t>
  </si>
  <si>
    <t>https://plataformaelectoral.jne.gob.pe/hoja-vida/resumen?idHojaVida=369746</t>
  </si>
  <si>
    <t>Caylloma - Regional_PARTIDO POLITICO TODO CON EL PUEBLO_1</t>
  </si>
  <si>
    <t>ADELAIDA HUAYPUNA ANCONEIRA</t>
  </si>
  <si>
    <t>46640778</t>
  </si>
  <si>
    <t>https://plataformaelectoral.jne.gob.pe/hoja-vida/resumen?idHojaVida=319670</t>
  </si>
  <si>
    <t>Caylloma - Regional_ACCESITARIO_PARTIDO POLITICO TODO CON EL PUEBLO_1</t>
  </si>
  <si>
    <t>ELSA QUISPE NOA</t>
  </si>
  <si>
    <t>30940809</t>
  </si>
  <si>
    <t>https://plataformaelectoral.jne.gob.pe/hoja-vida/resumen?idHojaVida=354059</t>
  </si>
  <si>
    <t>Caravelí - Regional_PARTIDO POLITICO TODO CON EL PUEBLO_1</t>
  </si>
  <si>
    <t>JUAN ELMER CASCO RONDAN</t>
  </si>
  <si>
    <t>41880803</t>
  </si>
  <si>
    <t>https://plataformaelectoral.jne.gob.pe/hoja-vida/resumen?idHojaVida=322678</t>
  </si>
  <si>
    <t>Caravelí - Regional_ACCESITARIO_PARTIDO POLITICO TODO CON EL PUEBLO_1</t>
  </si>
  <si>
    <t>VICTOR ALEJANDRO ARIAS FARFAN</t>
  </si>
  <si>
    <t>30487443</t>
  </si>
  <si>
    <t>https://plataformaelectoral.jne.gob.pe/hoja-vida/resumen?idHojaVida=269703</t>
  </si>
  <si>
    <t>Castilla - Regional_PARTIDO POLITICO TODO CON EL PUEBLO_1</t>
  </si>
  <si>
    <t>JENNY ROSY YANA MOLLOCAHUANA</t>
  </si>
  <si>
    <t>47872403</t>
  </si>
  <si>
    <t>https://plataformaelectoral.jne.gob.pe/hoja-vida/resumen?idHojaVida=258996</t>
  </si>
  <si>
    <t>Arequipa - Regional_VICEGOBERNADOR_PARTIDO POLITICO TODO CON EL PUEBLO</t>
  </si>
  <si>
    <t>MAXIMILIANO URIEL ZEBALLOS FUENTES</t>
  </si>
  <si>
    <t>29665883</t>
  </si>
  <si>
    <t>https://plataformaelectoral.jne.gob.pe/hoja-vida/resumen?idHojaVida=354723</t>
  </si>
  <si>
    <t>Arequipa - Regional_PARTIDO POLITICO TODO CON EL PUEBLO_2</t>
  </si>
  <si>
    <t>GASPAR BALTAZAR CUTIPA CABANA</t>
  </si>
  <si>
    <t>29623309</t>
  </si>
  <si>
    <t>https://plataformaelectoral.jne.gob.pe/hoja-vida/resumen?idHojaVida=338968</t>
  </si>
  <si>
    <t>Arequipa - Regional_ACCESITARIO_PARTIDO POLITICO TODO CON EL PUEBLO_2</t>
  </si>
  <si>
    <t>EDGAR ALBERTO ALVAREZ APAZA</t>
  </si>
  <si>
    <t>29690389</t>
  </si>
  <si>
    <t>https://plataformaelectoral.jne.gob.pe/hoja-vida/resumen?idHojaVida=266328</t>
  </si>
  <si>
    <t>Caylloma - Regional_PARTIDO POLITICO TODO CON EL PUEBLO_2</t>
  </si>
  <si>
    <t>ISMAEL RAUL CCAYOSI CONDORI</t>
  </si>
  <si>
    <t>44424600</t>
  </si>
  <si>
    <t>https://plataformaelectoral.jne.gob.pe/hoja-vida/resumen?idHojaVida=322679</t>
  </si>
  <si>
    <t>Caylloma - Regional_ACCESITARIO_PARTIDO POLITICO TODO CON EL PUEBLO_2</t>
  </si>
  <si>
    <t>NESTOR COLQUE CUSI</t>
  </si>
  <si>
    <t>40543293</t>
  </si>
  <si>
    <t>https://plataformaelectoral.jne.gob.pe/hoja-vida/resumen?idHojaVida=264306</t>
  </si>
  <si>
    <t>Castilla - Regional_PARTIDO POLITICO TODO CON EL PUEBLO_2</t>
  </si>
  <si>
    <t>FLORENCIO RUFO MOLLO LAZARO</t>
  </si>
  <si>
    <t>29303434</t>
  </si>
  <si>
    <t>https://plataformaelectoral.jne.gob.pe/hoja-vida/resumen?idHojaVida=386485</t>
  </si>
  <si>
    <t>Castilla - Regional_ACCESITARIO_PARTIDO POLITICO TODO CON EL PUEBLO_2</t>
  </si>
  <si>
    <t>EZEQUIEL CHIMPA TAN</t>
  </si>
  <si>
    <t>43337537</t>
  </si>
  <si>
    <t>https://plataformaelectoral.jne.gob.pe/hoja-vida/resumen?idHojaVida=256622</t>
  </si>
  <si>
    <t>La Unión - Regional_PARTIDO POLITICO TODO CON EL PUEBLO_2</t>
  </si>
  <si>
    <t>https://plataformaelectoral.jne.gob.pe/hoja-vida/resumen?idHojaVida=303363</t>
  </si>
  <si>
    <t>CIRILO MERMA LAQUISE</t>
  </si>
  <si>
    <t>29698168</t>
  </si>
  <si>
    <t>https://plataformaelectoral.jne.gob.pe/hoja-vida/resumen?idHojaVida=324292</t>
  </si>
  <si>
    <t>La Unión - Regional_ACCESITARIO_PARTIDO POLITICO TODO CON EL PUEBLO_2</t>
  </si>
  <si>
    <t>CARLOS BENAVIDES PEREZ</t>
  </si>
  <si>
    <t>30941887</t>
  </si>
  <si>
    <t>https://plataformaelectoral.jne.gob.pe/hoja-vida/resumen?idHojaVida=325395</t>
  </si>
  <si>
    <t>Arequipa - Regional_PARTIDO POLITICO TODO CON EL PUEBLO_3</t>
  </si>
  <si>
    <t>GLADYS GIOVANNA ACERO REYES</t>
  </si>
  <si>
    <t>42519543</t>
  </si>
  <si>
    <t>https://plataformaelectoral.jne.gob.pe/hoja-vida/resumen?idHojaVida=288674</t>
  </si>
  <si>
    <t>Arequipa - Regional_ACCESITARIO_PARTIDO POLITICO TODO CON EL PUEBLO_3</t>
  </si>
  <si>
    <t>REYNA ROXANA LLERENA MOYA</t>
  </si>
  <si>
    <t>44991353</t>
  </si>
  <si>
    <t>https://plataformaelectoral.jne.gob.pe/hoja-vida/resumen?idHojaVida=267678</t>
  </si>
  <si>
    <t>Arequipa - Regional_PARTIDO POLITICO TODO CON EL PUEBLO_5</t>
  </si>
  <si>
    <t>KEILA KATERINNE URDAY ALEJO</t>
  </si>
  <si>
    <t>41377686</t>
  </si>
  <si>
    <t>https://plataformaelectoral.jne.gob.pe/hoja-vida/resumen?idHojaVida=390008</t>
  </si>
  <si>
    <t>Arequipa - Regional_ACCESITARIO_PARTIDO POLITICO TODO CON EL PUEBLO_5</t>
  </si>
  <si>
    <t>ZOILA CLARA QUISPE QUISPE</t>
  </si>
  <si>
    <t>29636326</t>
  </si>
  <si>
    <t>https://plataformaelectoral.jne.gob.pe/hoja-vida/resumen?idHojaVida=293136</t>
  </si>
  <si>
    <t>Arequipa - Regional_PARTIDO POLITICO TODO CON EL PUEBLO_6</t>
  </si>
  <si>
    <t>RAUL FERNANDO GARCIA VALVERDE</t>
  </si>
  <si>
    <t>70260594</t>
  </si>
  <si>
    <t>https://plataformaelectoral.jne.gob.pe/hoja-vida/resumen?idHojaVida=341695</t>
  </si>
  <si>
    <t>Arequipa - Regional_ACCESITARIO_PARTIDO POLITICO TODO CON EL PUEBLO_6</t>
  </si>
  <si>
    <t>GUIDO PEDRO FLORES FLORES</t>
  </si>
  <si>
    <t>29289958</t>
  </si>
  <si>
    <t>https://plataformaelectoral.jne.gob.pe/hoja-vida/resumen?idHojaVida=276660</t>
  </si>
  <si>
    <t>Arequipa - Regional_RENOVACION POPULAR PERU_0</t>
  </si>
  <si>
    <t>HAROLD EDGARD RODRIGUEZ QUISPE</t>
  </si>
  <si>
    <t>42155500</t>
  </si>
  <si>
    <t>https://mpesije.jne.gob.pe/apidocs/49921eb8-ad7b-47b5-8c86-a38fd3fa83c9.pdf</t>
  </si>
  <si>
    <t>Arequipa - Regional_RENOVACION POPULAR PERU_1</t>
  </si>
  <si>
    <t>SILAS BERNABE MEDINA MINAYA</t>
  </si>
  <si>
    <t>29427023</t>
  </si>
  <si>
    <t>https://mpesije.jne.gob.pe/apidocs/7e695153-e727-4b67-a90a-008b815df642.pdf</t>
  </si>
  <si>
    <t>Arequipa - Regional_ACCESITARIO_RENOVACION POPULAR PERU_1</t>
  </si>
  <si>
    <t>LUIS PAUL HUERTA LOZADA</t>
  </si>
  <si>
    <t>80191827</t>
  </si>
  <si>
    <t>https://mpesije.jne.gob.pe/apidocs/a235887f-a442-462e-9b36-bf07cf4f75ba.pdf</t>
  </si>
  <si>
    <t>Islay - Regional_RENOVACION POPULAR PERU_1</t>
  </si>
  <si>
    <t>JUAN JOSE NUÑEZ FLORES</t>
  </si>
  <si>
    <t>29722305</t>
  </si>
  <si>
    <t>https://mpesije.jne.gob.pe/apidocs/eac43b5a-30a3-4941-8fe4-dcc76f19aa5a.pdf</t>
  </si>
  <si>
    <t>Islay - Regional_ACCESITARIO_RENOVACION POPULAR PERU_1</t>
  </si>
  <si>
    <t>ANTHONY LEONAR RAMIREZ ILACOPA</t>
  </si>
  <si>
    <t>73958258</t>
  </si>
  <si>
    <t>https://mpesije.jne.gob.pe/apidocs/e4dff7df-1fba-4789-b2f2-1cd70aee1802.pdf</t>
  </si>
  <si>
    <t>Camaná - Regional_RENOVACION POPULAR PERU_1</t>
  </si>
  <si>
    <t>CARMEN MIRELLA VIZCARRA BOZA</t>
  </si>
  <si>
    <t>76176197</t>
  </si>
  <si>
    <t>https://mpesije.jne.gob.pe/apidocs/cd68f9ba-8cbd-4f3a-8ce8-a28bde0a650c.pdf</t>
  </si>
  <si>
    <t>Camaná - Regional_ACCESITARIO_RENOVACION POPULAR PERU_1</t>
  </si>
  <si>
    <t>RUTH MEREYRA ESCARSENA PEREZ</t>
  </si>
  <si>
    <t>72806623</t>
  </si>
  <si>
    <t>https://mpesije.jne.gob.pe/apidocs/2479c0ae-8d42-448f-acec-3fddf740fc10.pdf</t>
  </si>
  <si>
    <t>Caravelí - Regional_RENOVACION POPULAR PERU_1</t>
  </si>
  <si>
    <t>MANUEL ENRIQUE QUISPE ANAMPA</t>
  </si>
  <si>
    <t>70324643</t>
  </si>
  <si>
    <t>https://mpesije.jne.gob.pe/apidocs/5151d7de-de9b-476d-bb10-94dc440954aa.pdf</t>
  </si>
  <si>
    <t>Caravelí - Regional_ACCESITARIO_RENOVACION POPULAR PERU_1</t>
  </si>
  <si>
    <t>JOEL RICARDO SALAZAR MEJIA</t>
  </si>
  <si>
    <t>29302715</t>
  </si>
  <si>
    <t>https://mpesije.jne.gob.pe/apidocs/5993a460-da2d-4b40-990e-48ada17f62c9.pdf</t>
  </si>
  <si>
    <t>Castilla - Regional_RENOVACION POPULAR PERU_1</t>
  </si>
  <si>
    <t>FIORELLA ESTEPHANI MONTI GRANDA</t>
  </si>
  <si>
    <t>46813796</t>
  </si>
  <si>
    <t>https://mpesije.jne.gob.pe/apidocs/fc7b1ba0-bb49-4163-ae1d-0767ff3fa9ab.pdf</t>
  </si>
  <si>
    <t>Castilla - Regional_ACCESITARIO_RENOVACION POPULAR PERU_1</t>
  </si>
  <si>
    <t>ROSA AMALIA PANTIGOSO GUTIERREZ</t>
  </si>
  <si>
    <t>30564140</t>
  </si>
  <si>
    <t>https://mpesije.jne.gob.pe/apidocs/83e9c5f2-3147-4c8c-84b8-564bfa0ca0c9.pdf</t>
  </si>
  <si>
    <t>Caylloma - Regional_RENOVACION POPULAR PERU_1</t>
  </si>
  <si>
    <t>JOVITA BEATRIZ LLACHO LLACMA</t>
  </si>
  <si>
    <t>29708677</t>
  </si>
  <si>
    <t>https://mpesije.jne.gob.pe/apidocs/79f6dbb9-34f5-477c-9841-123ff5aa2f49.pdf</t>
  </si>
  <si>
    <t>Caylloma - Regional_ACCESITARIO_RENOVACION POPULAR PERU_1</t>
  </si>
  <si>
    <t>INES AMANDA DELGADO MACHACA</t>
  </si>
  <si>
    <t>24884140</t>
  </si>
  <si>
    <t>https://mpesije.jne.gob.pe/apidocs/4d2a73e2-498a-4fa8-88b7-5ed659b839ea.pdf</t>
  </si>
  <si>
    <t>La Unión - Regional_RENOVACION POPULAR PERU_1</t>
  </si>
  <si>
    <t>MARIA ELENA TELLEZ CATCOPARCO</t>
  </si>
  <si>
    <t>74703491</t>
  </si>
  <si>
    <t>https://mpesije.jne.gob.pe/apidocs/8e506fc6-1b40-4b1e-9aae-beb19078c098.pdf</t>
  </si>
  <si>
    <t>La Unión - Regional_ACCESITARIO_RENOVACION POPULAR PERU_1</t>
  </si>
  <si>
    <t>YLARIA TOMASA FLORES FLORES</t>
  </si>
  <si>
    <t>09391006</t>
  </si>
  <si>
    <t>https://mpesije.jne.gob.pe/apidocs/a0122f54-e84c-4a57-a049-9818de794ecc.pdf</t>
  </si>
  <si>
    <t>Condesuyos - Regional_RENOVACION POPULAR PERU_1</t>
  </si>
  <si>
    <t>MARICIELO SHIRLEY FLORES HUAMANI DE RODRIGUEZ</t>
  </si>
  <si>
    <t>70850612</t>
  </si>
  <si>
    <t>https://mpesije.jne.gob.pe/apidocs/a88b873b-6a1e-4137-863b-fc4dd1194c90.pdf</t>
  </si>
  <si>
    <t>Condesuyos - Regional_ACCESITARIO_RENOVACION POPULAR PERU_1</t>
  </si>
  <si>
    <t>MURIEL MARILIA FERNANDEZ MEJIA</t>
  </si>
  <si>
    <t>76770463</t>
  </si>
  <si>
    <t>https://mpesije.jne.gob.pe/apidocs/1517e65d-bab0-4449-ac5e-de45d551a669.pdf</t>
  </si>
  <si>
    <t>Arequipa - Regional_VICEGOBERNADOR_RENOVACION POPULAR PERU</t>
  </si>
  <si>
    <t>MARIELENA ROMINA CAYLLAHUA SOTO</t>
  </si>
  <si>
    <t>74238585</t>
  </si>
  <si>
    <t>https://mpesije.jne.gob.pe/apidocs/c89e521d-3480-4437-938d-c1026a488e02.pdf</t>
  </si>
  <si>
    <t>Arequipa - Regional_RENOVACION POPULAR PERU_2</t>
  </si>
  <si>
    <t>SANDRA OLGA QUILLA FERNANDEZ</t>
  </si>
  <si>
    <t>41215979</t>
  </si>
  <si>
    <t>https://mpesije.jne.gob.pe/apidocs/5e768f02-aa4f-4a49-ad74-71473bebb28e.pdf</t>
  </si>
  <si>
    <t>Arequipa - Regional_ACCESITARIO_RENOVACION POPULAR PERU_2</t>
  </si>
  <si>
    <t>ROSARIO MANUELA ALVAREZ LAZARTE</t>
  </si>
  <si>
    <t>40866263</t>
  </si>
  <si>
    <t>https://mpesije.jne.gob.pe/apidocs/912b3ac9-cd04-42a4-84c0-6cf260be07d0.pdf</t>
  </si>
  <si>
    <t>Castilla - Regional_RENOVACION POPULAR PERU_2</t>
  </si>
  <si>
    <t>IVAN FREDY MAYHUA SILVA</t>
  </si>
  <si>
    <t>46056276</t>
  </si>
  <si>
    <t>https://mpesije.jne.gob.pe/apidocs/ba436d35-62cd-497a-a44c-4d7b4b2fe713.pdf</t>
  </si>
  <si>
    <t>Castilla - Regional_ACCESITARIO_RENOVACION POPULAR PERU_2</t>
  </si>
  <si>
    <t>JUAN YURGEN APAZA LAZARO</t>
  </si>
  <si>
    <t>45487450</t>
  </si>
  <si>
    <t>https://mpesije.jne.gob.pe/apidocs/3cd1b795-da1f-46c9-b588-2152b0cac5a4.pdf</t>
  </si>
  <si>
    <t>Caylloma - Regional_RENOVACION POPULAR PERU_2</t>
  </si>
  <si>
    <t>DENIZ MARCIAL SALCEDO QUISPE</t>
  </si>
  <si>
    <t>77152839</t>
  </si>
  <si>
    <t>https://mpesije.jne.gob.pe/apidocs/bd623ae4-1318-42d2-a8a4-35f9d36216f4.pdf</t>
  </si>
  <si>
    <t>Caylloma - Regional_ACCESITARIO_RENOVACION POPULAR PERU_2</t>
  </si>
  <si>
    <t>MILTON ELIAS BUSTINZA CACERES</t>
  </si>
  <si>
    <t>06228398</t>
  </si>
  <si>
    <t>https://mpesije.jne.gob.pe/apidocs/5214d765-8dc1-45d2-be62-e76d15bfd398.pdf</t>
  </si>
  <si>
    <t>La Unión - Regional_RENOVACION POPULAR PERU_2</t>
  </si>
  <si>
    <t>DARIO ALVARO CHACON HUAMANI</t>
  </si>
  <si>
    <t>41398254</t>
  </si>
  <si>
    <t>https://mpesije.jne.gob.pe/apidocs/fbf8f9e3-d183-491e-8619-7e6c09584f5a.pdf</t>
  </si>
  <si>
    <t>La Unión - Regional_ACCESITARIO_RENOVACION POPULAR PERU_2</t>
  </si>
  <si>
    <t>ELMER GUALBERTO CAHUANA CHANCAHUAÑA</t>
  </si>
  <si>
    <t>41534224</t>
  </si>
  <si>
    <t>https://mpesije.jne.gob.pe/apidocs/8941f3b5-1daf-4299-8e0a-05193f34ac51.pdf</t>
  </si>
  <si>
    <t>Arequipa - Regional_RENOVACION POPULAR PERU_3</t>
  </si>
  <si>
    <t>ROBERTO CESAR AUGUSTO ABARCA FERNANDEZ</t>
  </si>
  <si>
    <t>29221806</t>
  </si>
  <si>
    <t>https://mpesije.jne.gob.pe/apidocs/5006c94a-7100-4ab6-aab0-bb9350b7be16.pdf</t>
  </si>
  <si>
    <t>Arequipa - Regional_ACCESITARIO_RENOVACION POPULAR PERU_3</t>
  </si>
  <si>
    <t>GILMAR FERNANDO LAZO RONDON</t>
  </si>
  <si>
    <t>29459730</t>
  </si>
  <si>
    <t>https://mpesije.jne.gob.pe/apidocs/5f186545-fcee-4d0a-be27-cfe7172c71f2.pdf</t>
  </si>
  <si>
    <t>Arequipa - Regional_RENOVACION POPULAR PERU_4</t>
  </si>
  <si>
    <t>MILAGROS YOSELIN MAMANI CARAZAS</t>
  </si>
  <si>
    <t>72413204</t>
  </si>
  <si>
    <t>https://mpesije.jne.gob.pe/apidocs/a506d93c-927a-4661-885c-cd7784ddec05.pdf</t>
  </si>
  <si>
    <t>Arequipa - Regional_ACCESITARIO_RENOVACION POPULAR PERU_4</t>
  </si>
  <si>
    <t>ARLETTE ARACELLY DEL MILAGRO TEJADA TORRES</t>
  </si>
  <si>
    <t>73832551</t>
  </si>
  <si>
    <t>https://mpesije.jne.gob.pe/apidocs/1164a181-a292-43f1-ad07-2ab3fb28ed6c.pdf</t>
  </si>
  <si>
    <t>Arequipa - Regional_RENOVACION POPULAR PERU_5</t>
  </si>
  <si>
    <t>RENE CIRILO QUISPE CHOQUE</t>
  </si>
  <si>
    <t>29483142</t>
  </si>
  <si>
    <t>https://mpesije.jne.gob.pe/apidocs/4ed06e81-f7b5-46b9-969c-514e63690419.pdf</t>
  </si>
  <si>
    <t>Arequipa - Regional_ACCESITARIO_RENOVACION POPULAR PERU_5</t>
  </si>
  <si>
    <t>NELSON ADCO LEON</t>
  </si>
  <si>
    <t>70195845</t>
  </si>
  <si>
    <t>https://mpesije.jne.gob.pe/apidocs/da3e40bc-cf59-46f1-9cd3-d3bb8d1de9d5.pdf</t>
  </si>
  <si>
    <t>Arequipa - Regional_RENOVACION POPULAR PERU_6</t>
  </si>
  <si>
    <t>YNGRID ALCIONIT ANDIA CONCHA</t>
  </si>
  <si>
    <t>30762705</t>
  </si>
  <si>
    <t>https://mpesije.jne.gob.pe/apidocs/ba0bb53b-c34d-49d4-8a21-88b0d2e1f7c2.pdf</t>
  </si>
  <si>
    <t>Arequipa - Regional_ACCESITARIO_RENOVACION POPULAR PERU_6</t>
  </si>
  <si>
    <t>KARINA MILAGROS RODRIGUEZ CANDIA</t>
  </si>
  <si>
    <t>60783836</t>
  </si>
  <si>
    <t>https://mpesije.jne.gob.pe/apidocs/3c35ba19-cbc9-4964-a899-3ff0eb451fc4.pdf</t>
  </si>
  <si>
    <t>Arequipa - Regional_SALVEMOS AL PERU_0</t>
  </si>
  <si>
    <t>DAVID CESAR ARDILES SARAVIA</t>
  </si>
  <si>
    <t>29566707</t>
  </si>
  <si>
    <t>https://mpesije.jne.gob.pe/apidocs/802cf27d-d0af-4602-bf83-5e7f51297a1b.pdf</t>
  </si>
  <si>
    <t>Arequipa - Regional_SALVEMOS AL PERU_1</t>
  </si>
  <si>
    <t>JUAN ANTONIO ARIAS CARRASCO</t>
  </si>
  <si>
    <t>29295261</t>
  </si>
  <si>
    <t>https://mpesije.jne.gob.pe/apidocs/95910247-ecf9-405d-8ff5-4a032b7351db.pdf</t>
  </si>
  <si>
    <t>Caylloma - Regional_SALVEMOS AL PERU_1</t>
  </si>
  <si>
    <t>LUIS MENDOZA CACERES</t>
  </si>
  <si>
    <t>30643914</t>
  </si>
  <si>
    <t>https://mpesije.jne.gob.pe/apidocs/7c19cc4f-93ea-4d70-9d47-1a07d613bea1.pdf</t>
  </si>
  <si>
    <t>Condesuyos - Regional_SALVEMOS AL PERU_1</t>
  </si>
  <si>
    <t>DANTE MIGUEL COILA MAMANI</t>
  </si>
  <si>
    <t>46929002</t>
  </si>
  <si>
    <t>https://mpesije.jne.gob.pe/apidocs/83c93485-5d1a-453f-9c5e-4559515ada01.pdf</t>
  </si>
  <si>
    <t>Camaná - Regional_SALVEMOS AL PERU_1</t>
  </si>
  <si>
    <t>CLARISA MELINA MANRIQUE HUAYHUA</t>
  </si>
  <si>
    <t>46924154</t>
  </si>
  <si>
    <t>https://mpesije.jne.gob.pe/apidocs/72ae770c-e6ab-46df-a04a-804988a8d881.pdf</t>
  </si>
  <si>
    <t>Castilla - Regional_SALVEMOS AL PERU_1</t>
  </si>
  <si>
    <t>JOHN JESUS ZUÑIGA VALDIVIA</t>
  </si>
  <si>
    <t>29313477</t>
  </si>
  <si>
    <t>https://mpesije.jne.gob.pe/apidocs/38370113-3f53-46d6-89fb-fbcefdcae04b.pdf</t>
  </si>
  <si>
    <t>Islay - Regional_SALVEMOS AL PERU_1</t>
  </si>
  <si>
    <t>ORLANDO RIVAS ROJAS</t>
  </si>
  <si>
    <t>25004033</t>
  </si>
  <si>
    <t>https://mpesije.jne.gob.pe/apidocs/3c661aa6-4ca2-48cf-b8d0-f1943de1efec.pdf</t>
  </si>
  <si>
    <t>Caravelí - Regional_SALVEMOS AL PERU_1</t>
  </si>
  <si>
    <t>JHOSSELYN LISETH VIÑA RODRIGUEZ</t>
  </si>
  <si>
    <t>76870661</t>
  </si>
  <si>
    <t>https://mpesije.jne.gob.pe/apidocs/a2a968dd-6ff5-4159-9391-7f9c318acdca.pdf</t>
  </si>
  <si>
    <t>La Unión - Regional_SALVEMOS AL PERU_1</t>
  </si>
  <si>
    <t>JAMES JESUS POSSO SANCHEZ</t>
  </si>
  <si>
    <t>09513906</t>
  </si>
  <si>
    <t>https://mpesije.jne.gob.pe/apidocs/89b82aaa-29ac-4553-a213-a98d4be45542.pdf</t>
  </si>
  <si>
    <t>Arequipa - Regional_VICEGOBERNADOR_SALVEMOS AL PERU</t>
  </si>
  <si>
    <t>VIRGINIA NELLY CHAMBI LAURA</t>
  </si>
  <si>
    <t>29605384</t>
  </si>
  <si>
    <t>https://mpesije.jne.gob.pe/apidocs/0222a2c8-a368-4815-864a-a635ef32f76f.pdf</t>
  </si>
  <si>
    <t>Arequipa - Regional_SALVEMOS AL PERU_2</t>
  </si>
  <si>
    <t>ASUNCION ROJAS QUISPE DE EGUIA</t>
  </si>
  <si>
    <t>29230546</t>
  </si>
  <si>
    <t>https://mpesije.jne.gob.pe/apidocs/b4c96f01-fb5c-44b3-bbe7-f1678357338f.pdf</t>
  </si>
  <si>
    <t>Caylloma - Regional_SALVEMOS AL PERU_2</t>
  </si>
  <si>
    <t>CLAUDIA EVELYN CHOQUE CRUZ</t>
  </si>
  <si>
    <t>73881689</t>
  </si>
  <si>
    <t>https://mpesije.jne.gob.pe/apidocs/1a2e63a1-2875-4001-8170-0dcab025e2a8.pdf</t>
  </si>
  <si>
    <t>Castilla - Regional_SALVEMOS AL PERU_2</t>
  </si>
  <si>
    <t>PAMELA SHIRLEY FLORES CALACHUA</t>
  </si>
  <si>
    <t>76759165</t>
  </si>
  <si>
    <t>https://mpesije.jne.gob.pe/apidocs/f7037b69-19be-4319-8b99-a54f8cf1f848.pdf</t>
  </si>
  <si>
    <t>La Unión - Regional_SALVEMOS AL PERU_2</t>
  </si>
  <si>
    <t>FABIOLA MARÍA LUDEÑA HUAMANÍ</t>
  </si>
  <si>
    <t>70376903</t>
  </si>
  <si>
    <t>https://mpesije.jne.gob.pe/apidocs/d309c63d-2750-45ee-8a78-d3a1878338f0.pdf</t>
  </si>
  <si>
    <t>Arequipa - Regional_SALVEMOS AL PERU_3</t>
  </si>
  <si>
    <t>JORGE ALBERTO CHACON ARENAS</t>
  </si>
  <si>
    <t>29438969</t>
  </si>
  <si>
    <t>https://mpesije.jne.gob.pe/apidocs/da21578d-a1fb-4f0a-94e4-ba335fa516a7.pdf</t>
  </si>
  <si>
    <t>Arequipa - Regional_SALVEMOS AL PERU_4</t>
  </si>
  <si>
    <t>LILIA MARY MIRANDA RAMOS</t>
  </si>
  <si>
    <t>29670206</t>
  </si>
  <si>
    <t>https://mpesije.jne.gob.pe/apidocs/30b53ea3-0306-475b-82c6-dc096da7f988.pdf</t>
  </si>
  <si>
    <t>Arequipa - Regional_SALVEMOS AL PERU_5</t>
  </si>
  <si>
    <t>MANUEL TUCTO SOTELO</t>
  </si>
  <si>
    <t>42494853</t>
  </si>
  <si>
    <t>https://mpesije.jne.gob.pe/apidocs/61170101-1c02-4b3d-837f-7a15869d9d6a.pdf</t>
  </si>
  <si>
    <t>Arequipa - Regional_SALVEMOS AL PERU_6</t>
  </si>
  <si>
    <t>LUZ ANYELINA CHAVEZ CONDORI</t>
  </si>
  <si>
    <t>76583608</t>
  </si>
  <si>
    <t>https://mpesije.jne.gob.pe/apidocs/dd14e164-f461-4b05-9021-571bf0d7e19e.pdf</t>
  </si>
  <si>
    <t>Arequipa - Regional_VISION PERU_0</t>
  </si>
  <si>
    <t>VISION PERU</t>
  </si>
  <si>
    <t>EVARISTO ILLACUTIPA SALAMANCA</t>
  </si>
  <si>
    <t>29651438</t>
  </si>
  <si>
    <t>https://mpesije.jne.gob.pe/apidocs/15618b8d-a58f-40b8-b793-c99a44afdfa4.pdf</t>
  </si>
  <si>
    <t>Arequipa - Regional_VISION PERU_1</t>
  </si>
  <si>
    <t>SALVADOR SEBASTIAN VALENCIA DE LA FUENTE</t>
  </si>
  <si>
    <t>72617040</t>
  </si>
  <si>
    <t>https://mpesije.jne.gob.pe/apidocs/93ec6e2a-f16b-48c3-8f2e-581f8678d3be.pdf</t>
  </si>
  <si>
    <t>Arequipa - Regional_ACCESITARIO_VISION PERU_1</t>
  </si>
  <si>
    <t>ELVIS JOEL CCORIMANYA TTITO</t>
  </si>
  <si>
    <t>75981956</t>
  </si>
  <si>
    <t>https://mpesije.jne.gob.pe/apidocs/c6e44bb9-2ed8-4153-8de8-d40b2d64ebc9.pdf</t>
  </si>
  <si>
    <t>Camaná - Regional_VISION PERU_1</t>
  </si>
  <si>
    <t>PERSI JESUS MANRIQUE REVILLA</t>
  </si>
  <si>
    <t>40615797</t>
  </si>
  <si>
    <t>https://mpesije.jne.gob.pe/apidocs/2f2910fd-1fae-4d4a-a62d-e0030ad07f33.pdf</t>
  </si>
  <si>
    <t>Camaná - Regional_ACCESITARIO_VISION PERU_1</t>
  </si>
  <si>
    <t>EDGARDO VICENTE CUBA HUAYTA</t>
  </si>
  <si>
    <t>30423052</t>
  </si>
  <si>
    <t>https://mpesije.jne.gob.pe/apidocs/99a2dbca-1de3-473c-8894-1208843c47ec.pdf</t>
  </si>
  <si>
    <t>Caravelí - Regional_VISION PERU_1</t>
  </si>
  <si>
    <t>ROSAURA YAJAHUANCA CRUZ</t>
  </si>
  <si>
    <t>43630001</t>
  </si>
  <si>
    <t>https://mpesije.jne.gob.pe/apidocs/bb15484e-5f12-47d5-a951-df16732b0032.pdf</t>
  </si>
  <si>
    <t>Caravelí - Regional_ACCESITARIO_VISION PERU_1</t>
  </si>
  <si>
    <t>MAIRA MAGDALENA ALAMA VALDIVIEZO</t>
  </si>
  <si>
    <t>46261527</t>
  </si>
  <si>
    <t>https://mpesije.jne.gob.pe/apidocs/8b8dc2e9-52da-4297-9c0c-039262ad35e7.pdf</t>
  </si>
  <si>
    <t>Castilla - Regional_VISION PERU_1</t>
  </si>
  <si>
    <t>CESAR LUIS CABRERA HUAMANI</t>
  </si>
  <si>
    <t>40020448</t>
  </si>
  <si>
    <t>https://mpesije.jne.gob.pe/apidocs/e6113c18-8fef-4969-b6eb-f59f858d0eb9.pdf</t>
  </si>
  <si>
    <t>Castilla - Regional_ACCESITARIO_VISION PERU_1</t>
  </si>
  <si>
    <t>CARLOS ALBERTO MORALES MORAN</t>
  </si>
  <si>
    <t>41275757</t>
  </si>
  <si>
    <t>https://mpesije.jne.gob.pe/apidocs/ee2bdaca-97f3-4f73-9b84-01fb7c6ae2a3.pdf</t>
  </si>
  <si>
    <t>Caylloma - Regional_VISION PERU_1</t>
  </si>
  <si>
    <t>CRISTIAN MARCOS JIHUALLANCA CRUZ</t>
  </si>
  <si>
    <t>76306697</t>
  </si>
  <si>
    <t>https://mpesije.jne.gob.pe/apidocs/f6c172da-65c6-4139-a08b-0ce8eb11515c.pdf</t>
  </si>
  <si>
    <t>Caylloma - Regional_ACCESITARIO_VISION PERU_1</t>
  </si>
  <si>
    <t>CLEMENTE VILCA COAQUIRA</t>
  </si>
  <si>
    <t>30858414</t>
  </si>
  <si>
    <t>https://mpesije.jne.gob.pe/apidocs/b509e1bd-73d7-4fb5-b984-01a80725fbb5.pdf</t>
  </si>
  <si>
    <t>Condesuyos - Regional_VISION PERU_1</t>
  </si>
  <si>
    <t>JAVIER ENRIQUE PINTO RIVEROS</t>
  </si>
  <si>
    <t>40001888</t>
  </si>
  <si>
    <t>https://mpesije.jne.gob.pe/apidocs/5cab92da-00f0-4460-9a75-30562fe9a1b8.pdf</t>
  </si>
  <si>
    <t>Condesuyos - Regional_ACCESITARIO_VISION PERU_1</t>
  </si>
  <si>
    <t>RICARDO MARCELINO VENTURA GUTIERREZ</t>
  </si>
  <si>
    <t>29730418</t>
  </si>
  <si>
    <t>https://mpesije.jne.gob.pe/apidocs/0faba0e6-d2f3-4286-ae9a-5f5ff8d0516a.pdf</t>
  </si>
  <si>
    <t>Islay - Regional_VISION PERU_1</t>
  </si>
  <si>
    <t>LUCIA ELVIRA QUISPE QUISPE</t>
  </si>
  <si>
    <t>29517511</t>
  </si>
  <si>
    <t>https://mpesije.jne.gob.pe/apidocs/0c0ad015-c873-42c3-8d3f-829ff01bedc4.pdf</t>
  </si>
  <si>
    <t>Islay - Regional_ACCESITARIO_VISION PERU_1</t>
  </si>
  <si>
    <t>CLAUDIA VANIA SALAS PASTOR</t>
  </si>
  <si>
    <t>46657961</t>
  </si>
  <si>
    <t>https://mpesije.jne.gob.pe/apidocs/bb2c6cd1-3caf-4ff0-a67e-62bcfc38a9fe.pdf</t>
  </si>
  <si>
    <t>La Unión - Regional_VISION PERU_1</t>
  </si>
  <si>
    <t>MANFRED ENRIQUE VIDAL LINARES</t>
  </si>
  <si>
    <t>43545829</t>
  </si>
  <si>
    <t>https://mpesije.jne.gob.pe/apidocs/aa852573-b6df-49bf-aa95-de48c0c83477.pdf</t>
  </si>
  <si>
    <t>La Unión - Regional_ACCESITARIO_VISION PERU_1</t>
  </si>
  <si>
    <t>ALEXANDER ALBERTO ZUÑIGA QUIROZ</t>
  </si>
  <si>
    <t>42071627</t>
  </si>
  <si>
    <t>https://mpesije.jne.gob.pe/apidocs/a66c3b11-04a6-4fc8-9b7c-065998bc2abd.pdf</t>
  </si>
  <si>
    <t>Arequipa - Regional_VICEGOBERNADOR_VISION PERU</t>
  </si>
  <si>
    <t>CARMEN TEOFILA MENDOZA RABANAL</t>
  </si>
  <si>
    <t>40797002</t>
  </si>
  <si>
    <t>https://mpesije.jne.gob.pe/apidocs/af3abc9f-12a5-430a-b312-1bfbed89f370.pdf</t>
  </si>
  <si>
    <t>Arequipa - Regional_VISION PERU_2</t>
  </si>
  <si>
    <t>RUBI DANICELA CENTENO DELGADO</t>
  </si>
  <si>
    <t>74050031</t>
  </si>
  <si>
    <t>https://mpesije.jne.gob.pe/apidocs/c78e85e4-bb6d-475e-8a2c-8cb60d8bce3d.pdf</t>
  </si>
  <si>
    <t>Arequipa - Regional_ACCESITARIO_VISION PERU_2</t>
  </si>
  <si>
    <t>MILAGROS ANDREA AMADO APARICIO</t>
  </si>
  <si>
    <t>75818642</t>
  </si>
  <si>
    <t>https://mpesije.jne.gob.pe/apidocs/4eff3ca7-695a-46ed-b137-c32dc68ff9f2.pdf</t>
  </si>
  <si>
    <t>Castilla - Regional_VISION PERU_2</t>
  </si>
  <si>
    <t>JANET ESTELA CUNO ANAGUA</t>
  </si>
  <si>
    <t>46685597</t>
  </si>
  <si>
    <t>https://mpesije.jne.gob.pe/apidocs/567a253a-6dfd-42af-a629-23d54fdfeef7.pdf</t>
  </si>
  <si>
    <t>Castilla - Regional_ACCESITARIO_VISION PERU_2</t>
  </si>
  <si>
    <t>NOEMI VALERIA CARPIO TRUJILLANO</t>
  </si>
  <si>
    <t>72137629</t>
  </si>
  <si>
    <t>https://mpesije.jne.gob.pe/apidocs/268612ae-80b5-4270-b91b-efa5b495dfce.pdf</t>
  </si>
  <si>
    <t>Caylloma - Regional_VISION PERU_2</t>
  </si>
  <si>
    <t>YUSELI MARIA ALEJANDRA NUÑEZ TUNCO</t>
  </si>
  <si>
    <t>47746685</t>
  </si>
  <si>
    <t>https://mpesije.jne.gob.pe/apidocs/93ba985c-4b86-474c-802b-ba2db1331264.pdf</t>
  </si>
  <si>
    <t>Caylloma - Regional_ACCESITARIO_VISION PERU_2</t>
  </si>
  <si>
    <t>ZULEMA YANETH BARRIOS SORIA</t>
  </si>
  <si>
    <t>41326950</t>
  </si>
  <si>
    <t>https://mpesije.jne.gob.pe/apidocs/3e67482b-310d-422f-9a2e-d74a6f906179.pdf</t>
  </si>
  <si>
    <t>La Unión - Regional_VISION PERU_2</t>
  </si>
  <si>
    <t>SOLEDAD OBLITAS RIVERA</t>
  </si>
  <si>
    <t>77476429</t>
  </si>
  <si>
    <t>https://mpesije.jne.gob.pe/apidocs/a439f4c5-f179-4500-9d4f-a48533f54ae3.pdf</t>
  </si>
  <si>
    <t>La Unión - Regional_ACCESITARIO_VISION PERU_2</t>
  </si>
  <si>
    <t>MAGDA ALIDA AYALA JARA</t>
  </si>
  <si>
    <t>00464932</t>
  </si>
  <si>
    <t>https://mpesije.jne.gob.pe/apidocs/9bf471c7-96fe-4e1b-a818-729fbb1a91e7.pdf</t>
  </si>
  <si>
    <t>Arequipa - Regional_VISION PERU_3</t>
  </si>
  <si>
    <t>EDUARDO SAMUEL RODRIGUEZ MEJIA</t>
  </si>
  <si>
    <t>60782526</t>
  </si>
  <si>
    <t>https://mpesije.jne.gob.pe/apidocs/5e3826dc-04b2-40b2-a84a-b65a6f8d07c8.pdf</t>
  </si>
  <si>
    <t>Arequipa - Regional_ACCESITARIO_VISION PERU_3</t>
  </si>
  <si>
    <t>ANTONY FRANSHESCO CABANA VILCA</t>
  </si>
  <si>
    <t>72522988</t>
  </si>
  <si>
    <t>https://mpesije.jne.gob.pe/apidocs/c3d0b448-634a-4a29-88ea-3194ecdf5946.pdf</t>
  </si>
  <si>
    <t>Arequipa - Regional_VISION PERU_4</t>
  </si>
  <si>
    <t>KIARA MILENE BELTRAN ORTIZ</t>
  </si>
  <si>
    <t>73679671</t>
  </si>
  <si>
    <t>https://mpesije.jne.gob.pe/apidocs/0ac3eff4-b933-4f44-b0e3-7d694257a179.pdf</t>
  </si>
  <si>
    <t>Arequipa - Regional_ACCESITARIO_VISION PERU_4</t>
  </si>
  <si>
    <t>FIORELLA DAYANNA CCORIMANYA TTITO</t>
  </si>
  <si>
    <t>75238713</t>
  </si>
  <si>
    <t>https://mpesije.jne.gob.pe/apidocs/5d5af388-96fa-4a56-b651-af6ded154cdf.pdf</t>
  </si>
  <si>
    <t>Arequipa - Regional_VISION PERU_5</t>
  </si>
  <si>
    <t>VICTOR ALFREDO APARICIO ESPINOZA</t>
  </si>
  <si>
    <t>41534422</t>
  </si>
  <si>
    <t>https://mpesije.jne.gob.pe/apidocs/e3423ff9-f1c6-4a4a-a5bc-ffcb567f98d8.pdf</t>
  </si>
  <si>
    <t>Arequipa - Regional_ACCESITARIO_VISION PERU_5</t>
  </si>
  <si>
    <t>CESAR AUGUSTO PANTIGOSO MOLINA</t>
  </si>
  <si>
    <t>29250904</t>
  </si>
  <si>
    <t>https://mpesije.jne.gob.pe/apidocs/0e223de2-c013-4af9-8c66-a742525f2daf.pdf</t>
  </si>
  <si>
    <t>Arequipa - Regional_VISION PERU_6</t>
  </si>
  <si>
    <t>JACQUELIN CAROL BACKUS VERA</t>
  </si>
  <si>
    <t>29637627</t>
  </si>
  <si>
    <t>https://mpesije.jne.gob.pe/apidocs/4745fd55-2256-4093-9059-2610319c9092.pdf</t>
  </si>
  <si>
    <t>Arequipa - Regional_ACCESITARIO_VISION PERU_6</t>
  </si>
  <si>
    <t>GLADYS AYDE ARIVILCA PACORICONA</t>
  </si>
  <si>
    <t>41251341</t>
  </si>
  <si>
    <t>https://mpesije.jne.gob.pe/apidocs/d5976ac0-bfa0-47b6-b8aa-36637a5a8305.pdf</t>
  </si>
  <si>
    <t>Arequipa - Regional_YO AREQUIPA_0</t>
  </si>
  <si>
    <t>BERLY JOSE GONZALES ARIAS</t>
  </si>
  <si>
    <t>29567762</t>
  </si>
  <si>
    <t>https://mpesije.jne.gob.pe/apidocs/fc1a8d99-c931-4fdc-9e5a-83bea3dc773c.pdf</t>
  </si>
  <si>
    <t>Arequipa - Regional_YO AREQUIPA_1</t>
  </si>
  <si>
    <t>CECILIA ALEJANDRINA JARITA PADILLA</t>
  </si>
  <si>
    <t>29295222</t>
  </si>
  <si>
    <t>https://mpesije.jne.gob.pe/apidocs/a5ad9ca1-39fd-4408-adb5-0982bc24f1f2.pdf</t>
  </si>
  <si>
    <t>Arequipa - Regional_ACCESITARIO_YO AREQUIPA_1</t>
  </si>
  <si>
    <t>MADELENE ARIZAPANA ABARCA</t>
  </si>
  <si>
    <t>16124717</t>
  </si>
  <si>
    <t>https://mpesije.jne.gob.pe/apidocs/f61374a1-a53f-4c91-a531-09fd33954949.pdf</t>
  </si>
  <si>
    <t>Caylloma - Regional_YO AREQUIPA_1</t>
  </si>
  <si>
    <t>AURELIA MONICA GUERRA MENDOZA</t>
  </si>
  <si>
    <t>72088502</t>
  </si>
  <si>
    <t>https://mpesije.jne.gob.pe/apidocs/2bc9f479-193c-47ba-b8e7-08c431375f6c.pdf</t>
  </si>
  <si>
    <t>Caylloma - Regional_ACCESITARIO_YO AREQUIPA_1</t>
  </si>
  <si>
    <t>MARYORI YAJAYRA MENDOZA ROMERO</t>
  </si>
  <si>
    <t>75493032</t>
  </si>
  <si>
    <t>https://mpesije.jne.gob.pe/apidocs/f39727b4-6384-4473-b530-6d650aeedf8d.pdf</t>
  </si>
  <si>
    <t>Camaná - Regional_YO AREQUIPA_1</t>
  </si>
  <si>
    <t>NOHELIA ALEXANDRA CABRERA CALISAYA</t>
  </si>
  <si>
    <t>75867459</t>
  </si>
  <si>
    <t>https://mpesije.jne.gob.pe/apidocs/d61a13c7-be7c-41a3-93ef-9c425e23a056.pdf</t>
  </si>
  <si>
    <t>Camaná - Regional_ACCESITARIO_YO AREQUIPA_1</t>
  </si>
  <si>
    <t>YULIETH NOEMI JACOBO CHOQUE</t>
  </si>
  <si>
    <t>41166008</t>
  </si>
  <si>
    <t>https://mpesije.jne.gob.pe/apidocs/17bd8571-23cf-4c38-a0cd-2ae9690047d1.pdf</t>
  </si>
  <si>
    <t>Caravelí - Regional_YO AREQUIPA_1</t>
  </si>
  <si>
    <t>AARON ALEXANDER MALDONADO LOPEZ</t>
  </si>
  <si>
    <t>40153437</t>
  </si>
  <si>
    <t>https://mpesije.jne.gob.pe/apidocs/87b87f6e-e059-41e2-b1ab-9c878f7ca0df.pdf</t>
  </si>
  <si>
    <t>Caravelí - Regional_ACCESITARIO_YO AREQUIPA_1</t>
  </si>
  <si>
    <t>JEMYS ASTOLFO PEREA DEL AGUILA</t>
  </si>
  <si>
    <t>29204726</t>
  </si>
  <si>
    <t>https://mpesije.jne.gob.pe/apidocs/62daab18-3783-4ae4-8491-b421cc5978f5.pdf</t>
  </si>
  <si>
    <t>Castilla - Regional_YO AREQUIPA_1</t>
  </si>
  <si>
    <t>ANA LUZ OVIEDO LOPEZ DE ARENAS</t>
  </si>
  <si>
    <t>45060659</t>
  </si>
  <si>
    <t>https://mpesije.jne.gob.pe/apidocs/4b131c89-f487-4cd4-b5e0-a6fa9af5c76e.pdf</t>
  </si>
  <si>
    <t>Castilla - Regional_ACCESITARIO_YO AREQUIPA_1</t>
  </si>
  <si>
    <t>CATALINA ELSA FERNANDEZ IBARCENA</t>
  </si>
  <si>
    <t>30578015</t>
  </si>
  <si>
    <t>https://mpesije.jne.gob.pe/apidocs/38d53be0-c6c9-4bbf-9b0a-c6a3005179ca.pdf</t>
  </si>
  <si>
    <t>Condesuyos - Regional_YO AREQUIPA_1</t>
  </si>
  <si>
    <t>VICTORIA AHUATE VARGAS</t>
  </si>
  <si>
    <t>74801073</t>
  </si>
  <si>
    <t>https://mpesije.jne.gob.pe/apidocs/ccd9fb95-28ae-4170-99fe-68280eb6fe26.pdf</t>
  </si>
  <si>
    <t>Condesuyos - Regional_ACCESITARIO_YO AREQUIPA_1</t>
  </si>
  <si>
    <t>BERTHA ANAIS CONDORI HUAMANI</t>
  </si>
  <si>
    <t>74389594</t>
  </si>
  <si>
    <t>https://mpesije.jne.gob.pe/apidocs/b7130758-03f2-4d4a-919d-545e12321da4.pdf</t>
  </si>
  <si>
    <t>Islay - Regional_YO AREQUIPA_1</t>
  </si>
  <si>
    <t>JAIME ARTURO PEREA DIAZ</t>
  </si>
  <si>
    <t>30824624</t>
  </si>
  <si>
    <t>https://mpesije.jne.gob.pe/apidocs/a23b6bc1-3c25-4308-8ad4-4ae876e1fe16.pdf</t>
  </si>
  <si>
    <t>Islay - Regional_ACCESITARIO_YO AREQUIPA_1</t>
  </si>
  <si>
    <t>ALEXIS RIZAL SALAS RAMIREZ</t>
  </si>
  <si>
    <t>72550503</t>
  </si>
  <si>
    <t>https://mpesije.jne.gob.pe/apidocs/b250cd30-fc48-4eb6-b56d-31c9d563422e.pdf</t>
  </si>
  <si>
    <t>La Unión - Regional_YO AREQUIPA_1</t>
  </si>
  <si>
    <t>LESLI MILAGROS GONZALES LUPO</t>
  </si>
  <si>
    <t>75573457</t>
  </si>
  <si>
    <t>https://mpesije.jne.gob.pe/apidocs/2afe8c8b-af22-4930-9072-fa93d457636b.pdf</t>
  </si>
  <si>
    <t>La Unión - Regional_ACCESITARIO_YO AREQUIPA_1</t>
  </si>
  <si>
    <t>URSULA TOLEDO BERNAL</t>
  </si>
  <si>
    <t>29486246</t>
  </si>
  <si>
    <t>https://mpesije.jne.gob.pe/apidocs/494873e6-c416-4645-82ec-bc8e2679ab24.pdf</t>
  </si>
  <si>
    <t>Arequipa - Regional_VICEGOBERNADOR_YO AREQUIPA</t>
  </si>
  <si>
    <t>KATHERIN MELISSA ORTIZ QUISPE</t>
  </si>
  <si>
    <t>75540595</t>
  </si>
  <si>
    <t>https://mpesije.jne.gob.pe/apidocs/2148f231-7eec-49e6-83b4-bf4678ddf71a.pdf</t>
  </si>
  <si>
    <t>Arequipa - Regional_YO AREQUIPA_2</t>
  </si>
  <si>
    <t>FRANKLIN PERCY MURGUIA HUILLCA</t>
  </si>
  <si>
    <t>29572577</t>
  </si>
  <si>
    <t>https://mpesije.jne.gob.pe/apidocs/0256830c-3307-4fe0-9c63-19ee329f6a18.pdf</t>
  </si>
  <si>
    <t>Arequipa - Regional_ACCESITARIO_YO AREQUIPA_2</t>
  </si>
  <si>
    <t>MARCO ANTONIO BRIONES JIMENEZ</t>
  </si>
  <si>
    <t>29375329</t>
  </si>
  <si>
    <t>https://mpesije.jne.gob.pe/apidocs/853f43fb-5e4a-4ae9-a216-600a58d3eecf.pdf</t>
  </si>
  <si>
    <t>Caylloma - Regional_YO AREQUIPA_2</t>
  </si>
  <si>
    <t>ARTURO HUBERT PANTALEON CCOA</t>
  </si>
  <si>
    <t>44895933</t>
  </si>
  <si>
    <t>https://mpesije.jne.gob.pe/apidocs/dd65b327-fd6e-4cd7-8a01-02041b599271.pdf</t>
  </si>
  <si>
    <t>Caylloma - Regional_ACCESITARIO_YO AREQUIPA_2</t>
  </si>
  <si>
    <t>WILSON ADRIAN FUENTES VALDEZ</t>
  </si>
  <si>
    <t>46328335</t>
  </si>
  <si>
    <t>https://mpesije.jne.gob.pe/apidocs/d49ae45d-ba4d-43c4-aef4-a3fcdcfaccb7.pdf</t>
  </si>
  <si>
    <t>Castilla - Regional_YO AREQUIPA_2</t>
  </si>
  <si>
    <t>EUDES MODESTO QUISPE CAYLLAHUI</t>
  </si>
  <si>
    <t>41540335</t>
  </si>
  <si>
    <t>https://mpesije.jne.gob.pe/apidocs/f9f6f147-fba3-421f-a5cc-3eae6f32d083.pdf</t>
  </si>
  <si>
    <t>Castilla - Regional_ACCESITARIO_YO AREQUIPA_2</t>
  </si>
  <si>
    <t>ASENCION JUCHARO SALHUA</t>
  </si>
  <si>
    <t>30575602</t>
  </si>
  <si>
    <t>https://mpesije.jne.gob.pe/apidocs/cc32e052-1eb3-4fd3-9f0f-28532d836487.pdf</t>
  </si>
  <si>
    <t>La Unión - Regional_YO AREQUIPA_2</t>
  </si>
  <si>
    <t>CAMILO RODRIGUEZ ANCULLE</t>
  </si>
  <si>
    <t>15358552</t>
  </si>
  <si>
    <t>https://mpesije.jne.gob.pe/apidocs/8f7e10eb-2c65-4912-9e47-8a532c580bd6.pdf</t>
  </si>
  <si>
    <t>La Unión - Regional_ACCESITARIO_YO AREQUIPA_2</t>
  </si>
  <si>
    <t>ERASMO SANCHEZ SANCHEZ</t>
  </si>
  <si>
    <t>30953690</t>
  </si>
  <si>
    <t>https://mpesije.jne.gob.pe/apidocs/c234166c-658b-4202-94b0-fdef81cc818e.pdf</t>
  </si>
  <si>
    <t>Arequipa - Regional_YO AREQUIPA_3</t>
  </si>
  <si>
    <t>YOHANA NATALY TICONA CHECA</t>
  </si>
  <si>
    <t>77047963</t>
  </si>
  <si>
    <t>https://mpesije.jne.gob.pe/apidocs/c6fd16ee-8ef4-474d-b1e2-030ecfa59746.pdf</t>
  </si>
  <si>
    <t>Arequipa - Regional_ACCESITARIO_YO AREQUIPA_3</t>
  </si>
  <si>
    <t>MARIA ELENA PANCA TACCA</t>
  </si>
  <si>
    <t>76476351</t>
  </si>
  <si>
    <t>https://mpesije.jne.gob.pe/apidocs/5a1f71dd-8ef4-48e3-89e8-63f10c741c6d.pdf</t>
  </si>
  <si>
    <t>Arequipa - Regional_YO AREQUIPA_4</t>
  </si>
  <si>
    <t>GUIDO ROLANDO TAZA CAPIA</t>
  </si>
  <si>
    <t>40111097</t>
  </si>
  <si>
    <t>https://mpesije.jne.gob.pe/apidocs/2a3aaf2f-29f8-4fb7-84da-3580ce009231.pdf</t>
  </si>
  <si>
    <t>Arequipa - Regional_ACCESITARIO_YO AREQUIPA_4</t>
  </si>
  <si>
    <t>AURELIO SURCO CCUNO</t>
  </si>
  <si>
    <t>29491284</t>
  </si>
  <si>
    <t>https://mpesije.jne.gob.pe/apidocs/fe0b0b58-8d72-4a7d-bc7a-1a1837c78e95.pdf</t>
  </si>
  <si>
    <t>Arequipa - Regional_YO AREQUIPA_5</t>
  </si>
  <si>
    <t>ORIANA LUANA DAVILA VALENZUELA</t>
  </si>
  <si>
    <t>75518317</t>
  </si>
  <si>
    <t>https://mpesije.jne.gob.pe/apidocs/4d2dd846-7803-4e43-a98a-697112b87750.pdf</t>
  </si>
  <si>
    <t>Arequipa - Regional_ACCESITARIO_YO AREQUIPA_5</t>
  </si>
  <si>
    <t>FIORELA CAROLAY FERNANDEZ YUCRA</t>
  </si>
  <si>
    <t>76930141</t>
  </si>
  <si>
    <t>https://mpesije.jne.gob.pe/apidocs/672c3eee-ac20-4d96-930d-5cb8c58323b4.pdf</t>
  </si>
  <si>
    <t>Arequipa - Regional_YO AREQUIPA_6</t>
  </si>
  <si>
    <t>ERICK SEBASTIAN FLORES RODRIGUEZ</t>
  </si>
  <si>
    <t>72422607</t>
  </si>
  <si>
    <t>https://mpesije.jne.gob.pe/apidocs/559a40d9-ba87-4d8f-89c9-1fc967c35fe6.pdf</t>
  </si>
  <si>
    <t>Arequipa - Regional_ACCESITARIO_YO AREQUIPA_6</t>
  </si>
  <si>
    <t>BRANDON CRISTHIAN JESUS TURPO SALAMANCA</t>
  </si>
  <si>
    <t>76438951</t>
  </si>
  <si>
    <t>https://mpesije.jne.gob.pe/apidocs/6123e8a6-da38-49ab-be4a-9fee350fb6a8.pdf</t>
  </si>
  <si>
    <t>CONSEJO REGIONAL DE AREQUIPA: 16 CONSEJEROS ELECTOS AL 100% DE ACTAS (LEY N° 27683)</t>
  </si>
  <si>
    <t>Provincia</t>
  </si>
  <si>
    <t>Escaños Circunscripción</t>
  </si>
  <si>
    <t>N° Escaño</t>
  </si>
  <si>
    <t>Organización Política Ganadora</t>
  </si>
  <si>
    <t>Votos Obtenidos</t>
  </si>
  <si>
    <t>Cociente / Voto</t>
  </si>
  <si>
    <t>Candidato(a) Electo(a) JNE</t>
  </si>
  <si>
    <t>Estado JNE</t>
  </si>
  <si>
    <t>Condición Legal</t>
  </si>
  <si>
    <t>Enlace Hoja de Vida</t>
  </si>
  <si>
    <t>Escaño #1</t>
  </si>
  <si>
    <t>PROBABLE ELECTO (CONSEJERO REGIONAL D'HONDT)</t>
  </si>
  <si>
    <t>Escaño #2</t>
  </si>
  <si>
    <t>Escaño #3</t>
  </si>
  <si>
    <t>Escaño #4</t>
  </si>
  <si>
    <t>Escaño #5</t>
  </si>
  <si>
    <t>Escaño #6</t>
  </si>
  <si>
    <t>CLAVE_CONCEJO_ESCANO</t>
  </si>
  <si>
    <t>ID_REGISTRO</t>
  </si>
  <si>
    <t>NIVEL_GOBIERNO</t>
  </si>
  <si>
    <t>TIPO_AUTORIDAD</t>
  </si>
  <si>
    <t>ORDEN_ESCAÑO</t>
  </si>
  <si>
    <t>TIPO_ASIGNACION</t>
  </si>
  <si>
    <t>ORGANIZACION_POLITICA</t>
  </si>
  <si>
    <t>NUMERO_LISTA</t>
  </si>
  <si>
    <t>NOMBRE_CANDIDATO</t>
  </si>
  <si>
    <t>CONDICION_LEGAL</t>
  </si>
  <si>
    <t>AUT_0001</t>
  </si>
  <si>
    <t>Cifra Repartidora D'Hondt</t>
  </si>
  <si>
    <t>AUT_0002</t>
  </si>
  <si>
    <t>AUT_0003</t>
  </si>
  <si>
    <t>AUT_0004</t>
  </si>
  <si>
    <t>AUT_0005</t>
  </si>
  <si>
    <t>AUT_0006</t>
  </si>
  <si>
    <t>AUT_0007</t>
  </si>
  <si>
    <t>AUT_0008</t>
  </si>
  <si>
    <t>AUT_0009</t>
  </si>
  <si>
    <t>AUT_0010</t>
  </si>
  <si>
    <t>AUT_0011</t>
  </si>
  <si>
    <t>AUT_0012</t>
  </si>
  <si>
    <t>AUT_0013</t>
  </si>
  <si>
    <t>AUT_0014</t>
  </si>
  <si>
    <t>AUT_0015</t>
  </si>
  <si>
    <t>AUT_0016</t>
  </si>
  <si>
    <t>Arequipa - Provincial_0</t>
  </si>
  <si>
    <t>AUT_0017</t>
  </si>
  <si>
    <t>MUNICIPIO PROVINCIAL</t>
  </si>
  <si>
    <t>Titular Alcaldía</t>
  </si>
  <si>
    <t>Mayoría Relativa (Ganador)</t>
  </si>
  <si>
    <t>PROBABLE ELECTO (TITULAR INSCRITO)</t>
  </si>
  <si>
    <t>AUT_0018</t>
  </si>
  <si>
    <t>Regidor #1</t>
  </si>
  <si>
    <t>Mayoría Absoluta (LEM Art. 25)</t>
  </si>
  <si>
    <t>PROBABLE ELECTO (MAYORÍA ABSOLUTA)</t>
  </si>
  <si>
    <t>AUT_0019</t>
  </si>
  <si>
    <t>Regidor #2</t>
  </si>
  <si>
    <t>AUT_0020</t>
  </si>
  <si>
    <t>Regidor #3</t>
  </si>
  <si>
    <t>AUT_0021</t>
  </si>
  <si>
    <t>Regidor #4</t>
  </si>
  <si>
    <t>AUT_0022</t>
  </si>
  <si>
    <t>Regidor #5</t>
  </si>
  <si>
    <t>AUT_0023</t>
  </si>
  <si>
    <t>Regidor #6</t>
  </si>
  <si>
    <t>AUT_0024</t>
  </si>
  <si>
    <t>Regidor #7</t>
  </si>
  <si>
    <t>AUT_0025</t>
  </si>
  <si>
    <t>Regidor #8</t>
  </si>
  <si>
    <t>AUT_0026</t>
  </si>
  <si>
    <t>Regidor #9</t>
  </si>
  <si>
    <t>AUT_0027</t>
  </si>
  <si>
    <t>Regidor #10</t>
  </si>
  <si>
    <t>Minoría D'Hondt</t>
  </si>
  <si>
    <t>PROBABLE ELECTO (MINORÍA D'HONDT)</t>
  </si>
  <si>
    <t>AUT_0028</t>
  </si>
  <si>
    <t>Regidor #11</t>
  </si>
  <si>
    <t>AUT_0029</t>
  </si>
  <si>
    <t>Regidor #12</t>
  </si>
  <si>
    <t>AUT_0030</t>
  </si>
  <si>
    <t>Regidor #13</t>
  </si>
  <si>
    <t>AUT_0031</t>
  </si>
  <si>
    <t>Regidor #14</t>
  </si>
  <si>
    <t>AUT_0032</t>
  </si>
  <si>
    <t>Regidor #15</t>
  </si>
  <si>
    <t>Arequipa - Alto Selva Alegre_0</t>
  </si>
  <si>
    <t>AUT_0033</t>
  </si>
  <si>
    <t>MUNICIPIO DISTRITAL</t>
  </si>
  <si>
    <t>AUT_0034</t>
  </si>
  <si>
    <t>AUT_0035</t>
  </si>
  <si>
    <t>AUT_0036</t>
  </si>
  <si>
    <t>AUT_0037</t>
  </si>
  <si>
    <t>AUT_0038</t>
  </si>
  <si>
    <t>AUT_0039</t>
  </si>
  <si>
    <t>AUT_0040</t>
  </si>
  <si>
    <t>AUT_0041</t>
  </si>
  <si>
    <t>AUT_0042</t>
  </si>
  <si>
    <t>Arequipa - Cayma_0</t>
  </si>
  <si>
    <t>AUT_0043</t>
  </si>
  <si>
    <t>AUT_0044</t>
  </si>
  <si>
    <t>AUT_0045</t>
  </si>
  <si>
    <t>AUT_0046</t>
  </si>
  <si>
    <t>AUT_0047</t>
  </si>
  <si>
    <t>AUT_0048</t>
  </si>
  <si>
    <t>AUT_0049</t>
  </si>
  <si>
    <t>AUT_0050</t>
  </si>
  <si>
    <t>AUT_0051</t>
  </si>
  <si>
    <t>AUT_0052</t>
  </si>
  <si>
    <t>AUT_0053</t>
  </si>
  <si>
    <t>Arequipa - Cayma_11</t>
  </si>
  <si>
    <t>AUT_0054</t>
  </si>
  <si>
    <t>Arequipa - Cerro Colorado_0</t>
  </si>
  <si>
    <t>AUT_0055</t>
  </si>
  <si>
    <t>AUT_0056</t>
  </si>
  <si>
    <t>AUT_0057</t>
  </si>
  <si>
    <t>AUT_0058</t>
  </si>
  <si>
    <t>AUT_0059</t>
  </si>
  <si>
    <t>AUT_0060</t>
  </si>
  <si>
    <t>AUT_0061</t>
  </si>
  <si>
    <t>AUT_0062</t>
  </si>
  <si>
    <t>AUT_0063</t>
  </si>
  <si>
    <t>AUT_0064</t>
  </si>
  <si>
    <t>AUT_0065</t>
  </si>
  <si>
    <t>AUT_0066</t>
  </si>
  <si>
    <t>Arequipa - Characato_0</t>
  </si>
  <si>
    <t>AUT_0067</t>
  </si>
  <si>
    <t>AUT_0068</t>
  </si>
  <si>
    <t>AUT_0069</t>
  </si>
  <si>
    <t>AUT_0070</t>
  </si>
  <si>
    <t>AUT_0071</t>
  </si>
  <si>
    <t>AUT_0072</t>
  </si>
  <si>
    <t>Arequipa - Chiguata_0</t>
  </si>
  <si>
    <t>AUT_0073</t>
  </si>
  <si>
    <t>AUT_0074</t>
  </si>
  <si>
    <t>AUT_0075</t>
  </si>
  <si>
    <t>AUT_0076</t>
  </si>
  <si>
    <t>AUT_0077</t>
  </si>
  <si>
    <t>AUT_0078</t>
  </si>
  <si>
    <t>Arequipa - Jacobo Hunter_0</t>
  </si>
  <si>
    <t>AUT_0079</t>
  </si>
  <si>
    <t>AUT_0080</t>
  </si>
  <si>
    <t>AUT_0081</t>
  </si>
  <si>
    <t>AUT_0082</t>
  </si>
  <si>
    <t>AUT_0083</t>
  </si>
  <si>
    <t>AUT_0084</t>
  </si>
  <si>
    <t>AUT_0085</t>
  </si>
  <si>
    <t>AUT_0086</t>
  </si>
  <si>
    <t>AUT_0087</t>
  </si>
  <si>
    <t>AUT_0088</t>
  </si>
  <si>
    <t>Arequipa - Jose Luis Bustamante Y Rivero_0</t>
  </si>
  <si>
    <t>AUT_0089</t>
  </si>
  <si>
    <t>AUT_0090</t>
  </si>
  <si>
    <t>AUT_0091</t>
  </si>
  <si>
    <t>AUT_0092</t>
  </si>
  <si>
    <t>AUT_0093</t>
  </si>
  <si>
    <t>AUT_0094</t>
  </si>
  <si>
    <t>AUT_0095</t>
  </si>
  <si>
    <t>AUT_0096</t>
  </si>
  <si>
    <t>AUT_0097</t>
  </si>
  <si>
    <t>AUT_0098</t>
  </si>
  <si>
    <t>Arequipa - La Joya_0</t>
  </si>
  <si>
    <t>AUT_0099</t>
  </si>
  <si>
    <t>AUT_0100</t>
  </si>
  <si>
    <t>AUT_0101</t>
  </si>
  <si>
    <t>AUT_0102</t>
  </si>
  <si>
    <t>AUT_0103</t>
  </si>
  <si>
    <t>AUT_0104</t>
  </si>
  <si>
    <t>AUT_0105</t>
  </si>
  <si>
    <t>AUT_0106</t>
  </si>
  <si>
    <t>Arequipa - Mariano Melgar_0</t>
  </si>
  <si>
    <t>AUT_0107</t>
  </si>
  <si>
    <t>AUT_0108</t>
  </si>
  <si>
    <t>AUT_0109</t>
  </si>
  <si>
    <t>AUT_0110</t>
  </si>
  <si>
    <t>AUT_0111</t>
  </si>
  <si>
    <t>AUT_0112</t>
  </si>
  <si>
    <t>AUT_0113</t>
  </si>
  <si>
    <t>AUT_0114</t>
  </si>
  <si>
    <t>Arequipa - Mariano Melgar_8</t>
  </si>
  <si>
    <t>AUT_0115</t>
  </si>
  <si>
    <t>Arequipa - Mariano Melgar_9</t>
  </si>
  <si>
    <t>AUT_0116</t>
  </si>
  <si>
    <t>Arequipa - Miraflores_0</t>
  </si>
  <si>
    <t>AUT_0117</t>
  </si>
  <si>
    <t>AUT_0118</t>
  </si>
  <si>
    <t>AUT_0119</t>
  </si>
  <si>
    <t>AUT_0120</t>
  </si>
  <si>
    <t>AUT_0121</t>
  </si>
  <si>
    <t>AUT_0122</t>
  </si>
  <si>
    <t>AUT_0123</t>
  </si>
  <si>
    <t>AUT_0124</t>
  </si>
  <si>
    <t>AUT_0125</t>
  </si>
  <si>
    <t>AUT_0126</t>
  </si>
  <si>
    <t>Arequipa - Mollebaya_0</t>
  </si>
  <si>
    <t>AUT_0127</t>
  </si>
  <si>
    <t>AUT_0128</t>
  </si>
  <si>
    <t>AUT_0129</t>
  </si>
  <si>
    <t>AUT_0130</t>
  </si>
  <si>
    <t>AUT_0131</t>
  </si>
  <si>
    <t>AUT_0132</t>
  </si>
  <si>
    <t>Arequipa - Paucarpata_0</t>
  </si>
  <si>
    <t>AUT_0133</t>
  </si>
  <si>
    <t>AUT_0134</t>
  </si>
  <si>
    <t>AUT_0135</t>
  </si>
  <si>
    <t>AUT_0136</t>
  </si>
  <si>
    <t>AUT_0137</t>
  </si>
  <si>
    <t>AUT_0138</t>
  </si>
  <si>
    <t>AUT_0139</t>
  </si>
  <si>
    <t>AUT_0140</t>
  </si>
  <si>
    <t>AUT_0141</t>
  </si>
  <si>
    <t>AUT_0142</t>
  </si>
  <si>
    <t>AUT_0143</t>
  </si>
  <si>
    <t>AUT_0144</t>
  </si>
  <si>
    <t>Arequipa - Pocsi_0</t>
  </si>
  <si>
    <t>AUT_0145</t>
  </si>
  <si>
    <t>AUT_0146</t>
  </si>
  <si>
    <t>AUT_0147</t>
  </si>
  <si>
    <t>AUT_0148</t>
  </si>
  <si>
    <t>AUT_0149</t>
  </si>
  <si>
    <t>AUT_0150</t>
  </si>
  <si>
    <t>Arequipa - Polobaya_0</t>
  </si>
  <si>
    <t>AUT_0151</t>
  </si>
  <si>
    <t>AUT_0152</t>
  </si>
  <si>
    <t>AUT_0153</t>
  </si>
  <si>
    <t>AUT_0154</t>
  </si>
  <si>
    <t>Arequipa - Polobaya_4</t>
  </si>
  <si>
    <t>AUT_0155</t>
  </si>
  <si>
    <t>Arequipa - Polobaya_5</t>
  </si>
  <si>
    <t>AUT_0156</t>
  </si>
  <si>
    <t>Arequipa - Quequeña_0</t>
  </si>
  <si>
    <t>AUT_0157</t>
  </si>
  <si>
    <t>AUT_0158</t>
  </si>
  <si>
    <t>AUT_0159</t>
  </si>
  <si>
    <t>AUT_0160</t>
  </si>
  <si>
    <t>AUT_0161</t>
  </si>
  <si>
    <t>AUT_0162</t>
  </si>
  <si>
    <t>Arequipa - Sabandia_0</t>
  </si>
  <si>
    <t>AUT_0163</t>
  </si>
  <si>
    <t>AUT_0164</t>
  </si>
  <si>
    <t>AUT_0165</t>
  </si>
  <si>
    <t>AUT_0166</t>
  </si>
  <si>
    <t>AUT_0167</t>
  </si>
  <si>
    <t>Arequipa - Sabandia_5</t>
  </si>
  <si>
    <t>AUT_0168</t>
  </si>
  <si>
    <t>Arequipa - Sachaca_0</t>
  </si>
  <si>
    <t>AUT_0169</t>
  </si>
  <si>
    <t>AUT_0170</t>
  </si>
  <si>
    <t>AUT_0171</t>
  </si>
  <si>
    <t>AUT_0172</t>
  </si>
  <si>
    <t>AUT_0173</t>
  </si>
  <si>
    <t>AUT_0174</t>
  </si>
  <si>
    <t>AUT_0175</t>
  </si>
  <si>
    <t>AUT_0176</t>
  </si>
  <si>
    <t>Arequipa - San Juan De Siguas_0</t>
  </si>
  <si>
    <t>AUT_0177</t>
  </si>
  <si>
    <t>AUT_0178</t>
  </si>
  <si>
    <t>AUT_0179</t>
  </si>
  <si>
    <t>AUT_0180</t>
  </si>
  <si>
    <t>AUT_0181</t>
  </si>
  <si>
    <t>AUT_0182</t>
  </si>
  <si>
    <t>Arequipa - San Juan De Tarucani_0</t>
  </si>
  <si>
    <t>AUT_0183</t>
  </si>
  <si>
    <t>AUT_0184</t>
  </si>
  <si>
    <t>AUT_0185</t>
  </si>
  <si>
    <t>AUT_0186</t>
  </si>
  <si>
    <t>AUT_0187</t>
  </si>
  <si>
    <t>AUT_0188</t>
  </si>
  <si>
    <t>Arequipa - Santa Isabel De Siguas_0</t>
  </si>
  <si>
    <t>AUT_0189</t>
  </si>
  <si>
    <t>AUT_0190</t>
  </si>
  <si>
    <t>AUT_0191</t>
  </si>
  <si>
    <t>Arequipa - Santa Isabel De Siguas_3</t>
  </si>
  <si>
    <t>AUT_0192</t>
  </si>
  <si>
    <t>Arequipa - Santa Isabel De Siguas_4</t>
  </si>
  <si>
    <t>AUT_0193</t>
  </si>
  <si>
    <t>Arequipa - Santa Isabel De Siguas_5</t>
  </si>
  <si>
    <t>AUT_0194</t>
  </si>
  <si>
    <t>Arequipa - Santa Rita De Sihuas_0</t>
  </si>
  <si>
    <t>AUT_0195</t>
  </si>
  <si>
    <t>AUT_0196</t>
  </si>
  <si>
    <t>AUT_0197</t>
  </si>
  <si>
    <t>Arequipa - Santa Rita De Sihuas_3</t>
  </si>
  <si>
    <t>AUT_0198</t>
  </si>
  <si>
    <t>Arequipa - Santa Rita De Sihuas_4</t>
  </si>
  <si>
    <t>AUT_0199</t>
  </si>
  <si>
    <t>Arequipa - Santa Rita De Sihuas_5</t>
  </si>
  <si>
    <t>AUT_0200</t>
  </si>
  <si>
    <t>Arequipa - Socabaya_0</t>
  </si>
  <si>
    <t>AUT_0201</t>
  </si>
  <si>
    <t>AUT_0202</t>
  </si>
  <si>
    <t>AUT_0203</t>
  </si>
  <si>
    <t>AUT_0204</t>
  </si>
  <si>
    <t>AUT_0205</t>
  </si>
  <si>
    <t>AUT_0206</t>
  </si>
  <si>
    <t>AUT_0207</t>
  </si>
  <si>
    <t>AUT_0208</t>
  </si>
  <si>
    <t>AUT_0209</t>
  </si>
  <si>
    <t>AUT_0210</t>
  </si>
  <si>
    <t>Arequipa - Tiabaya_0</t>
  </si>
  <si>
    <t>AUT_0211</t>
  </si>
  <si>
    <t>AUT_0212</t>
  </si>
  <si>
    <t>AUT_0213</t>
  </si>
  <si>
    <t>AUT_0214</t>
  </si>
  <si>
    <t>AUT_0215</t>
  </si>
  <si>
    <t>Arequipa - Tiabaya_5</t>
  </si>
  <si>
    <t>AUT_0216</t>
  </si>
  <si>
    <t>Arequipa - Uchumayo_0</t>
  </si>
  <si>
    <t>AUT_0217</t>
  </si>
  <si>
    <t>AUT_0218</t>
  </si>
  <si>
    <t>AUT_0219</t>
  </si>
  <si>
    <t>AUT_0220</t>
  </si>
  <si>
    <t>AUT_0221</t>
  </si>
  <si>
    <t>AUT_0222</t>
  </si>
  <si>
    <t>Arequipa - Vitor_0</t>
  </si>
  <si>
    <t>AUT_0223</t>
  </si>
  <si>
    <t>AUT_0224</t>
  </si>
  <si>
    <t>AUT_0225</t>
  </si>
  <si>
    <t>AUT_0226</t>
  </si>
  <si>
    <t>AUT_0227</t>
  </si>
  <si>
    <t>AUT_0228</t>
  </si>
  <si>
    <t>Arequipa - Yanahuara_0</t>
  </si>
  <si>
    <t>AUT_0229</t>
  </si>
  <si>
    <t>AUT_0230</t>
  </si>
  <si>
    <t>AUT_0231</t>
  </si>
  <si>
    <t>AUT_0232</t>
  </si>
  <si>
    <t>AUT_0233</t>
  </si>
  <si>
    <t>AUT_0234</t>
  </si>
  <si>
    <t>AUT_0235</t>
  </si>
  <si>
    <t>AUT_0236</t>
  </si>
  <si>
    <t>Arequipa - Yarabamba_0</t>
  </si>
  <si>
    <t>AUT_0237</t>
  </si>
  <si>
    <t>Mayoría Relativa (Corrimiento LEM Art. 24)</t>
  </si>
  <si>
    <t>PROBABLE ELECTO (ASUME POR CORRIMIENTO / ALCALDE TITULAR EXCLUSION)</t>
  </si>
  <si>
    <t>AUT_0238</t>
  </si>
  <si>
    <t>AUT_0239</t>
  </si>
  <si>
    <t>AUT_0240</t>
  </si>
  <si>
    <t>AUT_0241</t>
  </si>
  <si>
    <t>AUT_0242</t>
  </si>
  <si>
    <t>Arequipa - Yura_0</t>
  </si>
  <si>
    <t>AUT_0243</t>
  </si>
  <si>
    <t>AUT_0244</t>
  </si>
  <si>
    <t>AUT_0245</t>
  </si>
  <si>
    <t>AUT_0246</t>
  </si>
  <si>
    <t>AUT_0247</t>
  </si>
  <si>
    <t>AUT_0248</t>
  </si>
  <si>
    <t>AUT_0249</t>
  </si>
  <si>
    <t>AUT_0250</t>
  </si>
  <si>
    <t>Camaná - Provincial_0</t>
  </si>
  <si>
    <t>AUT_0251</t>
  </si>
  <si>
    <t>AUT_0252</t>
  </si>
  <si>
    <t>AUT_0253</t>
  </si>
  <si>
    <t>AUT_0254</t>
  </si>
  <si>
    <t>AUT_0255</t>
  </si>
  <si>
    <t>AUT_0256</t>
  </si>
  <si>
    <t>AUT_0257</t>
  </si>
  <si>
    <t>AUT_0258</t>
  </si>
  <si>
    <t>AUT_0259</t>
  </si>
  <si>
    <t>AUT_0260</t>
  </si>
  <si>
    <t>Camaná - Jose Maria Quimper_0</t>
  </si>
  <si>
    <t>AUT_0261</t>
  </si>
  <si>
    <t>AUT_0262</t>
  </si>
  <si>
    <t>AUT_0263</t>
  </si>
  <si>
    <t>AUT_0264</t>
  </si>
  <si>
    <t>AUT_0265</t>
  </si>
  <si>
    <t>AUT_0266</t>
  </si>
  <si>
    <t>Camaná - Mariano Nicolas Valcarcel_0</t>
  </si>
  <si>
    <t>AUT_0267</t>
  </si>
  <si>
    <t>PROBABLE ELECTO (ASUME POR CORRIMIENTO / ALCALDE TITULAR IMPROCEDENTE)</t>
  </si>
  <si>
    <t>AUT_0268</t>
  </si>
  <si>
    <t>AUT_0269</t>
  </si>
  <si>
    <t>AUT_0270</t>
  </si>
  <si>
    <t>AUT_0271</t>
  </si>
  <si>
    <t>Cifra Repartidora D'Hondt (Reasignación lista incompleta)</t>
  </si>
  <si>
    <t>PROBABLE ELECTO (REASIGNACIÓN POR LISTA INCOMPLETA)</t>
  </si>
  <si>
    <t>AUT_0272</t>
  </si>
  <si>
    <t>Camaná - Mariscal Caceres_0</t>
  </si>
  <si>
    <t>AUT_0273</t>
  </si>
  <si>
    <t>AUT_0274</t>
  </si>
  <si>
    <t>AUT_0275</t>
  </si>
  <si>
    <t>AUT_0276</t>
  </si>
  <si>
    <t>AUT_0277</t>
  </si>
  <si>
    <t>Camaná - Mariscal Caceres_5</t>
  </si>
  <si>
    <t>AUT_0278</t>
  </si>
  <si>
    <t>Camaná - Nicolas De Pierola_0</t>
  </si>
  <si>
    <t>AUT_0279</t>
  </si>
  <si>
    <t>AUT_0280</t>
  </si>
  <si>
    <t>AUT_0281</t>
  </si>
  <si>
    <t>AUT_0282</t>
  </si>
  <si>
    <t>AUT_0283</t>
  </si>
  <si>
    <t>AUT_0284</t>
  </si>
  <si>
    <t>Camaná - Ocoña_0</t>
  </si>
  <si>
    <t>AUT_0285</t>
  </si>
  <si>
    <t>AUT_0286</t>
  </si>
  <si>
    <t>AUT_0287</t>
  </si>
  <si>
    <t>AUT_0288</t>
  </si>
  <si>
    <t>AUT_0289</t>
  </si>
  <si>
    <t>Camaná - Ocoña_5</t>
  </si>
  <si>
    <t>AUT_0290</t>
  </si>
  <si>
    <t>Camaná - Quilca_0</t>
  </si>
  <si>
    <t>AUT_0291</t>
  </si>
  <si>
    <t>AUT_0292</t>
  </si>
  <si>
    <t>AUT_0293</t>
  </si>
  <si>
    <t>AUT_0294</t>
  </si>
  <si>
    <t>AUT_0295</t>
  </si>
  <si>
    <t>Camaná - Quilca_5</t>
  </si>
  <si>
    <t>AUT_0296</t>
  </si>
  <si>
    <t>Camaná - Samuel Pastor_0</t>
  </si>
  <si>
    <t>AUT_0297</t>
  </si>
  <si>
    <t>AUT_0298</t>
  </si>
  <si>
    <t>AUT_0299</t>
  </si>
  <si>
    <t>AUT_0300</t>
  </si>
  <si>
    <t>AUT_0301</t>
  </si>
  <si>
    <t>AUT_0302</t>
  </si>
  <si>
    <t>Caravelí - Provincial_0</t>
  </si>
  <si>
    <t>AUT_0303</t>
  </si>
  <si>
    <t>AUT_0304</t>
  </si>
  <si>
    <t>AUT_0305</t>
  </si>
  <si>
    <t>AUT_0306</t>
  </si>
  <si>
    <t>AUT_0307</t>
  </si>
  <si>
    <t>AUT_0308</t>
  </si>
  <si>
    <t>AUT_0309</t>
  </si>
  <si>
    <t>AUT_0310</t>
  </si>
  <si>
    <t>Caravelí - Acari_0</t>
  </si>
  <si>
    <t>AUT_0311</t>
  </si>
  <si>
    <t>AUT_0312</t>
  </si>
  <si>
    <t>AUT_0313</t>
  </si>
  <si>
    <t>AUT_0314</t>
  </si>
  <si>
    <t>AUT_0315</t>
  </si>
  <si>
    <t>AUT_0316</t>
  </si>
  <si>
    <t>Caravelí - Atico_0</t>
  </si>
  <si>
    <t>AUT_0317</t>
  </si>
  <si>
    <t>AUT_0318</t>
  </si>
  <si>
    <t>AUT_0319</t>
  </si>
  <si>
    <t>AUT_0320</t>
  </si>
  <si>
    <t>AUT_0321</t>
  </si>
  <si>
    <t>Caravelí - Atico_5</t>
  </si>
  <si>
    <t>AUT_0322</t>
  </si>
  <si>
    <t>Caravelí - Atiquipa_0</t>
  </si>
  <si>
    <t>AUT_0323</t>
  </si>
  <si>
    <t>AUT_0324</t>
  </si>
  <si>
    <t>Caravelí - Atiquipa_2</t>
  </si>
  <si>
    <t>AUT_0325</t>
  </si>
  <si>
    <t>Caravelí - Atiquipa_3</t>
  </si>
  <si>
    <t>AUT_0326</t>
  </si>
  <si>
    <t>Caravelí - Atiquipa_4</t>
  </si>
  <si>
    <t>AUT_0327</t>
  </si>
  <si>
    <t>Caravelí - Atiquipa_5</t>
  </si>
  <si>
    <t>AUT_0328</t>
  </si>
  <si>
    <t>Lista Única (Totalidad de Escaños)</t>
  </si>
  <si>
    <t>PROBABLE ELECTO (LISTA ÚNICA)</t>
  </si>
  <si>
    <t>Caravelí - Bella Union_0</t>
  </si>
  <si>
    <t>AUT_0329</t>
  </si>
  <si>
    <t>AUT_0330</t>
  </si>
  <si>
    <t>AUT_0331</t>
  </si>
  <si>
    <t>AUT_0332</t>
  </si>
  <si>
    <t>AUT_0333</t>
  </si>
  <si>
    <t>AUT_0334</t>
  </si>
  <si>
    <t>Caravelí - Cahuacho_0</t>
  </si>
  <si>
    <t>AUT_0335</t>
  </si>
  <si>
    <t>AUT_0336</t>
  </si>
  <si>
    <t>AUT_0337</t>
  </si>
  <si>
    <t>AUT_0338</t>
  </si>
  <si>
    <t>Caravelí - Cahuacho_4</t>
  </si>
  <si>
    <t>AUT_0339</t>
  </si>
  <si>
    <t>Caravelí - Cahuacho_5</t>
  </si>
  <si>
    <t>AUT_0340</t>
  </si>
  <si>
    <t>Caravelí - Chala_0</t>
  </si>
  <si>
    <t>AUT_0341</t>
  </si>
  <si>
    <t>AUT_0342</t>
  </si>
  <si>
    <t>AUT_0343</t>
  </si>
  <si>
    <t>AUT_0344</t>
  </si>
  <si>
    <t>AUT_0345</t>
  </si>
  <si>
    <t>Caravelí - Chala_5</t>
  </si>
  <si>
    <t>AUT_0346</t>
  </si>
  <si>
    <t>Caravelí - Chaparra_0</t>
  </si>
  <si>
    <t>AUT_0347</t>
  </si>
  <si>
    <t>AUT_0348</t>
  </si>
  <si>
    <t>AUT_0349</t>
  </si>
  <si>
    <t>AUT_0350</t>
  </si>
  <si>
    <t>AUT_0351</t>
  </si>
  <si>
    <t>AUT_0352</t>
  </si>
  <si>
    <t>Caravelí - Huanuhuanu_0</t>
  </si>
  <si>
    <t>AUT_0353</t>
  </si>
  <si>
    <t>AUT_0354</t>
  </si>
  <si>
    <t>AUT_0355</t>
  </si>
  <si>
    <t>AUT_0356</t>
  </si>
  <si>
    <t>AUT_0357</t>
  </si>
  <si>
    <t>AUT_0358</t>
  </si>
  <si>
    <t>Caravelí - Jaqui_0</t>
  </si>
  <si>
    <t>AUT_0359</t>
  </si>
  <si>
    <t>AUT_0360</t>
  </si>
  <si>
    <t>AUT_0361</t>
  </si>
  <si>
    <t>AUT_0362</t>
  </si>
  <si>
    <t>AUT_0363</t>
  </si>
  <si>
    <t>Caravelí - Jaqui_5</t>
  </si>
  <si>
    <t>AUT_0364</t>
  </si>
  <si>
    <t>Caravelí - Lomas_0</t>
  </si>
  <si>
    <t>AUT_0365</t>
  </si>
  <si>
    <t>AUT_0366</t>
  </si>
  <si>
    <t>AUT_0367</t>
  </si>
  <si>
    <t>AUT_0368</t>
  </si>
  <si>
    <t>Caravelí - Lomas_4</t>
  </si>
  <si>
    <t>AUT_0369</t>
  </si>
  <si>
    <t>Caravelí - Lomas_5</t>
  </si>
  <si>
    <t>AUT_0370</t>
  </si>
  <si>
    <t>Caravelí - Quicacha_0</t>
  </si>
  <si>
    <t>AUT_0371</t>
  </si>
  <si>
    <t>AUT_0372</t>
  </si>
  <si>
    <t>Caravelí - Quicacha_2</t>
  </si>
  <si>
    <t>AUT_0373</t>
  </si>
  <si>
    <t>Caravelí - Quicacha_3</t>
  </si>
  <si>
    <t>AUT_0374</t>
  </si>
  <si>
    <t>Caravelí - Quicacha_4</t>
  </si>
  <si>
    <t>AUT_0375</t>
  </si>
  <si>
    <t>Caravelí - Quicacha_5</t>
  </si>
  <si>
    <t>AUT_0376</t>
  </si>
  <si>
    <t>Caravelí - Yauca_0</t>
  </si>
  <si>
    <t>AUT_0377</t>
  </si>
  <si>
    <t>AUT_0378</t>
  </si>
  <si>
    <t>AUT_0379</t>
  </si>
  <si>
    <t>AUT_0380</t>
  </si>
  <si>
    <t>AUT_0381</t>
  </si>
  <si>
    <t>Caravelí - Yauca_5</t>
  </si>
  <si>
    <t>AUT_0382</t>
  </si>
  <si>
    <t>Castilla - Provincial_0</t>
  </si>
  <si>
    <t>AUT_0383</t>
  </si>
  <si>
    <t>AUT_0384</t>
  </si>
  <si>
    <t>AUT_0385</t>
  </si>
  <si>
    <t>AUT_0386</t>
  </si>
  <si>
    <t>AUT_0387</t>
  </si>
  <si>
    <t>AUT_0388</t>
  </si>
  <si>
    <t>AUT_0389</t>
  </si>
  <si>
    <t>AUT_0390</t>
  </si>
  <si>
    <t>Castilla - Andagua_0</t>
  </si>
  <si>
    <t>AUT_0391</t>
  </si>
  <si>
    <t>AUT_0392</t>
  </si>
  <si>
    <t>AUT_0393</t>
  </si>
  <si>
    <t>AUT_0394</t>
  </si>
  <si>
    <t>Castilla - Andagua_4</t>
  </si>
  <si>
    <t>AUT_0395</t>
  </si>
  <si>
    <t>Castilla - Andagua_5</t>
  </si>
  <si>
    <t>AUT_0396</t>
  </si>
  <si>
    <t>Castilla - Ayo_0</t>
  </si>
  <si>
    <t>AUT_0397</t>
  </si>
  <si>
    <t>AUT_0398</t>
  </si>
  <si>
    <t>AUT_0399</t>
  </si>
  <si>
    <t>AUT_0400</t>
  </si>
  <si>
    <t>AUT_0401</t>
  </si>
  <si>
    <t>Castilla - Ayo_5</t>
  </si>
  <si>
    <t>AUT_0402</t>
  </si>
  <si>
    <t>Castilla - Chachas_0</t>
  </si>
  <si>
    <t>AUT_0403</t>
  </si>
  <si>
    <t>AUT_0404</t>
  </si>
  <si>
    <t>AUT_0405</t>
  </si>
  <si>
    <t>AUT_0406</t>
  </si>
  <si>
    <t>Castilla - Chachas_4</t>
  </si>
  <si>
    <t>AUT_0407</t>
  </si>
  <si>
    <t>Castilla - Chachas_5</t>
  </si>
  <si>
    <t>AUT_0408</t>
  </si>
  <si>
    <t>Castilla - Chilcaymarca_0</t>
  </si>
  <si>
    <t>AUT_0409</t>
  </si>
  <si>
    <t>AUT_0410</t>
  </si>
  <si>
    <t>AUT_0411</t>
  </si>
  <si>
    <t>Castilla - Chilcaymarca_3</t>
  </si>
  <si>
    <t>AUT_0412</t>
  </si>
  <si>
    <t>Castilla - Chilcaymarca_4</t>
  </si>
  <si>
    <t>AUT_0413</t>
  </si>
  <si>
    <t>Castilla - Chilcaymarca_5</t>
  </si>
  <si>
    <t>AUT_0414</t>
  </si>
  <si>
    <t>Castilla - Choco_0</t>
  </si>
  <si>
    <t>AUT_0415</t>
  </si>
  <si>
    <t>AUT_0416</t>
  </si>
  <si>
    <t>AUT_0417</t>
  </si>
  <si>
    <t>AUT_0418</t>
  </si>
  <si>
    <t>Castilla - Choco_4</t>
  </si>
  <si>
    <t>AUT_0419</t>
  </si>
  <si>
    <t>Castilla - Choco_5</t>
  </si>
  <si>
    <t>AUT_0420</t>
  </si>
  <si>
    <t>Castilla - Huancarqui_0</t>
  </si>
  <si>
    <t>AUT_0421</t>
  </si>
  <si>
    <t>AUT_0422</t>
  </si>
  <si>
    <t>AUT_0423</t>
  </si>
  <si>
    <t>AUT_0424</t>
  </si>
  <si>
    <t>AUT_0425</t>
  </si>
  <si>
    <t>Castilla - Huancarqui_5</t>
  </si>
  <si>
    <t>AUT_0426</t>
  </si>
  <si>
    <t>Castilla - Machaguay_0</t>
  </si>
  <si>
    <t>AUT_0427</t>
  </si>
  <si>
    <t>AUT_0428</t>
  </si>
  <si>
    <t>AUT_0429</t>
  </si>
  <si>
    <t>AUT_0430</t>
  </si>
  <si>
    <t>AUT_0431</t>
  </si>
  <si>
    <t>Castilla - Machaguay_5</t>
  </si>
  <si>
    <t>AUT_0432</t>
  </si>
  <si>
    <t>Castilla - Orcopampa_0</t>
  </si>
  <si>
    <t>AUT_0433</t>
  </si>
  <si>
    <t>AUT_0434</t>
  </si>
  <si>
    <t>AUT_0435</t>
  </si>
  <si>
    <t>AUT_0436</t>
  </si>
  <si>
    <t>AUT_0437</t>
  </si>
  <si>
    <t>Castilla - Orcopampa_5</t>
  </si>
  <si>
    <t>AUT_0438</t>
  </si>
  <si>
    <t>Castilla - Pampacolca_0</t>
  </si>
  <si>
    <t>AUT_0439</t>
  </si>
  <si>
    <t>AUT_0440</t>
  </si>
  <si>
    <t>AUT_0441</t>
  </si>
  <si>
    <t>AUT_0442</t>
  </si>
  <si>
    <t>Castilla - Pampacolca_4</t>
  </si>
  <si>
    <t>AUT_0443</t>
  </si>
  <si>
    <t>Castilla - Pampacolca_5</t>
  </si>
  <si>
    <t>AUT_0444</t>
  </si>
  <si>
    <t>Castilla - Tipan_0</t>
  </si>
  <si>
    <t>AUT_0445</t>
  </si>
  <si>
    <t>AUT_0446</t>
  </si>
  <si>
    <t>AUT_0447</t>
  </si>
  <si>
    <t>Castilla - Tipan_3</t>
  </si>
  <si>
    <t>AUT_0448</t>
  </si>
  <si>
    <t>Castilla - Tipan_4</t>
  </si>
  <si>
    <t>AUT_0449</t>
  </si>
  <si>
    <t>Castilla - Tipan_5</t>
  </si>
  <si>
    <t>AUT_0450</t>
  </si>
  <si>
    <t>Castilla - Uraca_0</t>
  </si>
  <si>
    <t>AUT_0451</t>
  </si>
  <si>
    <t>AUT_0452</t>
  </si>
  <si>
    <t>AUT_0453</t>
  </si>
  <si>
    <t>AUT_0454</t>
  </si>
  <si>
    <t>AUT_0455</t>
  </si>
  <si>
    <t>AUT_0456</t>
  </si>
  <si>
    <t>Castilla - Uñon_0</t>
  </si>
  <si>
    <t>AUT_0457</t>
  </si>
  <si>
    <t>AUT_0458</t>
  </si>
  <si>
    <t>AUT_0459</t>
  </si>
  <si>
    <t>AUT_0460</t>
  </si>
  <si>
    <t>Castilla - Uñon_4</t>
  </si>
  <si>
    <t>AUT_0461</t>
  </si>
  <si>
    <t>Castilla - Uñon_5</t>
  </si>
  <si>
    <t>AUT_0462</t>
  </si>
  <si>
    <t>Castilla - Viraco_0</t>
  </si>
  <si>
    <t>AUT_0463</t>
  </si>
  <si>
    <t>AUT_0464</t>
  </si>
  <si>
    <t>AUT_0465</t>
  </si>
  <si>
    <t>AUT_0466</t>
  </si>
  <si>
    <t>Castilla - Viraco_4</t>
  </si>
  <si>
    <t>AUT_0467</t>
  </si>
  <si>
    <t>Castilla - Viraco_5</t>
  </si>
  <si>
    <t>AUT_0468</t>
  </si>
  <si>
    <t>Caylloma - Provincial_0</t>
  </si>
  <si>
    <t>AUT_0469</t>
  </si>
  <si>
    <t>AUT_0470</t>
  </si>
  <si>
    <t>AUT_0471</t>
  </si>
  <si>
    <t>AUT_0472</t>
  </si>
  <si>
    <t>AUT_0473</t>
  </si>
  <si>
    <t>AUT_0474</t>
  </si>
  <si>
    <t>AUT_0475</t>
  </si>
  <si>
    <t>AUT_0476</t>
  </si>
  <si>
    <t>AUT_0477</t>
  </si>
  <si>
    <t>AUT_0478</t>
  </si>
  <si>
    <t>AUT_0479</t>
  </si>
  <si>
    <t>Caylloma - Provincial_11</t>
  </si>
  <si>
    <t>AUT_0480</t>
  </si>
  <si>
    <t>Caylloma - Achoma_0</t>
  </si>
  <si>
    <t>AUT_0481</t>
  </si>
  <si>
    <t>AUT_0482</t>
  </si>
  <si>
    <t>AUT_0483</t>
  </si>
  <si>
    <t>AUT_0484</t>
  </si>
  <si>
    <t>Caylloma - Achoma_4</t>
  </si>
  <si>
    <t>AUT_0485</t>
  </si>
  <si>
    <t>Caylloma - Achoma_5</t>
  </si>
  <si>
    <t>AUT_0486</t>
  </si>
  <si>
    <t>Caylloma - Cabanaconde_0</t>
  </si>
  <si>
    <t>AUT_0487</t>
  </si>
  <si>
    <t>AUT_0488</t>
  </si>
  <si>
    <t>AUT_0489</t>
  </si>
  <si>
    <t>AUT_0490</t>
  </si>
  <si>
    <t>AUT_0491</t>
  </si>
  <si>
    <t>Caylloma - Cabanaconde_5</t>
  </si>
  <si>
    <t>AUT_0492</t>
  </si>
  <si>
    <t>Caylloma - Callalli_0</t>
  </si>
  <si>
    <t>AUT_0493</t>
  </si>
  <si>
    <t>AUT_0494</t>
  </si>
  <si>
    <t>AUT_0495</t>
  </si>
  <si>
    <t>AUT_0496</t>
  </si>
  <si>
    <t>AUT_0497</t>
  </si>
  <si>
    <t>Caylloma - Callalli_5</t>
  </si>
  <si>
    <t>AUT_0498</t>
  </si>
  <si>
    <t>Caylloma - Caylloma_0</t>
  </si>
  <si>
    <t>AUT_0499</t>
  </si>
  <si>
    <t>AUT_0500</t>
  </si>
  <si>
    <t>AUT_0501</t>
  </si>
  <si>
    <t>AUT_0502</t>
  </si>
  <si>
    <t>AUT_0503</t>
  </si>
  <si>
    <t>Caylloma - Caylloma_5</t>
  </si>
  <si>
    <t>AUT_0504</t>
  </si>
  <si>
    <t>Caylloma - Coporaque_0</t>
  </si>
  <si>
    <t>AUT_0505</t>
  </si>
  <si>
    <t>AUT_0506</t>
  </si>
  <si>
    <t>AUT_0507</t>
  </si>
  <si>
    <t>AUT_0508</t>
  </si>
  <si>
    <t>AUT_0509</t>
  </si>
  <si>
    <t>Caylloma - Coporaque_5</t>
  </si>
  <si>
    <t>AUT_0510</t>
  </si>
  <si>
    <t>Caylloma - Huambo_0</t>
  </si>
  <si>
    <t>AUT_0511</t>
  </si>
  <si>
    <t>AUT_0512</t>
  </si>
  <si>
    <t>AUT_0513</t>
  </si>
  <si>
    <t>AUT_0514</t>
  </si>
  <si>
    <t>AUT_0515</t>
  </si>
  <si>
    <t>AUT_0516</t>
  </si>
  <si>
    <t>Caylloma - Huanca_0</t>
  </si>
  <si>
    <t>AUT_0517</t>
  </si>
  <si>
    <t>AUT_0518</t>
  </si>
  <si>
    <t>AUT_0519</t>
  </si>
  <si>
    <t>AUT_0520</t>
  </si>
  <si>
    <t>AUT_0521</t>
  </si>
  <si>
    <t>Caylloma - Huanca_5</t>
  </si>
  <si>
    <t>AUT_0522</t>
  </si>
  <si>
    <t>Caylloma - Ichupampa_0</t>
  </si>
  <si>
    <t>AUT_0523</t>
  </si>
  <si>
    <t>AUT_0524</t>
  </si>
  <si>
    <t>AUT_0525</t>
  </si>
  <si>
    <t>AUT_0526</t>
  </si>
  <si>
    <t>Caylloma - Ichupampa_4</t>
  </si>
  <si>
    <t>AUT_0527</t>
  </si>
  <si>
    <t>Caylloma - Ichupampa_5</t>
  </si>
  <si>
    <t>AUT_0528</t>
  </si>
  <si>
    <t>Caylloma - Lari_0</t>
  </si>
  <si>
    <t>AUT_0529</t>
  </si>
  <si>
    <t>AUT_0530</t>
  </si>
  <si>
    <t>Caylloma - Lari_2</t>
  </si>
  <si>
    <t>AUT_0531</t>
  </si>
  <si>
    <t>Caylloma - Lari_3</t>
  </si>
  <si>
    <t>AUT_0532</t>
  </si>
  <si>
    <t>Caylloma - Lari_4</t>
  </si>
  <si>
    <t>AUT_0533</t>
  </si>
  <si>
    <t>Caylloma - Lari_5</t>
  </si>
  <si>
    <t>AUT_0534</t>
  </si>
  <si>
    <t>Caylloma - Lluta_0</t>
  </si>
  <si>
    <t>AUT_0535</t>
  </si>
  <si>
    <t>AUT_0536</t>
  </si>
  <si>
    <t>AUT_0537</t>
  </si>
  <si>
    <t>AUT_0538</t>
  </si>
  <si>
    <t>AUT_0539</t>
  </si>
  <si>
    <t>AUT_0540</t>
  </si>
  <si>
    <t>Caylloma - Maca_0</t>
  </si>
  <si>
    <t>AUT_0541</t>
  </si>
  <si>
    <t>AUT_0542</t>
  </si>
  <si>
    <t>AUT_0543</t>
  </si>
  <si>
    <t>AUT_0544</t>
  </si>
  <si>
    <t>AUT_0545</t>
  </si>
  <si>
    <t>AUT_0546</t>
  </si>
  <si>
    <t>Caylloma - Madrigal_0</t>
  </si>
  <si>
    <t>AUT_0547</t>
  </si>
  <si>
    <t>AUT_0548</t>
  </si>
  <si>
    <t>AUT_0549</t>
  </si>
  <si>
    <t>AUT_0550</t>
  </si>
  <si>
    <t>Caylloma - Madrigal_4</t>
  </si>
  <si>
    <t>AUT_0551</t>
  </si>
  <si>
    <t>Caylloma - Madrigal_5</t>
  </si>
  <si>
    <t>AUT_0552</t>
  </si>
  <si>
    <t>Caylloma - Majes_0</t>
  </si>
  <si>
    <t>AUT_0553</t>
  </si>
  <si>
    <t>AUT_0554</t>
  </si>
  <si>
    <t>AUT_0555</t>
  </si>
  <si>
    <t>AUT_0556</t>
  </si>
  <si>
    <t>AUT_0557</t>
  </si>
  <si>
    <t>AUT_0558</t>
  </si>
  <si>
    <t>AUT_0559</t>
  </si>
  <si>
    <t>AUT_0560</t>
  </si>
  <si>
    <t>AUT_0561</t>
  </si>
  <si>
    <t>AUT_0562</t>
  </si>
  <si>
    <t>Caylloma - San Antonio De Chuca_0</t>
  </si>
  <si>
    <t>AUT_0563</t>
  </si>
  <si>
    <t>AUT_0564</t>
  </si>
  <si>
    <t>AUT_0565</t>
  </si>
  <si>
    <t>Caylloma - San Antonio De Chuca_3</t>
  </si>
  <si>
    <t>AUT_0566</t>
  </si>
  <si>
    <t>Caylloma - San Antonio De Chuca_4</t>
  </si>
  <si>
    <t>AUT_0567</t>
  </si>
  <si>
    <t>Caylloma - San Antonio De Chuca_5</t>
  </si>
  <si>
    <t>AUT_0568</t>
  </si>
  <si>
    <t>Caylloma - Sibayo_0</t>
  </si>
  <si>
    <t>AUT_0569</t>
  </si>
  <si>
    <t>AUT_0570</t>
  </si>
  <si>
    <t>AUT_0571</t>
  </si>
  <si>
    <t>Caylloma - Sibayo_3</t>
  </si>
  <si>
    <t>AUT_0572</t>
  </si>
  <si>
    <t>Caylloma - Sibayo_4</t>
  </si>
  <si>
    <t>AUT_0573</t>
  </si>
  <si>
    <t>Caylloma - Sibayo_5</t>
  </si>
  <si>
    <t>AUT_0574</t>
  </si>
  <si>
    <t>Caylloma - Tapay_0</t>
  </si>
  <si>
    <t>AUT_0575</t>
  </si>
  <si>
    <t>AUT_0576</t>
  </si>
  <si>
    <t>AUT_0577</t>
  </si>
  <si>
    <t>AUT_0578</t>
  </si>
  <si>
    <t>AUT_0579</t>
  </si>
  <si>
    <t>Caylloma - Tapay_5</t>
  </si>
  <si>
    <t>AUT_0580</t>
  </si>
  <si>
    <t>Caylloma - Tisco_0</t>
  </si>
  <si>
    <t>AUT_0581</t>
  </si>
  <si>
    <t>AUT_0582</t>
  </si>
  <si>
    <t>AUT_0583</t>
  </si>
  <si>
    <t>AUT_0584</t>
  </si>
  <si>
    <t>Caylloma - Tisco_4</t>
  </si>
  <si>
    <t>AUT_0585</t>
  </si>
  <si>
    <t>Caylloma - Tisco_5</t>
  </si>
  <si>
    <t>AUT_0586</t>
  </si>
  <si>
    <t>Caylloma - Tuti_0</t>
  </si>
  <si>
    <t>AUT_0587</t>
  </si>
  <si>
    <t>AUT_0588</t>
  </si>
  <si>
    <t>AUT_0589</t>
  </si>
  <si>
    <t>AUT_0590</t>
  </si>
  <si>
    <t>AUT_0591</t>
  </si>
  <si>
    <t>Caylloma - Tuti_5</t>
  </si>
  <si>
    <t>AUT_0592</t>
  </si>
  <si>
    <t>Caylloma - Yanque_0</t>
  </si>
  <si>
    <t>AUT_0593</t>
  </si>
  <si>
    <t>AUT_0594</t>
  </si>
  <si>
    <t>AUT_0595</t>
  </si>
  <si>
    <t>AUT_0596</t>
  </si>
  <si>
    <t>Caylloma - Yanque_4</t>
  </si>
  <si>
    <t>AUT_0597</t>
  </si>
  <si>
    <t>Caylloma - Yanque_5</t>
  </si>
  <si>
    <t>AUT_0598</t>
  </si>
  <si>
    <t>Condesuyos - Provincial_0</t>
  </si>
  <si>
    <t>AUT_0599</t>
  </si>
  <si>
    <t>AUT_0600</t>
  </si>
  <si>
    <t>AUT_0601</t>
  </si>
  <si>
    <t>AUT_0602</t>
  </si>
  <si>
    <t>AUT_0603</t>
  </si>
  <si>
    <t>AUT_0604</t>
  </si>
  <si>
    <t>Condesuyos - Andaray_0</t>
  </si>
  <si>
    <t>AUT_0605</t>
  </si>
  <si>
    <t>AUT_0606</t>
  </si>
  <si>
    <t>AUT_0607</t>
  </si>
  <si>
    <t>AUT_0608</t>
  </si>
  <si>
    <t>AUT_0609</t>
  </si>
  <si>
    <t>AUT_0610</t>
  </si>
  <si>
    <t>Condesuyos - Cayarani_0</t>
  </si>
  <si>
    <t>AUT_0611</t>
  </si>
  <si>
    <t>AUT_0612</t>
  </si>
  <si>
    <t>AUT_0613</t>
  </si>
  <si>
    <t>AUT_0614</t>
  </si>
  <si>
    <t>Condesuyos - Cayarani_4</t>
  </si>
  <si>
    <t>AUT_0615</t>
  </si>
  <si>
    <t>Condesuyos - Cayarani_5</t>
  </si>
  <si>
    <t>AUT_0616</t>
  </si>
  <si>
    <t>Condesuyos - Chichas_0</t>
  </si>
  <si>
    <t>AUT_0617</t>
  </si>
  <si>
    <t>AUT_0618</t>
  </si>
  <si>
    <t>AUT_0619</t>
  </si>
  <si>
    <t>Condesuyos - Chichas_3</t>
  </si>
  <si>
    <t>AUT_0620</t>
  </si>
  <si>
    <t>Condesuyos - Chichas_4</t>
  </si>
  <si>
    <t>AUT_0621</t>
  </si>
  <si>
    <t>Condesuyos - Chichas_5</t>
  </si>
  <si>
    <t>AUT_0622</t>
  </si>
  <si>
    <t>Condesuyos - Iray_0</t>
  </si>
  <si>
    <t>AUT_0623</t>
  </si>
  <si>
    <t>AUT_0624</t>
  </si>
  <si>
    <t>AUT_0625</t>
  </si>
  <si>
    <t>AUT_0626</t>
  </si>
  <si>
    <t>AUT_0627</t>
  </si>
  <si>
    <t>AUT_0628</t>
  </si>
  <si>
    <t>Condesuyos - Rio Grande_0</t>
  </si>
  <si>
    <t>AUT_0629</t>
  </si>
  <si>
    <t>AUT_0630</t>
  </si>
  <si>
    <t>AUT_0631</t>
  </si>
  <si>
    <t>AUT_0632</t>
  </si>
  <si>
    <t>AUT_0633</t>
  </si>
  <si>
    <t>Condesuyos - Rio Grande_5</t>
  </si>
  <si>
    <t>AUT_0634</t>
  </si>
  <si>
    <t>Condesuyos - Salamanca_0</t>
  </si>
  <si>
    <t>AUT_0635</t>
  </si>
  <si>
    <t>AUT_0636</t>
  </si>
  <si>
    <t>AUT_0637</t>
  </si>
  <si>
    <t>AUT_0638</t>
  </si>
  <si>
    <t>Condesuyos - Salamanca_4</t>
  </si>
  <si>
    <t>AUT_0639</t>
  </si>
  <si>
    <t>Condesuyos - Salamanca_5</t>
  </si>
  <si>
    <t>AUT_0640</t>
  </si>
  <si>
    <t>Condesuyos - Yanaquihua_0</t>
  </si>
  <si>
    <t>AUT_0641</t>
  </si>
  <si>
    <t>AUT_0642</t>
  </si>
  <si>
    <t>AUT_0643</t>
  </si>
  <si>
    <t>AUT_0644</t>
  </si>
  <si>
    <t>AUT_0645</t>
  </si>
  <si>
    <t>AUT_0646</t>
  </si>
  <si>
    <t>Islay - Provincial_0</t>
  </si>
  <si>
    <t>AUT_0647</t>
  </si>
  <si>
    <t>PROBABLE ELECTO (ASUME POR CORRIMIENTO / ALCALDE TITULAR RENUNCIA)</t>
  </si>
  <si>
    <t>AUT_0648</t>
  </si>
  <si>
    <t>AUT_0649</t>
  </si>
  <si>
    <t>AUT_0650</t>
  </si>
  <si>
    <t>AUT_0651</t>
  </si>
  <si>
    <t>AUT_0652</t>
  </si>
  <si>
    <t>AUT_0653</t>
  </si>
  <si>
    <t>AUT_0654</t>
  </si>
  <si>
    <t>AUT_0655</t>
  </si>
  <si>
    <t>AUT_0656</t>
  </si>
  <si>
    <t>Islay - Cocachacra_0</t>
  </si>
  <si>
    <t>AUT_0657</t>
  </si>
  <si>
    <t>AUT_0658</t>
  </si>
  <si>
    <t>AUT_0659</t>
  </si>
  <si>
    <t>AUT_0660</t>
  </si>
  <si>
    <t>AUT_0661</t>
  </si>
  <si>
    <t>AUT_0662</t>
  </si>
  <si>
    <t>Islay - Dean Valdivia_0</t>
  </si>
  <si>
    <t>AUT_0663</t>
  </si>
  <si>
    <t>AUT_0664</t>
  </si>
  <si>
    <t>AUT_0665</t>
  </si>
  <si>
    <t>AUT_0666</t>
  </si>
  <si>
    <t>AUT_0667</t>
  </si>
  <si>
    <t>AUT_0668</t>
  </si>
  <si>
    <t>Islay - Islay_0</t>
  </si>
  <si>
    <t>AUT_0669</t>
  </si>
  <si>
    <t>AUT_0670</t>
  </si>
  <si>
    <t>AUT_0671</t>
  </si>
  <si>
    <t>AUT_0672</t>
  </si>
  <si>
    <t>AUT_0673</t>
  </si>
  <si>
    <t>AUT_0674</t>
  </si>
  <si>
    <t>Islay - Mejia_0</t>
  </si>
  <si>
    <t>AUT_0675</t>
  </si>
  <si>
    <t>AUT_0676</t>
  </si>
  <si>
    <t>AUT_0677</t>
  </si>
  <si>
    <t>AUT_0678</t>
  </si>
  <si>
    <t>Islay - Mejia_4</t>
  </si>
  <si>
    <t>AUT_0679</t>
  </si>
  <si>
    <t>Islay - Mejia_5</t>
  </si>
  <si>
    <t>AUT_0680</t>
  </si>
  <si>
    <t>Islay - Punta De Bombon_0</t>
  </si>
  <si>
    <t>AUT_0681</t>
  </si>
  <si>
    <t>AUT_0682</t>
  </si>
  <si>
    <t>AUT_0683</t>
  </si>
  <si>
    <t>AUT_0684</t>
  </si>
  <si>
    <t>AUT_0685</t>
  </si>
  <si>
    <t>AUT_0686</t>
  </si>
  <si>
    <t>La Unión - Provincial_0</t>
  </si>
  <si>
    <t>AUT_0687</t>
  </si>
  <si>
    <t>AUT_0688</t>
  </si>
  <si>
    <t>AUT_0689</t>
  </si>
  <si>
    <t>AUT_0690</t>
  </si>
  <si>
    <t>AUT_0691</t>
  </si>
  <si>
    <t>AUT_0692</t>
  </si>
  <si>
    <t>La Unión - Alca_0</t>
  </si>
  <si>
    <t>AUT_0693</t>
  </si>
  <si>
    <t>AUT_0694</t>
  </si>
  <si>
    <t>AUT_0695</t>
  </si>
  <si>
    <t>AUT_0696</t>
  </si>
  <si>
    <t>La Unión - Alca_4</t>
  </si>
  <si>
    <t>AUT_0697</t>
  </si>
  <si>
    <t>La Unión - Alca_5</t>
  </si>
  <si>
    <t>AUT_0698</t>
  </si>
  <si>
    <t>La Unión - Charcana_0</t>
  </si>
  <si>
    <t>AUT_0699</t>
  </si>
  <si>
    <t>AUT_0700</t>
  </si>
  <si>
    <t>AUT_0701</t>
  </si>
  <si>
    <t>La Unión - Charcana_3</t>
  </si>
  <si>
    <t>AUT_0702</t>
  </si>
  <si>
    <t>La Unión - Charcana_4</t>
  </si>
  <si>
    <t>AUT_0703</t>
  </si>
  <si>
    <t>La Unión - Charcana_5</t>
  </si>
  <si>
    <t>AUT_0704</t>
  </si>
  <si>
    <t>La Unión - Huaynacotas_0</t>
  </si>
  <si>
    <t>AUT_0705</t>
  </si>
  <si>
    <t>AUT_0706</t>
  </si>
  <si>
    <t>AUT_0707</t>
  </si>
  <si>
    <t>AUT_0708</t>
  </si>
  <si>
    <t>La Unión - Huaynacotas_4</t>
  </si>
  <si>
    <t>AUT_0709</t>
  </si>
  <si>
    <t>La Unión - Huaynacotas_5</t>
  </si>
  <si>
    <t>AUT_0710</t>
  </si>
  <si>
    <t>La Unión - Pampamarca_0</t>
  </si>
  <si>
    <t>AUT_0711</t>
  </si>
  <si>
    <t>AUT_0712</t>
  </si>
  <si>
    <t>AUT_0713</t>
  </si>
  <si>
    <t>AUT_0714</t>
  </si>
  <si>
    <t>AUT_0715</t>
  </si>
  <si>
    <t>La Unión - Pampamarca_5</t>
  </si>
  <si>
    <t>AUT_0716</t>
  </si>
  <si>
    <t>La Unión - Puyca_0</t>
  </si>
  <si>
    <t>AUT_0717</t>
  </si>
  <si>
    <t>AUT_0718</t>
  </si>
  <si>
    <t>AUT_0719</t>
  </si>
  <si>
    <t>AUT_0720</t>
  </si>
  <si>
    <t>AUT_0721</t>
  </si>
  <si>
    <t>AUT_0722</t>
  </si>
  <si>
    <t>La Unión - Quechualla_0</t>
  </si>
  <si>
    <t>AUT_0723</t>
  </si>
  <si>
    <t>AUT_0724</t>
  </si>
  <si>
    <t>AUT_0725</t>
  </si>
  <si>
    <t>AUT_0726</t>
  </si>
  <si>
    <t>La Unión - Quechualla_4</t>
  </si>
  <si>
    <t>AUT_0727</t>
  </si>
  <si>
    <t>La Unión - Quechualla_5</t>
  </si>
  <si>
    <t>AUT_0728</t>
  </si>
  <si>
    <t>La Unión - Sayla_0</t>
  </si>
  <si>
    <t>AUT_0729</t>
  </si>
  <si>
    <t>AUT_0730</t>
  </si>
  <si>
    <t>AUT_0731</t>
  </si>
  <si>
    <t>AUT_0732</t>
  </si>
  <si>
    <t>AUT_0733</t>
  </si>
  <si>
    <t>La Unión - Sayla_5</t>
  </si>
  <si>
    <t>AUT_0734</t>
  </si>
  <si>
    <t>La Unión - Tauria_0</t>
  </si>
  <si>
    <t>AUT_0735</t>
  </si>
  <si>
    <t>AUT_0736</t>
  </si>
  <si>
    <t>AUT_0737</t>
  </si>
  <si>
    <t>La Unión - Tauria_3</t>
  </si>
  <si>
    <t>AUT_0738</t>
  </si>
  <si>
    <t>La Unión - Tauria_4</t>
  </si>
  <si>
    <t>AUT_0739</t>
  </si>
  <si>
    <t>La Unión - Tauria_5</t>
  </si>
  <si>
    <t>AUT_0740</t>
  </si>
  <si>
    <t>La Unión - Tomepampa_0</t>
  </si>
  <si>
    <t>AUT_0741</t>
  </si>
  <si>
    <t>AUT_0742</t>
  </si>
  <si>
    <t>AUT_0743</t>
  </si>
  <si>
    <t>La Unión - Tomepampa_3</t>
  </si>
  <si>
    <t>AUT_0744</t>
  </si>
  <si>
    <t>La Unión - Tomepampa_4</t>
  </si>
  <si>
    <t>AUT_0745</t>
  </si>
  <si>
    <t>La Unión - Tomepampa_5</t>
  </si>
  <si>
    <t>AUT_0746</t>
  </si>
  <si>
    <t>La Unión - Toro_0</t>
  </si>
  <si>
    <t>AUT_0747</t>
  </si>
  <si>
    <t>AUT_0748</t>
  </si>
  <si>
    <t>AUT_0749</t>
  </si>
  <si>
    <t>AUT_0750</t>
  </si>
  <si>
    <t>AUT_0751</t>
  </si>
  <si>
    <t>AUT_0752</t>
  </si>
  <si>
    <t>SIMULADOR Y AUDITOR FORENSE ELECTORAL: 117 CIRCUNSCRIPCIONES DE AREQUIPA</t>
  </si>
  <si>
    <t>SELECCIONE CIRCUNSCRIPCIÓN:</t>
  </si>
  <si>
    <t>Nivel de Gobierno:</t>
  </si>
  <si>
    <t>Ubigeo Oficial:</t>
  </si>
  <si>
    <t>Escaños Mayoría:</t>
  </si>
  <si>
    <t>Base Legal:</t>
  </si>
  <si>
    <t>Total Escaños Concejo/Consejo:</t>
  </si>
  <si>
    <t>Escaños Minorías (D'Hondt):</t>
  </si>
  <si>
    <t>TABLA 1: RESULTADOS OFICIALES ONPE DEL CONCEJO/CONSEJO SELECCIONADO</t>
  </si>
  <si>
    <t>Rank</t>
  </si>
  <si>
    <t>Organización Política</t>
  </si>
  <si>
    <t>Partido Clean</t>
  </si>
  <si>
    <t>Votos Válidos</t>
  </si>
  <si>
    <t>Porcentaje Válidos</t>
  </si>
  <si>
    <t>Condición Preliminar</t>
  </si>
  <si>
    <t>TOTAL VOTOS VÁLIDOS COMPUTADOS:</t>
  </si>
  <si>
    <t>ORGANIZACIÓN POLÍTICA GANADORA:</t>
  </si>
  <si>
    <t>TABLA 2: MATRIZ D'HONDT CON FÓRMULAS VIVAS (EXCLUYE AL GANADOR DE LA MAYORÍA EN MUNICIPIOS)</t>
  </si>
  <si>
    <t>Organización</t>
  </si>
  <si>
    <t>Votos</t>
  </si>
  <si>
    <t>Cociente / 1</t>
  </si>
  <si>
    <t>Cociente / 2</t>
  </si>
  <si>
    <t>Cociente / 3</t>
  </si>
  <si>
    <t>Cociente / 4</t>
  </si>
  <si>
    <t>Cociente / 5</t>
  </si>
  <si>
    <t>Cociente / 6</t>
  </si>
  <si>
    <t>Cociente / 7</t>
  </si>
  <si>
    <t>Cociente / 8</t>
  </si>
  <si>
    <t>Escaños Minoría Obtenidos</t>
  </si>
  <si>
    <t>TABLA 3: PROBABLES AUTORIDADES ELECTAS (PROYECCIÓN PERIODÍSTICA PANCARTA.PE - PENDIENTE PROCLAMACIÓN OFICIAL JNE)</t>
  </si>
  <si>
    <t>Cargo</t>
  </si>
  <si>
    <t>Tipo Asignación</t>
  </si>
  <si>
    <t>N° Lista</t>
  </si>
  <si>
    <t>Probable Autoridad Electa (JNE)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</si>
</sst>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1"/>
      <color theme="1"/>
      <name val="Calibri"/>
      <family val="2"/>
      <scheme val="minor"/>
    </font>
    <font>
      <b/>
      <sz val="9"/>
      <color rgb="FFFFFFFF"/>
      <name val="Segoe UI"/>
    </font>
    <font>
      <sz val="9"/>
      <name val="Segoe UI"/>
    </font>
    <font>
      <b/>
      <sz val="13"/>
      <color rgb="FFFFFFFF"/>
      <name val="Segoe UI"/>
    </font>
    <font>
      <u/>
      <sz val="9"/>
      <color rgb="FF0000EE"/>
      <name val="Segoe UI"/>
    </font>
    <font>
      <b/>
      <sz val="9"/>
      <name val="Segoe UI"/>
    </font>
    <font>
      <b/>
      <sz val="11"/>
      <color rgb="FF1B365D"/>
      <name val="Segoe UI"/>
    </font>
  </fonts>
  <fills count="6">
    <fill>
      <patternFill patternType="none"/>
    </fill>
    <fill>
      <patternFill patternType="gray125"/>
    </fill>
    <fill>
      <patternFill patternType="solid">
        <fgColor rgb="FF1B365D"/>
        <bgColor rgb="FF1B365D"/>
      </patternFill>
    </fill>
    <fill>
      <patternFill patternType="solid">
        <fgColor rgb="FF0284C7"/>
        <bgColor rgb="FF0284C7"/>
      </patternFill>
    </fill>
    <fill>
      <patternFill patternType="solid">
        <fgColor rgb="FFFEF08A"/>
        <bgColor rgb="FFFEF08A"/>
      </patternFill>
    </fill>
    <fill>
      <patternFill patternType="solid">
        <fgColor rgb="FFECFDF5"/>
        <bgColor rgb="FFECFDF5"/>
      </patternFill>
    </fill>
  </fills>
  <borders count="4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medium">
        <color rgb="FF1B365D"/>
      </left>
      <right style="medium">
        <color rgb="FF1B365D"/>
      </right>
      <top style="medium">
        <color rgb="FF1B365D"/>
      </top>
      <bottom style="medium">
        <color rgb="FF1B365D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double">
        <color rgb="FF1B365D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right" vertical="center"/>
    </xf>
    <xf numFmtId="10" fontId="2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0" fontId="1" fillId="3" borderId="1" xfId="0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right" vertical="center"/>
    </xf>
    <xf numFmtId="0" fontId="4" fillId="0" borderId="1" xfId="0" applyFont="1" applyBorder="1"/>
    <xf numFmtId="0" fontId="5" fillId="0" borderId="0" xfId="0" applyFont="1" applyAlignment="1">
      <alignment horizontal="left" vertical="center"/>
    </xf>
    <xf numFmtId="0" fontId="6" fillId="4" borderId="2" xfId="0" applyFont="1" applyFill="1" applyBorder="1" applyAlignment="1">
      <alignment horizontal="center" vertical="center"/>
    </xf>
    <xf numFmtId="0" fontId="5" fillId="0" borderId="1" xfId="0" applyFont="1" applyBorder="1"/>
    <xf numFmtId="0" fontId="5" fillId="0" borderId="1" xfId="0" applyFont="1" applyBorder="1" applyAlignment="1">
      <alignment horizontal="center" vertical="center"/>
    </xf>
    <xf numFmtId="0" fontId="6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0" fillId="0" borderId="3" xfId="0" applyBorder="1"/>
    <xf numFmtId="0" fontId="5" fillId="0" borderId="3" xfId="0" applyFont="1" applyBorder="1"/>
    <xf numFmtId="3" fontId="5" fillId="0" borderId="3" xfId="0" applyNumberFormat="1" applyFont="1" applyBorder="1" applyAlignment="1">
      <alignment horizontal="right" vertical="center"/>
    </xf>
    <xf numFmtId="10" fontId="5" fillId="0" borderId="3" xfId="0" applyNumberFormat="1" applyFont="1" applyBorder="1" applyAlignment="1">
      <alignment horizontal="right" vertical="center"/>
    </xf>
    <xf numFmtId="0" fontId="0" fillId="0" borderId="1" xfId="0" applyBorder="1"/>
    <xf numFmtId="0" fontId="5" fillId="5" borderId="1" xfId="0" applyFont="1" applyFill="1" applyBorder="1" applyAlignment="1">
      <alignment horizontal="left" vertical="center"/>
    </xf>
    <xf numFmtId="0" fontId="5" fillId="5" borderId="1" xfId="0" applyFont="1" applyFill="1" applyBorder="1"/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3" fillId="2" borderId="0" xfId="0" applyFont="1" applyFill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AutoridadesElectas2026" displayName="TablaAutoridadesElectas2026" ref="A1:P753">
  <autoFilter ref="A1:P753" xr:uid="{00000000-0009-0000-0100-000001000000}"/>
  <tableColumns count="16">
    <tableColumn id="1" xr3:uid="{00000000-0010-0000-0000-000001000000}" name="CLAVE_CONCEJO_ESCANO"/>
    <tableColumn id="2" xr3:uid="{00000000-0010-0000-0000-000002000000}" name="ID_REGISTRO"/>
    <tableColumn id="3" xr3:uid="{00000000-0010-0000-0000-000003000000}" name="NIVEL_GOBIERNO"/>
    <tableColumn id="4" xr3:uid="{00000000-0010-0000-0000-000004000000}" name="PROVINCIA"/>
    <tableColumn id="5" xr3:uid="{00000000-0010-0000-0000-000005000000}" name="DISTRITO"/>
    <tableColumn id="6" xr3:uid="{00000000-0010-0000-0000-000006000000}" name="TIPO_AUTORIDAD"/>
    <tableColumn id="7" xr3:uid="{00000000-0010-0000-0000-000007000000}" name="ORDEN_ESCAÑO"/>
    <tableColumn id="8" xr3:uid="{00000000-0010-0000-0000-000008000000}" name="TIPO_ASIGNACION"/>
    <tableColumn id="9" xr3:uid="{00000000-0010-0000-0000-000009000000}" name="ORGANIZACION_POLITICA"/>
    <tableColumn id="10" xr3:uid="{00000000-0010-0000-0000-00000A000000}" name="PARTIDO_CLEAN"/>
    <tableColumn id="11" xr3:uid="{00000000-0010-0000-0000-00000B000000}" name="NUMERO_LISTA"/>
    <tableColumn id="12" xr3:uid="{00000000-0010-0000-0000-00000C000000}" name="NOMBRE_CANDIDATO"/>
    <tableColumn id="13" xr3:uid="{00000000-0010-0000-0000-00000D000000}" name="DNI"/>
    <tableColumn id="14" xr3:uid="{00000000-0010-0000-0000-00000E000000}" name="ESTADO_JNE"/>
    <tableColumn id="15" xr3:uid="{00000000-0010-0000-0000-00000F000000}" name="CONDICION_LEGAL"/>
    <tableColumn id="16" xr3:uid="{00000000-0010-0000-0000-000010000000}" name="URL_HOJA_VIDA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mpesije.jne.gob.pe/apidocs/380fef4f-7915-40bc-aa3f-97352f46f2b6.pdf" TargetMode="External"/><Relationship Id="rId13" Type="http://schemas.openxmlformats.org/officeDocument/2006/relationships/hyperlink" Target="https://mpesije.jne.gob.pe/apidocs/27328dbc-c9b0-44c4-aca5-ed572b96460f.pdf" TargetMode="External"/><Relationship Id="rId3" Type="http://schemas.openxmlformats.org/officeDocument/2006/relationships/hyperlink" Target="https://mpesije.jne.gob.pe/apidocs/111204cc-384d-44ac-818b-59a489ffe275.pdf" TargetMode="External"/><Relationship Id="rId7" Type="http://schemas.openxmlformats.org/officeDocument/2006/relationships/hyperlink" Target="https://mpesije.jne.gob.pe/apidocs/2cd8092b-74c1-4fb4-af06-bdda912410ef.pdf" TargetMode="External"/><Relationship Id="rId12" Type="http://schemas.openxmlformats.org/officeDocument/2006/relationships/hyperlink" Target="https://mpesije.jne.gob.pe/apidocs/732886d5-617e-439f-9894-6c409b2287e2.pdf" TargetMode="External"/><Relationship Id="rId2" Type="http://schemas.openxmlformats.org/officeDocument/2006/relationships/hyperlink" Target="https://mpesije.jne.gob.pe/apidocs/7f340b1e-c5bd-4513-b556-df289ed3cb90.pdf" TargetMode="External"/><Relationship Id="rId16" Type="http://schemas.openxmlformats.org/officeDocument/2006/relationships/hyperlink" Target="https://mpesije.jne.gob.pe/apidocs/dfdf8934-6708-44dd-b3c5-5a4e31837506.pdf" TargetMode="External"/><Relationship Id="rId1" Type="http://schemas.openxmlformats.org/officeDocument/2006/relationships/hyperlink" Target="https://mpesije.jne.gob.pe/apidocs/b0d67ede-f281-406a-8fb8-c48d57499f6f.pdf" TargetMode="External"/><Relationship Id="rId6" Type="http://schemas.openxmlformats.org/officeDocument/2006/relationships/hyperlink" Target="https://mpesije.jne.gob.pe/apidocs/0ea17018-8890-460b-9026-bf53dcc0d96d.pdf" TargetMode="External"/><Relationship Id="rId11" Type="http://schemas.openxmlformats.org/officeDocument/2006/relationships/hyperlink" Target="https://mpesije.jne.gob.pe/apidocs/2a614034-ab95-4cde-bb2c-6b3cb726ed50.pdf" TargetMode="External"/><Relationship Id="rId5" Type="http://schemas.openxmlformats.org/officeDocument/2006/relationships/hyperlink" Target="https://mpesije.jne.gob.pe/apidocs/2d2e4f12-6af8-4bb3-8f1b-69179cd3a9a6.pdf" TargetMode="External"/><Relationship Id="rId15" Type="http://schemas.openxmlformats.org/officeDocument/2006/relationships/hyperlink" Target="https://mpesije.jne.gob.pe/apidocs/993dd2ba-91f5-4c27-8222-6ace9e9b6764.pdf" TargetMode="External"/><Relationship Id="rId10" Type="http://schemas.openxmlformats.org/officeDocument/2006/relationships/hyperlink" Target="https://mpesije.jne.gob.pe/apidocs/9e7bfe11-b57a-41ec-b7b6-e8cc2093f1f4.pdf" TargetMode="External"/><Relationship Id="rId4" Type="http://schemas.openxmlformats.org/officeDocument/2006/relationships/hyperlink" Target="https://mpesije.jne.gob.pe/apidocs/a1fbfd85-464e-4e43-9fab-6b94704c2184.pdf" TargetMode="External"/><Relationship Id="rId9" Type="http://schemas.openxmlformats.org/officeDocument/2006/relationships/hyperlink" Target="https://mpesije.jne.gob.pe/apidocs/3ed7f62c-0cca-48be-a4d4-0ceed8bcef33.pdf" TargetMode="External"/><Relationship Id="rId14" Type="http://schemas.openxmlformats.org/officeDocument/2006/relationships/hyperlink" Target="https://mpesije.jne.gob.pe/apidocs/78b1ecd6-3e18-4104-9632-acbf83b4ba86.pdf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73"/>
  <sheetViews>
    <sheetView tabSelected="1" topLeftCell="C52" workbookViewId="0">
      <selection activeCell="I59" sqref="I59"/>
    </sheetView>
  </sheetViews>
  <sheetFormatPr baseColWidth="10" defaultColWidth="9.140625" defaultRowHeight="15" x14ac:dyDescent="0.25"/>
  <cols>
    <col min="1" max="1" width="22" customWidth="1"/>
    <col min="2" max="2" width="28" customWidth="1"/>
    <col min="3" max="3" width="30" customWidth="1"/>
    <col min="4" max="4" width="10" customWidth="1"/>
    <col min="5" max="5" width="36" customWidth="1"/>
    <col min="6" max="6" width="12" customWidth="1"/>
    <col min="7" max="7" width="16" customWidth="1"/>
    <col min="8" max="8" width="32" customWidth="1"/>
    <col min="9" max="9" width="22" customWidth="1"/>
    <col min="10" max="10" width="14" customWidth="1"/>
    <col min="11" max="11" width="16" customWidth="1"/>
  </cols>
  <sheetData>
    <row r="1" spans="1:11" ht="27.95" customHeight="1" x14ac:dyDescent="0.35">
      <c r="A1" s="26" t="s">
        <v>25331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3" spans="1:11" ht="16.5" x14ac:dyDescent="0.25">
      <c r="A3" s="10" t="s">
        <v>25332</v>
      </c>
      <c r="C3" s="11" t="s">
        <v>110</v>
      </c>
    </row>
    <row r="4" spans="1:11" x14ac:dyDescent="0.25">
      <c r="B4" s="12" t="s">
        <v>25333</v>
      </c>
      <c r="C4" s="2" t="str">
        <f>VLOOKUP($C$3, DATA_CONFIG_ESCANOS!$A:$I, 2, FALSE)</f>
        <v>DISTRITAL</v>
      </c>
      <c r="E4" s="12" t="s">
        <v>25334</v>
      </c>
      <c r="F4" s="2" t="str">
        <f>VLOOKUP($C$3, DATA_CONFIG_ESCANOS!$A:$I, 5, FALSE)</f>
        <v>040125</v>
      </c>
    </row>
    <row r="5" spans="1:11" x14ac:dyDescent="0.25">
      <c r="B5" s="12" t="s">
        <v>25335</v>
      </c>
      <c r="C5" s="13">
        <f>VLOOKUP($C$3, DATA_CONFIG_ESCANOS!$A:$I, 7, FALSE)</f>
        <v>5</v>
      </c>
      <c r="E5" s="12" t="s">
        <v>25336</v>
      </c>
      <c r="F5" s="2" t="str">
        <f>VLOOKUP($C$3, DATA_CONFIG_ESCANOS!$A:$I, 9, FALSE)</f>
        <v>LEM Art. 25 inc. 2 (Mayoría: 5, Minorías D'Hondt: 2)</v>
      </c>
    </row>
    <row r="6" spans="1:11" x14ac:dyDescent="0.25">
      <c r="B6" s="12" t="s">
        <v>25337</v>
      </c>
      <c r="C6" s="13">
        <f>VLOOKUP($C$3, DATA_CONFIG_ESCANOS!$A:$I, 6, FALSE)</f>
        <v>7</v>
      </c>
      <c r="E6" s="12" t="s">
        <v>25338</v>
      </c>
      <c r="F6" s="13">
        <f>VLOOKUP($C$3, DATA_CONFIG_ESCANOS!$A:$I, 8, FALSE)</f>
        <v>2</v>
      </c>
    </row>
    <row r="7" spans="1:11" ht="16.5" x14ac:dyDescent="0.3">
      <c r="A7" s="14" t="s">
        <v>25339</v>
      </c>
    </row>
    <row r="8" spans="1:11" ht="24" x14ac:dyDescent="0.25">
      <c r="A8" s="15" t="s">
        <v>25340</v>
      </c>
      <c r="B8" s="15" t="s">
        <v>25341</v>
      </c>
      <c r="C8" s="15" t="s">
        <v>25342</v>
      </c>
      <c r="D8" s="15" t="s">
        <v>25343</v>
      </c>
      <c r="E8" s="15" t="s">
        <v>25344</v>
      </c>
      <c r="F8" s="15" t="s">
        <v>25345</v>
      </c>
    </row>
    <row r="9" spans="1:11" x14ac:dyDescent="0.25">
      <c r="A9" s="3">
        <v>1</v>
      </c>
      <c r="B9" s="16" t="str">
        <f>IFERROR(VLOOKUP($C$3 &amp; "_" &amp; A9, DATA_VOTOS_ONPE!$A:$N, 7, FALSE), "")</f>
        <v>MOVIMIENTO REGIONAL AREQUIPA AVANCEMOS</v>
      </c>
      <c r="C9" s="16" t="str">
        <f>IFERROR(VLOOKUP($C$3 &amp; "_" &amp; A9, DATA_VOTOS_ONPE!$A:$N, 8, FALSE), "")</f>
        <v>MOVIMIENTO REGIONAL AREQUIPA AVANCEMOS</v>
      </c>
      <c r="D9" s="4">
        <f>IF(B9="","", IFERROR(VLOOKUP($C$3 &amp; "_" &amp; A9, DATA_VOTOS_ONPE!$A:$N, 9, FALSE), 0))</f>
        <v>4207</v>
      </c>
      <c r="E9" s="5">
        <f>IF(B9="","", IFERROR(VLOOKUP($C$3 &amp; "_" &amp; A9, DATA_VOTOS_ONPE!$A:$N, 10, FALSE), 0))</f>
        <v>0.21109</v>
      </c>
      <c r="F9" s="3" t="str">
        <f t="shared" ref="F9:F28" si="0">IF(B9="","", IF(A9=1, "GANADOR (MAYORÍA / 1ER ESCAÑO)", "Oposición / Minoría"))</f>
        <v>GANADOR (MAYORÍA / 1ER ESCAÑO)</v>
      </c>
    </row>
    <row r="10" spans="1:11" x14ac:dyDescent="0.25">
      <c r="A10" s="3">
        <v>2</v>
      </c>
      <c r="B10" s="16" t="str">
        <f>IFERROR(VLOOKUP($C$3 &amp; "_" &amp; A10, DATA_VOTOS_ONPE!$A:$N, 7, FALSE), "")</f>
        <v>PARTIDO POLÍTICO PERÚ PRIMERO</v>
      </c>
      <c r="C10" s="16" t="str">
        <f>IFERROR(VLOOKUP($C$3 &amp; "_" &amp; A10, DATA_VOTOS_ONPE!$A:$N, 8, FALSE), "")</f>
        <v>PARTIDO POLITICO PERU PRIMERO</v>
      </c>
      <c r="D10" s="4">
        <f>IF(B10="","", IFERROR(VLOOKUP($C$3 &amp; "_" &amp; A10, DATA_VOTOS_ONPE!$A:$N, 9, FALSE), 0))</f>
        <v>4107</v>
      </c>
      <c r="E10" s="5">
        <f>IF(B10="","", IFERROR(VLOOKUP($C$3 &amp; "_" &amp; A10, DATA_VOTOS_ONPE!$A:$N, 10, FALSE), 0))</f>
        <v>0.20607</v>
      </c>
      <c r="F10" s="3" t="str">
        <f t="shared" si="0"/>
        <v>Oposición / Minoría</v>
      </c>
    </row>
    <row r="11" spans="1:11" x14ac:dyDescent="0.25">
      <c r="A11" s="3">
        <v>3</v>
      </c>
      <c r="B11" s="16" t="str">
        <f>IFERROR(VLOOKUP($C$3 &amp; "_" &amp; A11, DATA_VOTOS_ONPE!$A:$N, 7, FALSE), "")</f>
        <v>ALIANZA PARA EL PROGRESO</v>
      </c>
      <c r="C11" s="16" t="str">
        <f>IFERROR(VLOOKUP($C$3 &amp; "_" &amp; A11, DATA_VOTOS_ONPE!$A:$N, 8, FALSE), "")</f>
        <v>ALIANZA PARA EL PROGRESO</v>
      </c>
      <c r="D11" s="4">
        <f>IF(B11="","", IFERROR(VLOOKUP($C$3 &amp; "_" &amp; A11, DATA_VOTOS_ONPE!$A:$N, 9, FALSE), 0))</f>
        <v>3567</v>
      </c>
      <c r="E11" s="5">
        <f>IF(B11="","", IFERROR(VLOOKUP($C$3 &amp; "_" &amp; A11, DATA_VOTOS_ONPE!$A:$N, 10, FALSE), 0))</f>
        <v>0.17898</v>
      </c>
      <c r="F11" s="3" t="str">
        <f t="shared" si="0"/>
        <v>Oposición / Minoría</v>
      </c>
    </row>
    <row r="12" spans="1:11" x14ac:dyDescent="0.25">
      <c r="A12" s="3">
        <v>4</v>
      </c>
      <c r="B12" s="16" t="str">
        <f>IFERROR(VLOOKUP($C$3 &amp; "_" &amp; A12, DATA_VOTOS_ONPE!$A:$N, 7, FALSE), "")</f>
        <v>FUERZA AREQUIPEÑA</v>
      </c>
      <c r="C12" s="16" t="str">
        <f>IFERROR(VLOOKUP($C$3 &amp; "_" &amp; A12, DATA_VOTOS_ONPE!$A:$N, 8, FALSE), "")</f>
        <v>FUERZA AREQUIPENA</v>
      </c>
      <c r="D12" s="4">
        <f>IF(B12="","", IFERROR(VLOOKUP($C$3 &amp; "_" &amp; A12, DATA_VOTOS_ONPE!$A:$N, 9, FALSE), 0))</f>
        <v>3104</v>
      </c>
      <c r="E12" s="5">
        <f>IF(B12="","", IFERROR(VLOOKUP($C$3 &amp; "_" &amp; A12, DATA_VOTOS_ONPE!$A:$N, 10, FALSE), 0))</f>
        <v>0.15575</v>
      </c>
      <c r="F12" s="3" t="str">
        <f t="shared" si="0"/>
        <v>Oposición / Minoría</v>
      </c>
    </row>
    <row r="13" spans="1:11" x14ac:dyDescent="0.25">
      <c r="A13" s="3">
        <v>5</v>
      </c>
      <c r="B13" s="16" t="str">
        <f>IFERROR(VLOOKUP($C$3 &amp; "_" &amp; A13, DATA_VOTOS_ONPE!$A:$N, 7, FALSE), "")</f>
        <v>AHORA NACIÓN - AN</v>
      </c>
      <c r="C13" s="16" t="str">
        <f>IFERROR(VLOOKUP($C$3 &amp; "_" &amp; A13, DATA_VOTOS_ONPE!$A:$N, 8, FALSE), "")</f>
        <v>AHORA NACION AN</v>
      </c>
      <c r="D13" s="4">
        <f>IF(B13="","", IFERROR(VLOOKUP($C$3 &amp; "_" &amp; A13, DATA_VOTOS_ONPE!$A:$N, 9, FALSE), 0))</f>
        <v>1929</v>
      </c>
      <c r="E13" s="5">
        <f>IF(B13="","", IFERROR(VLOOKUP($C$3 &amp; "_" &amp; A13, DATA_VOTOS_ONPE!$A:$N, 10, FALSE), 0))</f>
        <v>9.6790000000000001E-2</v>
      </c>
      <c r="F13" s="3" t="str">
        <f t="shared" si="0"/>
        <v>Oposición / Minoría</v>
      </c>
    </row>
    <row r="14" spans="1:11" x14ac:dyDescent="0.25">
      <c r="A14" s="3">
        <v>6</v>
      </c>
      <c r="B14" s="16" t="str">
        <f>IFERROR(VLOOKUP($C$3 &amp; "_" &amp; A14, DATA_VOTOS_ONPE!$A:$N, 7, FALSE), "")</f>
        <v>PODEMOS PERÚ</v>
      </c>
      <c r="C14" s="16" t="str">
        <f>IFERROR(VLOOKUP($C$3 &amp; "_" &amp; A14, DATA_VOTOS_ONPE!$A:$N, 8, FALSE), "")</f>
        <v>PODEMOS PERU</v>
      </c>
      <c r="D14" s="4">
        <f>IF(B14="","", IFERROR(VLOOKUP($C$3 &amp; "_" &amp; A14, DATA_VOTOS_ONPE!$A:$N, 9, FALSE), 0))</f>
        <v>977</v>
      </c>
      <c r="E14" s="5">
        <f>IF(B14="","", IFERROR(VLOOKUP($C$3 &amp; "_" &amp; A14, DATA_VOTOS_ONPE!$A:$N, 10, FALSE), 0))</f>
        <v>4.9020000000000001E-2</v>
      </c>
      <c r="F14" s="3" t="str">
        <f t="shared" si="0"/>
        <v>Oposición / Minoría</v>
      </c>
    </row>
    <row r="15" spans="1:11" x14ac:dyDescent="0.25">
      <c r="A15" s="3">
        <v>7</v>
      </c>
      <c r="B15" s="16" t="str">
        <f>IFERROR(VLOOKUP($C$3 &amp; "_" &amp; A15, DATA_VOTOS_ONPE!$A:$N, 7, FALSE), "")</f>
        <v>PARTIDO DEL BUEN GOBIERNO</v>
      </c>
      <c r="C15" s="16" t="str">
        <f>IFERROR(VLOOKUP($C$3 &amp; "_" &amp; A15, DATA_VOTOS_ONPE!$A:$N, 8, FALSE), "")</f>
        <v>PARTIDO DEL BUEN GOBIERNO</v>
      </c>
      <c r="D15" s="4">
        <f>IF(B15="","", IFERROR(VLOOKUP($C$3 &amp; "_" &amp; A15, DATA_VOTOS_ONPE!$A:$N, 9, FALSE), 0))</f>
        <v>895</v>
      </c>
      <c r="E15" s="5">
        <f>IF(B15="","", IFERROR(VLOOKUP($C$3 &amp; "_" &amp; A15, DATA_VOTOS_ONPE!$A:$N, 10, FALSE), 0))</f>
        <v>4.4909999999999999E-2</v>
      </c>
      <c r="F15" s="3" t="str">
        <f t="shared" si="0"/>
        <v>Oposición / Minoría</v>
      </c>
    </row>
    <row r="16" spans="1:11" x14ac:dyDescent="0.25">
      <c r="A16" s="3">
        <v>8</v>
      </c>
      <c r="B16" s="16" t="str">
        <f>IFERROR(VLOOKUP($C$3 &amp; "_" &amp; A16, DATA_VOTOS_ONPE!$A:$N, 7, FALSE), "")</f>
        <v>PERÚ MODERNO</v>
      </c>
      <c r="C16" s="16" t="str">
        <f>IFERROR(VLOOKUP($C$3 &amp; "_" &amp; A16, DATA_VOTOS_ONPE!$A:$N, 8, FALSE), "")</f>
        <v>PERU MODERNO</v>
      </c>
      <c r="D16" s="4">
        <f>IF(B16="","", IFERROR(VLOOKUP($C$3 &amp; "_" &amp; A16, DATA_VOTOS_ONPE!$A:$N, 9, FALSE), 0))</f>
        <v>765</v>
      </c>
      <c r="E16" s="5">
        <f>IF(B16="","", IFERROR(VLOOKUP($C$3 &amp; "_" &amp; A16, DATA_VOTOS_ONPE!$A:$N, 10, FALSE), 0))</f>
        <v>3.8379999999999997E-2</v>
      </c>
      <c r="F16" s="3" t="str">
        <f t="shared" si="0"/>
        <v>Oposición / Minoría</v>
      </c>
    </row>
    <row r="17" spans="1:6" x14ac:dyDescent="0.25">
      <c r="A17" s="3">
        <v>9</v>
      </c>
      <c r="B17" s="16" t="str">
        <f>IFERROR(VLOOKUP($C$3 &amp; "_" &amp; A17, DATA_VOTOS_ONPE!$A:$N, 7, FALSE), "")</f>
        <v>RENOVACIÓN POPULAR PERÚ</v>
      </c>
      <c r="C17" s="16" t="str">
        <f>IFERROR(VLOOKUP($C$3 &amp; "_" &amp; A17, DATA_VOTOS_ONPE!$A:$N, 8, FALSE), "")</f>
        <v>RENOVACION POPULAR PERU</v>
      </c>
      <c r="D17" s="4">
        <f>IF(B17="","", IFERROR(VLOOKUP($C$3 &amp; "_" &amp; A17, DATA_VOTOS_ONPE!$A:$N, 9, FALSE), 0))</f>
        <v>379</v>
      </c>
      <c r="E17" s="5">
        <f>IF(B17="","", IFERROR(VLOOKUP($C$3 &amp; "_" &amp; A17, DATA_VOTOS_ONPE!$A:$N, 10, FALSE), 0))</f>
        <v>1.9019999999999999E-2</v>
      </c>
      <c r="F17" s="3" t="str">
        <f t="shared" si="0"/>
        <v>Oposición / Minoría</v>
      </c>
    </row>
    <row r="18" spans="1:6" x14ac:dyDescent="0.25">
      <c r="A18" s="3">
        <v>10</v>
      </c>
      <c r="B18" s="16" t="str">
        <f>IFERROR(VLOOKUP($C$3 &amp; "_" &amp; A18, DATA_VOTOS_ONPE!$A:$N, 7, FALSE), "")</f>
        <v/>
      </c>
      <c r="C18" s="16" t="str">
        <f>IFERROR(VLOOKUP($C$3 &amp; "_" &amp; A18, DATA_VOTOS_ONPE!$A:$N, 8, FALSE), "")</f>
        <v/>
      </c>
      <c r="D18" s="4" t="str">
        <f>IF(B18="","", IFERROR(VLOOKUP($C$3 &amp; "_" &amp; A18, DATA_VOTOS_ONPE!$A:$N, 9, FALSE), 0))</f>
        <v/>
      </c>
      <c r="E18" s="5" t="str">
        <f>IF(B18="","", IFERROR(VLOOKUP($C$3 &amp; "_" &amp; A18, DATA_VOTOS_ONPE!$A:$N, 10, FALSE), 0))</f>
        <v/>
      </c>
      <c r="F18" s="3" t="str">
        <f t="shared" si="0"/>
        <v/>
      </c>
    </row>
    <row r="19" spans="1:6" x14ac:dyDescent="0.25">
      <c r="A19" s="3">
        <v>11</v>
      </c>
      <c r="B19" s="16" t="str">
        <f>IFERROR(VLOOKUP($C$3 &amp; "_" &amp; A19, DATA_VOTOS_ONPE!$A:$N, 7, FALSE), "")</f>
        <v/>
      </c>
      <c r="C19" s="16" t="str">
        <f>IFERROR(VLOOKUP($C$3 &amp; "_" &amp; A19, DATA_VOTOS_ONPE!$A:$N, 8, FALSE), "")</f>
        <v/>
      </c>
      <c r="D19" s="4" t="str">
        <f>IF(B19="","", IFERROR(VLOOKUP($C$3 &amp; "_" &amp; A19, DATA_VOTOS_ONPE!$A:$N, 9, FALSE), 0))</f>
        <v/>
      </c>
      <c r="E19" s="5" t="str">
        <f>IF(B19="","", IFERROR(VLOOKUP($C$3 &amp; "_" &amp; A19, DATA_VOTOS_ONPE!$A:$N, 10, FALSE), 0))</f>
        <v/>
      </c>
      <c r="F19" s="3" t="str">
        <f t="shared" si="0"/>
        <v/>
      </c>
    </row>
    <row r="20" spans="1:6" x14ac:dyDescent="0.25">
      <c r="A20" s="3">
        <v>12</v>
      </c>
      <c r="B20" s="16" t="str">
        <f>IFERROR(VLOOKUP($C$3 &amp; "_" &amp; A20, DATA_VOTOS_ONPE!$A:$N, 7, FALSE), "")</f>
        <v/>
      </c>
      <c r="C20" s="16" t="str">
        <f>IFERROR(VLOOKUP($C$3 &amp; "_" &amp; A20, DATA_VOTOS_ONPE!$A:$N, 8, FALSE), "")</f>
        <v/>
      </c>
      <c r="D20" s="4" t="str">
        <f>IF(B20="","", IFERROR(VLOOKUP($C$3 &amp; "_" &amp; A20, DATA_VOTOS_ONPE!$A:$N, 9, FALSE), 0))</f>
        <v/>
      </c>
      <c r="E20" s="5" t="str">
        <f>IF(B20="","", IFERROR(VLOOKUP($C$3 &amp; "_" &amp; A20, DATA_VOTOS_ONPE!$A:$N, 10, FALSE), 0))</f>
        <v/>
      </c>
      <c r="F20" s="3" t="str">
        <f t="shared" si="0"/>
        <v/>
      </c>
    </row>
    <row r="21" spans="1:6" x14ac:dyDescent="0.25">
      <c r="A21" s="3">
        <v>13</v>
      </c>
      <c r="B21" s="16" t="str">
        <f>IFERROR(VLOOKUP($C$3 &amp; "_" &amp; A21, DATA_VOTOS_ONPE!$A:$N, 7, FALSE), "")</f>
        <v/>
      </c>
      <c r="C21" s="16" t="str">
        <f>IFERROR(VLOOKUP($C$3 &amp; "_" &amp; A21, DATA_VOTOS_ONPE!$A:$N, 8, FALSE), "")</f>
        <v/>
      </c>
      <c r="D21" s="4" t="str">
        <f>IF(B21="","", IFERROR(VLOOKUP($C$3 &amp; "_" &amp; A21, DATA_VOTOS_ONPE!$A:$N, 9, FALSE), 0))</f>
        <v/>
      </c>
      <c r="E21" s="5" t="str">
        <f>IF(B21="","", IFERROR(VLOOKUP($C$3 &amp; "_" &amp; A21, DATA_VOTOS_ONPE!$A:$N, 10, FALSE), 0))</f>
        <v/>
      </c>
      <c r="F21" s="3" t="str">
        <f t="shared" si="0"/>
        <v/>
      </c>
    </row>
    <row r="22" spans="1:6" x14ac:dyDescent="0.25">
      <c r="A22" s="3">
        <v>14</v>
      </c>
      <c r="B22" s="16" t="str">
        <f>IFERROR(VLOOKUP($C$3 &amp; "_" &amp; A22, DATA_VOTOS_ONPE!$A:$N, 7, FALSE), "")</f>
        <v/>
      </c>
      <c r="C22" s="16" t="str">
        <f>IFERROR(VLOOKUP($C$3 &amp; "_" &amp; A22, DATA_VOTOS_ONPE!$A:$N, 8, FALSE), "")</f>
        <v/>
      </c>
      <c r="D22" s="4" t="str">
        <f>IF(B22="","", IFERROR(VLOOKUP($C$3 &amp; "_" &amp; A22, DATA_VOTOS_ONPE!$A:$N, 9, FALSE), 0))</f>
        <v/>
      </c>
      <c r="E22" s="5" t="str">
        <f>IF(B22="","", IFERROR(VLOOKUP($C$3 &amp; "_" &amp; A22, DATA_VOTOS_ONPE!$A:$N, 10, FALSE), 0))</f>
        <v/>
      </c>
      <c r="F22" s="3" t="str">
        <f t="shared" si="0"/>
        <v/>
      </c>
    </row>
    <row r="23" spans="1:6" x14ac:dyDescent="0.25">
      <c r="A23" s="3">
        <v>15</v>
      </c>
      <c r="B23" s="16" t="str">
        <f>IFERROR(VLOOKUP($C$3 &amp; "_" &amp; A23, DATA_VOTOS_ONPE!$A:$N, 7, FALSE), "")</f>
        <v/>
      </c>
      <c r="C23" s="16" t="str">
        <f>IFERROR(VLOOKUP($C$3 &amp; "_" &amp; A23, DATA_VOTOS_ONPE!$A:$N, 8, FALSE), "")</f>
        <v/>
      </c>
      <c r="D23" s="4" t="str">
        <f>IF(B23="","", IFERROR(VLOOKUP($C$3 &amp; "_" &amp; A23, DATA_VOTOS_ONPE!$A:$N, 9, FALSE), 0))</f>
        <v/>
      </c>
      <c r="E23" s="5" t="str">
        <f>IF(B23="","", IFERROR(VLOOKUP($C$3 &amp; "_" &amp; A23, DATA_VOTOS_ONPE!$A:$N, 10, FALSE), 0))</f>
        <v/>
      </c>
      <c r="F23" s="3" t="str">
        <f t="shared" si="0"/>
        <v/>
      </c>
    </row>
    <row r="24" spans="1:6" x14ac:dyDescent="0.25">
      <c r="A24" s="3">
        <v>16</v>
      </c>
      <c r="B24" s="16" t="str">
        <f>IFERROR(VLOOKUP($C$3 &amp; "_" &amp; A24, DATA_VOTOS_ONPE!$A:$N, 7, FALSE), "")</f>
        <v/>
      </c>
      <c r="C24" s="16" t="str">
        <f>IFERROR(VLOOKUP($C$3 &amp; "_" &amp; A24, DATA_VOTOS_ONPE!$A:$N, 8, FALSE), "")</f>
        <v/>
      </c>
      <c r="D24" s="4" t="str">
        <f>IF(B24="","", IFERROR(VLOOKUP($C$3 &amp; "_" &amp; A24, DATA_VOTOS_ONPE!$A:$N, 9, FALSE), 0))</f>
        <v/>
      </c>
      <c r="E24" s="5" t="str">
        <f>IF(B24="","", IFERROR(VLOOKUP($C$3 &amp; "_" &amp; A24, DATA_VOTOS_ONPE!$A:$N, 10, FALSE), 0))</f>
        <v/>
      </c>
      <c r="F24" s="3" t="str">
        <f t="shared" si="0"/>
        <v/>
      </c>
    </row>
    <row r="25" spans="1:6" x14ac:dyDescent="0.25">
      <c r="A25" s="3">
        <v>17</v>
      </c>
      <c r="B25" s="16" t="str">
        <f>IFERROR(VLOOKUP($C$3 &amp; "_" &amp; A25, DATA_VOTOS_ONPE!$A:$N, 7, FALSE), "")</f>
        <v/>
      </c>
      <c r="C25" s="16" t="str">
        <f>IFERROR(VLOOKUP($C$3 &amp; "_" &amp; A25, DATA_VOTOS_ONPE!$A:$N, 8, FALSE), "")</f>
        <v/>
      </c>
      <c r="D25" s="4" t="str">
        <f>IF(B25="","", IFERROR(VLOOKUP($C$3 &amp; "_" &amp; A25, DATA_VOTOS_ONPE!$A:$N, 9, FALSE), 0))</f>
        <v/>
      </c>
      <c r="E25" s="5" t="str">
        <f>IF(B25="","", IFERROR(VLOOKUP($C$3 &amp; "_" &amp; A25, DATA_VOTOS_ONPE!$A:$N, 10, FALSE), 0))</f>
        <v/>
      </c>
      <c r="F25" s="3" t="str">
        <f t="shared" si="0"/>
        <v/>
      </c>
    </row>
    <row r="26" spans="1:6" x14ac:dyDescent="0.25">
      <c r="A26" s="3">
        <v>18</v>
      </c>
      <c r="B26" s="16" t="str">
        <f>IFERROR(VLOOKUP($C$3 &amp; "_" &amp; A26, DATA_VOTOS_ONPE!$A:$N, 7, FALSE), "")</f>
        <v/>
      </c>
      <c r="C26" s="16" t="str">
        <f>IFERROR(VLOOKUP($C$3 &amp; "_" &amp; A26, DATA_VOTOS_ONPE!$A:$N, 8, FALSE), "")</f>
        <v/>
      </c>
      <c r="D26" s="4" t="str">
        <f>IF(B26="","", IFERROR(VLOOKUP($C$3 &amp; "_" &amp; A26, DATA_VOTOS_ONPE!$A:$N, 9, FALSE), 0))</f>
        <v/>
      </c>
      <c r="E26" s="5" t="str">
        <f>IF(B26="","", IFERROR(VLOOKUP($C$3 &amp; "_" &amp; A26, DATA_VOTOS_ONPE!$A:$N, 10, FALSE), 0))</f>
        <v/>
      </c>
      <c r="F26" s="3" t="str">
        <f t="shared" si="0"/>
        <v/>
      </c>
    </row>
    <row r="27" spans="1:6" x14ac:dyDescent="0.25">
      <c r="A27" s="3">
        <v>19</v>
      </c>
      <c r="B27" s="16" t="str">
        <f>IFERROR(VLOOKUP($C$3 &amp; "_" &amp; A27, DATA_VOTOS_ONPE!$A:$N, 7, FALSE), "")</f>
        <v/>
      </c>
      <c r="C27" s="16" t="str">
        <f>IFERROR(VLOOKUP($C$3 &amp; "_" &amp; A27, DATA_VOTOS_ONPE!$A:$N, 8, FALSE), "")</f>
        <v/>
      </c>
      <c r="D27" s="4" t="str">
        <f>IF(B27="","", IFERROR(VLOOKUP($C$3 &amp; "_" &amp; A27, DATA_VOTOS_ONPE!$A:$N, 9, FALSE), 0))</f>
        <v/>
      </c>
      <c r="E27" s="5" t="str">
        <f>IF(B27="","", IFERROR(VLOOKUP($C$3 &amp; "_" &amp; A27, DATA_VOTOS_ONPE!$A:$N, 10, FALSE), 0))</f>
        <v/>
      </c>
      <c r="F27" s="3" t="str">
        <f t="shared" si="0"/>
        <v/>
      </c>
    </row>
    <row r="28" spans="1:6" x14ac:dyDescent="0.25">
      <c r="A28" s="3">
        <v>20</v>
      </c>
      <c r="B28" s="16" t="str">
        <f>IFERROR(VLOOKUP($C$3 &amp; "_" &amp; A28, DATA_VOTOS_ONPE!$A:$N, 7, FALSE), "")</f>
        <v/>
      </c>
      <c r="C28" s="16" t="str">
        <f>IFERROR(VLOOKUP($C$3 &amp; "_" &amp; A28, DATA_VOTOS_ONPE!$A:$N, 8, FALSE), "")</f>
        <v/>
      </c>
      <c r="D28" s="4" t="str">
        <f>IF(B28="","", IFERROR(VLOOKUP($C$3 &amp; "_" &amp; A28, DATA_VOTOS_ONPE!$A:$N, 9, FALSE), 0))</f>
        <v/>
      </c>
      <c r="E28" s="5" t="str">
        <f>IF(B28="","", IFERROR(VLOOKUP($C$3 &amp; "_" &amp; A28, DATA_VOTOS_ONPE!$A:$N, 10, FALSE), 0))</f>
        <v/>
      </c>
      <c r="F28" s="3" t="str">
        <f t="shared" si="0"/>
        <v/>
      </c>
    </row>
    <row r="29" spans="1:6" x14ac:dyDescent="0.25">
      <c r="A29" s="17"/>
      <c r="B29" s="18" t="s">
        <v>25346</v>
      </c>
      <c r="C29" s="17"/>
      <c r="D29" s="19">
        <f>SUM(D9:D28)</f>
        <v>19930</v>
      </c>
      <c r="E29" s="20">
        <f>SUM(E9:E28)</f>
        <v>1.0000099999999998</v>
      </c>
      <c r="F29" s="17"/>
    </row>
    <row r="31" spans="1:6" x14ac:dyDescent="0.25">
      <c r="A31" s="12" t="s">
        <v>25347</v>
      </c>
      <c r="B31" s="21"/>
      <c r="C31" s="21"/>
      <c r="D31" s="22" t="str">
        <f>IFERROR(VLOOKUP($C$3 &amp; "_1", DATA_VOTOS_ONPE!$A:$N, 7, FALSE), "")</f>
        <v>MOVIMIENTO REGIONAL AREQUIPA AVANCEMOS</v>
      </c>
      <c r="E31" s="2" t="str">
        <f>IFERROR(VLOOKUP($C$3 &amp; "_1", DATA_VOTOS_ONPE!$A:$N, 8, FALSE), "")</f>
        <v>MOVIMIENTO REGIONAL AREQUIPA AVANCEMOS</v>
      </c>
      <c r="F31" s="21"/>
    </row>
    <row r="33" spans="1:11" ht="16.5" x14ac:dyDescent="0.3">
      <c r="A33" s="14" t="s">
        <v>25348</v>
      </c>
    </row>
    <row r="34" spans="1:11" ht="24" x14ac:dyDescent="0.25">
      <c r="A34" s="7" t="s">
        <v>25349</v>
      </c>
      <c r="B34" s="7" t="s">
        <v>25350</v>
      </c>
      <c r="C34" s="7" t="s">
        <v>25351</v>
      </c>
      <c r="D34" s="7" t="s">
        <v>25352</v>
      </c>
      <c r="E34" s="7" t="s">
        <v>25353</v>
      </c>
      <c r="F34" s="7" t="s">
        <v>25354</v>
      </c>
      <c r="G34" s="7" t="s">
        <v>25355</v>
      </c>
      <c r="H34" s="7" t="s">
        <v>25356</v>
      </c>
      <c r="I34" s="7" t="s">
        <v>25357</v>
      </c>
      <c r="J34" s="7" t="s">
        <v>25358</v>
      </c>
      <c r="K34" s="7" t="s">
        <v>25359</v>
      </c>
    </row>
    <row r="35" spans="1:11" x14ac:dyDescent="0.25">
      <c r="A35" s="16" t="str">
        <f t="shared" ref="A35:A54" si="1">B9</f>
        <v>MOVIMIENTO REGIONAL AREQUIPA AVANCEMOS</v>
      </c>
      <c r="B35" s="4">
        <f t="shared" ref="B35:B54" si="2">IF(D9="","", D9)</f>
        <v>4207</v>
      </c>
      <c r="C35" s="8">
        <f t="shared" ref="C35:C54" si="3">IF(A35="", 0, IF(AND($C$4&lt;&gt;"CONSEJO REGIONAL", A35=$D$31), 0, B35/1))</f>
        <v>0</v>
      </c>
      <c r="D35" s="8">
        <f t="shared" ref="D35:D54" si="4">IF(A35="", 0, IF(AND($C$4&lt;&gt;"CONSEJO REGIONAL", A35=$D$31), 0, B35/2))</f>
        <v>0</v>
      </c>
      <c r="E35" s="8">
        <f t="shared" ref="E35:E54" si="5">IF(A35="", 0, IF(AND($C$4&lt;&gt;"CONSEJO REGIONAL", A35=$D$31), 0, B35/3))</f>
        <v>0</v>
      </c>
      <c r="F35" s="8">
        <f t="shared" ref="F35:F54" si="6">IF(A35="", 0, IF(AND($C$4&lt;&gt;"CONSEJO REGIONAL", A35=$D$31), 0, B35/4))</f>
        <v>0</v>
      </c>
      <c r="G35" s="8">
        <f t="shared" ref="G35:G54" si="7">IF(A35="", 0, IF(AND($C$4&lt;&gt;"CONSEJO REGIONAL", A35=$D$31), 0, B35/5))</f>
        <v>0</v>
      </c>
      <c r="H35" s="8">
        <f t="shared" ref="H35:H54" si="8">IF(A35="", 0, IF(AND($C$4&lt;&gt;"CONSEJO REGIONAL", A35=$D$31), 0, B35/6))</f>
        <v>0</v>
      </c>
      <c r="I35" s="8">
        <f t="shared" ref="I35:I54" si="9">IF(A35="", 0, IF(AND($C$4&lt;&gt;"CONSEJO REGIONAL", A35=$D$31), 0, B35/7))</f>
        <v>0</v>
      </c>
      <c r="J35" s="8">
        <f t="shared" ref="J35:J54" si="10">IF(A35="", 0, IF(AND($C$4&lt;&gt;"CONSEJO REGIONAL", A35=$D$31), 0, B35/8))</f>
        <v>0</v>
      </c>
      <c r="K35" s="13">
        <f t="shared" ref="K35:K54" si="11">IF(OR(A35="", $F$6=0), 0, COUNTIF(C35:J35, "&gt;=" &amp; LARGE($C$35:$J$54, $F$6)))</f>
        <v>0</v>
      </c>
    </row>
    <row r="36" spans="1:11" x14ac:dyDescent="0.25">
      <c r="A36" s="16" t="str">
        <f t="shared" si="1"/>
        <v>PARTIDO POLÍTICO PERÚ PRIMERO</v>
      </c>
      <c r="B36" s="4">
        <f t="shared" si="2"/>
        <v>4107</v>
      </c>
      <c r="C36" s="8">
        <f t="shared" si="3"/>
        <v>4107</v>
      </c>
      <c r="D36" s="8">
        <f t="shared" si="4"/>
        <v>2053.5</v>
      </c>
      <c r="E36" s="8">
        <f t="shared" si="5"/>
        <v>1369</v>
      </c>
      <c r="F36" s="8">
        <f t="shared" si="6"/>
        <v>1026.75</v>
      </c>
      <c r="G36" s="8">
        <f t="shared" si="7"/>
        <v>821.4</v>
      </c>
      <c r="H36" s="8">
        <f t="shared" si="8"/>
        <v>684.5</v>
      </c>
      <c r="I36" s="8">
        <f t="shared" si="9"/>
        <v>586.71428571428567</v>
      </c>
      <c r="J36" s="8">
        <f t="shared" si="10"/>
        <v>513.375</v>
      </c>
      <c r="K36" s="13">
        <f t="shared" si="11"/>
        <v>1</v>
      </c>
    </row>
    <row r="37" spans="1:11" x14ac:dyDescent="0.25">
      <c r="A37" s="16" t="str">
        <f t="shared" si="1"/>
        <v>ALIANZA PARA EL PROGRESO</v>
      </c>
      <c r="B37" s="4">
        <f t="shared" si="2"/>
        <v>3567</v>
      </c>
      <c r="C37" s="8">
        <f t="shared" si="3"/>
        <v>3567</v>
      </c>
      <c r="D37" s="8">
        <f t="shared" si="4"/>
        <v>1783.5</v>
      </c>
      <c r="E37" s="8">
        <f t="shared" si="5"/>
        <v>1189</v>
      </c>
      <c r="F37" s="8">
        <f t="shared" si="6"/>
        <v>891.75</v>
      </c>
      <c r="G37" s="8">
        <f t="shared" si="7"/>
        <v>713.4</v>
      </c>
      <c r="H37" s="8">
        <f t="shared" si="8"/>
        <v>594.5</v>
      </c>
      <c r="I37" s="8">
        <f t="shared" si="9"/>
        <v>509.57142857142856</v>
      </c>
      <c r="J37" s="8">
        <f t="shared" si="10"/>
        <v>445.875</v>
      </c>
      <c r="K37" s="13">
        <f t="shared" si="11"/>
        <v>1</v>
      </c>
    </row>
    <row r="38" spans="1:11" x14ac:dyDescent="0.25">
      <c r="A38" s="16" t="str">
        <f t="shared" si="1"/>
        <v>FUERZA AREQUIPEÑA</v>
      </c>
      <c r="B38" s="4">
        <f t="shared" si="2"/>
        <v>3104</v>
      </c>
      <c r="C38" s="8">
        <f t="shared" si="3"/>
        <v>3104</v>
      </c>
      <c r="D38" s="8">
        <f t="shared" si="4"/>
        <v>1552</v>
      </c>
      <c r="E38" s="8">
        <f t="shared" si="5"/>
        <v>1034.6666666666667</v>
      </c>
      <c r="F38" s="8">
        <f t="shared" si="6"/>
        <v>776</v>
      </c>
      <c r="G38" s="8">
        <f t="shared" si="7"/>
        <v>620.79999999999995</v>
      </c>
      <c r="H38" s="8">
        <f t="shared" si="8"/>
        <v>517.33333333333337</v>
      </c>
      <c r="I38" s="8">
        <f t="shared" si="9"/>
        <v>443.42857142857144</v>
      </c>
      <c r="J38" s="8">
        <f t="shared" si="10"/>
        <v>388</v>
      </c>
      <c r="K38" s="13">
        <f t="shared" si="11"/>
        <v>0</v>
      </c>
    </row>
    <row r="39" spans="1:11" x14ac:dyDescent="0.25">
      <c r="A39" s="16" t="str">
        <f t="shared" si="1"/>
        <v>AHORA NACIÓN - AN</v>
      </c>
      <c r="B39" s="4">
        <f t="shared" si="2"/>
        <v>1929</v>
      </c>
      <c r="C39" s="8">
        <f t="shared" si="3"/>
        <v>1929</v>
      </c>
      <c r="D39" s="8">
        <f t="shared" si="4"/>
        <v>964.5</v>
      </c>
      <c r="E39" s="8">
        <f t="shared" si="5"/>
        <v>643</v>
      </c>
      <c r="F39" s="8">
        <f t="shared" si="6"/>
        <v>482.25</v>
      </c>
      <c r="G39" s="8">
        <f t="shared" si="7"/>
        <v>385.8</v>
      </c>
      <c r="H39" s="8">
        <f t="shared" si="8"/>
        <v>321.5</v>
      </c>
      <c r="I39" s="8">
        <f t="shared" si="9"/>
        <v>275.57142857142856</v>
      </c>
      <c r="J39" s="8">
        <f t="shared" si="10"/>
        <v>241.125</v>
      </c>
      <c r="K39" s="13">
        <f t="shared" si="11"/>
        <v>0</v>
      </c>
    </row>
    <row r="40" spans="1:11" x14ac:dyDescent="0.25">
      <c r="A40" s="16" t="str">
        <f t="shared" si="1"/>
        <v>PODEMOS PERÚ</v>
      </c>
      <c r="B40" s="4">
        <f t="shared" si="2"/>
        <v>977</v>
      </c>
      <c r="C40" s="8">
        <f t="shared" si="3"/>
        <v>977</v>
      </c>
      <c r="D40" s="8">
        <f t="shared" si="4"/>
        <v>488.5</v>
      </c>
      <c r="E40" s="8">
        <f t="shared" si="5"/>
        <v>325.66666666666669</v>
      </c>
      <c r="F40" s="8">
        <f t="shared" si="6"/>
        <v>244.25</v>
      </c>
      <c r="G40" s="8">
        <f t="shared" si="7"/>
        <v>195.4</v>
      </c>
      <c r="H40" s="8">
        <f t="shared" si="8"/>
        <v>162.83333333333334</v>
      </c>
      <c r="I40" s="8">
        <f t="shared" si="9"/>
        <v>139.57142857142858</v>
      </c>
      <c r="J40" s="8">
        <f t="shared" si="10"/>
        <v>122.125</v>
      </c>
      <c r="K40" s="13">
        <f t="shared" si="11"/>
        <v>0</v>
      </c>
    </row>
    <row r="41" spans="1:11" x14ac:dyDescent="0.25">
      <c r="A41" s="16" t="str">
        <f t="shared" si="1"/>
        <v>PARTIDO DEL BUEN GOBIERNO</v>
      </c>
      <c r="B41" s="4">
        <f t="shared" si="2"/>
        <v>895</v>
      </c>
      <c r="C41" s="8">
        <f t="shared" si="3"/>
        <v>895</v>
      </c>
      <c r="D41" s="8">
        <f t="shared" si="4"/>
        <v>447.5</v>
      </c>
      <c r="E41" s="8">
        <f t="shared" si="5"/>
        <v>298.33333333333331</v>
      </c>
      <c r="F41" s="8">
        <f t="shared" si="6"/>
        <v>223.75</v>
      </c>
      <c r="G41" s="8">
        <f t="shared" si="7"/>
        <v>179</v>
      </c>
      <c r="H41" s="8">
        <f t="shared" si="8"/>
        <v>149.16666666666666</v>
      </c>
      <c r="I41" s="8">
        <f t="shared" si="9"/>
        <v>127.85714285714286</v>
      </c>
      <c r="J41" s="8">
        <f t="shared" si="10"/>
        <v>111.875</v>
      </c>
      <c r="K41" s="13">
        <f t="shared" si="11"/>
        <v>0</v>
      </c>
    </row>
    <row r="42" spans="1:11" x14ac:dyDescent="0.25">
      <c r="A42" s="16" t="str">
        <f t="shared" si="1"/>
        <v>PERÚ MODERNO</v>
      </c>
      <c r="B42" s="4">
        <f t="shared" si="2"/>
        <v>765</v>
      </c>
      <c r="C42" s="8">
        <f t="shared" si="3"/>
        <v>765</v>
      </c>
      <c r="D42" s="8">
        <f t="shared" si="4"/>
        <v>382.5</v>
      </c>
      <c r="E42" s="8">
        <f t="shared" si="5"/>
        <v>255</v>
      </c>
      <c r="F42" s="8">
        <f t="shared" si="6"/>
        <v>191.25</v>
      </c>
      <c r="G42" s="8">
        <f t="shared" si="7"/>
        <v>153</v>
      </c>
      <c r="H42" s="8">
        <f t="shared" si="8"/>
        <v>127.5</v>
      </c>
      <c r="I42" s="8">
        <f t="shared" si="9"/>
        <v>109.28571428571429</v>
      </c>
      <c r="J42" s="8">
        <f t="shared" si="10"/>
        <v>95.625</v>
      </c>
      <c r="K42" s="13">
        <f t="shared" si="11"/>
        <v>0</v>
      </c>
    </row>
    <row r="43" spans="1:11" x14ac:dyDescent="0.25">
      <c r="A43" s="16" t="str">
        <f t="shared" si="1"/>
        <v>RENOVACIÓN POPULAR PERÚ</v>
      </c>
      <c r="B43" s="4">
        <f t="shared" si="2"/>
        <v>379</v>
      </c>
      <c r="C43" s="8">
        <f t="shared" si="3"/>
        <v>379</v>
      </c>
      <c r="D43" s="8">
        <f t="shared" si="4"/>
        <v>189.5</v>
      </c>
      <c r="E43" s="8">
        <f t="shared" si="5"/>
        <v>126.33333333333333</v>
      </c>
      <c r="F43" s="8">
        <f t="shared" si="6"/>
        <v>94.75</v>
      </c>
      <c r="G43" s="8">
        <f t="shared" si="7"/>
        <v>75.8</v>
      </c>
      <c r="H43" s="8">
        <f t="shared" si="8"/>
        <v>63.166666666666664</v>
      </c>
      <c r="I43" s="8">
        <f t="shared" si="9"/>
        <v>54.142857142857146</v>
      </c>
      <c r="J43" s="8">
        <f t="shared" si="10"/>
        <v>47.375</v>
      </c>
      <c r="K43" s="13">
        <f t="shared" si="11"/>
        <v>0</v>
      </c>
    </row>
    <row r="44" spans="1:11" x14ac:dyDescent="0.25">
      <c r="A44" s="16" t="str">
        <f t="shared" si="1"/>
        <v/>
      </c>
      <c r="B44" s="4" t="str">
        <f t="shared" si="2"/>
        <v/>
      </c>
      <c r="C44" s="8">
        <f t="shared" si="3"/>
        <v>0</v>
      </c>
      <c r="D44" s="8">
        <f t="shared" si="4"/>
        <v>0</v>
      </c>
      <c r="E44" s="8">
        <f t="shared" si="5"/>
        <v>0</v>
      </c>
      <c r="F44" s="8">
        <f t="shared" si="6"/>
        <v>0</v>
      </c>
      <c r="G44" s="8">
        <f t="shared" si="7"/>
        <v>0</v>
      </c>
      <c r="H44" s="8">
        <f t="shared" si="8"/>
        <v>0</v>
      </c>
      <c r="I44" s="8">
        <f t="shared" si="9"/>
        <v>0</v>
      </c>
      <c r="J44" s="8">
        <f t="shared" si="10"/>
        <v>0</v>
      </c>
      <c r="K44" s="13">
        <f t="shared" si="11"/>
        <v>0</v>
      </c>
    </row>
    <row r="45" spans="1:11" x14ac:dyDescent="0.25">
      <c r="A45" s="16" t="str">
        <f t="shared" si="1"/>
        <v/>
      </c>
      <c r="B45" s="4" t="str">
        <f t="shared" si="2"/>
        <v/>
      </c>
      <c r="C45" s="8">
        <f t="shared" si="3"/>
        <v>0</v>
      </c>
      <c r="D45" s="8">
        <f t="shared" si="4"/>
        <v>0</v>
      </c>
      <c r="E45" s="8">
        <f t="shared" si="5"/>
        <v>0</v>
      </c>
      <c r="F45" s="8">
        <f t="shared" si="6"/>
        <v>0</v>
      </c>
      <c r="G45" s="8">
        <f t="shared" si="7"/>
        <v>0</v>
      </c>
      <c r="H45" s="8">
        <f t="shared" si="8"/>
        <v>0</v>
      </c>
      <c r="I45" s="8">
        <f t="shared" si="9"/>
        <v>0</v>
      </c>
      <c r="J45" s="8">
        <f t="shared" si="10"/>
        <v>0</v>
      </c>
      <c r="K45" s="13">
        <f t="shared" si="11"/>
        <v>0</v>
      </c>
    </row>
    <row r="46" spans="1:11" x14ac:dyDescent="0.25">
      <c r="A46" s="16" t="str">
        <f t="shared" si="1"/>
        <v/>
      </c>
      <c r="B46" s="4" t="str">
        <f t="shared" si="2"/>
        <v/>
      </c>
      <c r="C46" s="8">
        <f t="shared" si="3"/>
        <v>0</v>
      </c>
      <c r="D46" s="8">
        <f t="shared" si="4"/>
        <v>0</v>
      </c>
      <c r="E46" s="8">
        <f t="shared" si="5"/>
        <v>0</v>
      </c>
      <c r="F46" s="8">
        <f t="shared" si="6"/>
        <v>0</v>
      </c>
      <c r="G46" s="8">
        <f t="shared" si="7"/>
        <v>0</v>
      </c>
      <c r="H46" s="8">
        <f t="shared" si="8"/>
        <v>0</v>
      </c>
      <c r="I46" s="8">
        <f t="shared" si="9"/>
        <v>0</v>
      </c>
      <c r="J46" s="8">
        <f t="shared" si="10"/>
        <v>0</v>
      </c>
      <c r="K46" s="13">
        <f t="shared" si="11"/>
        <v>0</v>
      </c>
    </row>
    <row r="47" spans="1:11" x14ac:dyDescent="0.25">
      <c r="A47" s="16" t="str">
        <f t="shared" si="1"/>
        <v/>
      </c>
      <c r="B47" s="4" t="str">
        <f t="shared" si="2"/>
        <v/>
      </c>
      <c r="C47" s="8">
        <f t="shared" si="3"/>
        <v>0</v>
      </c>
      <c r="D47" s="8">
        <f t="shared" si="4"/>
        <v>0</v>
      </c>
      <c r="E47" s="8">
        <f t="shared" si="5"/>
        <v>0</v>
      </c>
      <c r="F47" s="8">
        <f t="shared" si="6"/>
        <v>0</v>
      </c>
      <c r="G47" s="8">
        <f t="shared" si="7"/>
        <v>0</v>
      </c>
      <c r="H47" s="8">
        <f t="shared" si="8"/>
        <v>0</v>
      </c>
      <c r="I47" s="8">
        <f t="shared" si="9"/>
        <v>0</v>
      </c>
      <c r="J47" s="8">
        <f t="shared" si="10"/>
        <v>0</v>
      </c>
      <c r="K47" s="13">
        <f t="shared" si="11"/>
        <v>0</v>
      </c>
    </row>
    <row r="48" spans="1:11" x14ac:dyDescent="0.25">
      <c r="A48" s="16" t="str">
        <f t="shared" si="1"/>
        <v/>
      </c>
      <c r="B48" s="4" t="str">
        <f t="shared" si="2"/>
        <v/>
      </c>
      <c r="C48" s="8">
        <f t="shared" si="3"/>
        <v>0</v>
      </c>
      <c r="D48" s="8">
        <f t="shared" si="4"/>
        <v>0</v>
      </c>
      <c r="E48" s="8">
        <f t="shared" si="5"/>
        <v>0</v>
      </c>
      <c r="F48" s="8">
        <f t="shared" si="6"/>
        <v>0</v>
      </c>
      <c r="G48" s="8">
        <f t="shared" si="7"/>
        <v>0</v>
      </c>
      <c r="H48" s="8">
        <f t="shared" si="8"/>
        <v>0</v>
      </c>
      <c r="I48" s="8">
        <f t="shared" si="9"/>
        <v>0</v>
      </c>
      <c r="J48" s="8">
        <f t="shared" si="10"/>
        <v>0</v>
      </c>
      <c r="K48" s="13">
        <f t="shared" si="11"/>
        <v>0</v>
      </c>
    </row>
    <row r="49" spans="1:11" x14ac:dyDescent="0.25">
      <c r="A49" s="16" t="str">
        <f t="shared" si="1"/>
        <v/>
      </c>
      <c r="B49" s="4" t="str">
        <f t="shared" si="2"/>
        <v/>
      </c>
      <c r="C49" s="8">
        <f t="shared" si="3"/>
        <v>0</v>
      </c>
      <c r="D49" s="8">
        <f t="shared" si="4"/>
        <v>0</v>
      </c>
      <c r="E49" s="8">
        <f t="shared" si="5"/>
        <v>0</v>
      </c>
      <c r="F49" s="8">
        <f t="shared" si="6"/>
        <v>0</v>
      </c>
      <c r="G49" s="8">
        <f t="shared" si="7"/>
        <v>0</v>
      </c>
      <c r="H49" s="8">
        <f t="shared" si="8"/>
        <v>0</v>
      </c>
      <c r="I49" s="8">
        <f t="shared" si="9"/>
        <v>0</v>
      </c>
      <c r="J49" s="8">
        <f t="shared" si="10"/>
        <v>0</v>
      </c>
      <c r="K49" s="13">
        <f t="shared" si="11"/>
        <v>0</v>
      </c>
    </row>
    <row r="50" spans="1:11" x14ac:dyDescent="0.25">
      <c r="A50" s="16" t="str">
        <f t="shared" si="1"/>
        <v/>
      </c>
      <c r="B50" s="4" t="str">
        <f t="shared" si="2"/>
        <v/>
      </c>
      <c r="C50" s="8">
        <f t="shared" si="3"/>
        <v>0</v>
      </c>
      <c r="D50" s="8">
        <f t="shared" si="4"/>
        <v>0</v>
      </c>
      <c r="E50" s="8">
        <f t="shared" si="5"/>
        <v>0</v>
      </c>
      <c r="F50" s="8">
        <f t="shared" si="6"/>
        <v>0</v>
      </c>
      <c r="G50" s="8">
        <f t="shared" si="7"/>
        <v>0</v>
      </c>
      <c r="H50" s="8">
        <f t="shared" si="8"/>
        <v>0</v>
      </c>
      <c r="I50" s="8">
        <f t="shared" si="9"/>
        <v>0</v>
      </c>
      <c r="J50" s="8">
        <f t="shared" si="10"/>
        <v>0</v>
      </c>
      <c r="K50" s="13">
        <f t="shared" si="11"/>
        <v>0</v>
      </c>
    </row>
    <row r="51" spans="1:11" x14ac:dyDescent="0.25">
      <c r="A51" s="16" t="str">
        <f t="shared" si="1"/>
        <v/>
      </c>
      <c r="B51" s="4" t="str">
        <f t="shared" si="2"/>
        <v/>
      </c>
      <c r="C51" s="8">
        <f t="shared" si="3"/>
        <v>0</v>
      </c>
      <c r="D51" s="8">
        <f t="shared" si="4"/>
        <v>0</v>
      </c>
      <c r="E51" s="8">
        <f t="shared" si="5"/>
        <v>0</v>
      </c>
      <c r="F51" s="8">
        <f t="shared" si="6"/>
        <v>0</v>
      </c>
      <c r="G51" s="8">
        <f t="shared" si="7"/>
        <v>0</v>
      </c>
      <c r="H51" s="8">
        <f t="shared" si="8"/>
        <v>0</v>
      </c>
      <c r="I51" s="8">
        <f t="shared" si="9"/>
        <v>0</v>
      </c>
      <c r="J51" s="8">
        <f t="shared" si="10"/>
        <v>0</v>
      </c>
      <c r="K51" s="13">
        <f t="shared" si="11"/>
        <v>0</v>
      </c>
    </row>
    <row r="52" spans="1:11" x14ac:dyDescent="0.25">
      <c r="A52" s="16" t="str">
        <f t="shared" si="1"/>
        <v/>
      </c>
      <c r="B52" s="4" t="str">
        <f t="shared" si="2"/>
        <v/>
      </c>
      <c r="C52" s="8">
        <f t="shared" si="3"/>
        <v>0</v>
      </c>
      <c r="D52" s="8">
        <f t="shared" si="4"/>
        <v>0</v>
      </c>
      <c r="E52" s="8">
        <f t="shared" si="5"/>
        <v>0</v>
      </c>
      <c r="F52" s="8">
        <f t="shared" si="6"/>
        <v>0</v>
      </c>
      <c r="G52" s="8">
        <f t="shared" si="7"/>
        <v>0</v>
      </c>
      <c r="H52" s="8">
        <f t="shared" si="8"/>
        <v>0</v>
      </c>
      <c r="I52" s="8">
        <f t="shared" si="9"/>
        <v>0</v>
      </c>
      <c r="J52" s="8">
        <f t="shared" si="10"/>
        <v>0</v>
      </c>
      <c r="K52" s="13">
        <f t="shared" si="11"/>
        <v>0</v>
      </c>
    </row>
    <row r="53" spans="1:11" x14ac:dyDescent="0.25">
      <c r="A53" s="16" t="str">
        <f t="shared" si="1"/>
        <v/>
      </c>
      <c r="B53" s="4" t="str">
        <f t="shared" si="2"/>
        <v/>
      </c>
      <c r="C53" s="8">
        <f t="shared" si="3"/>
        <v>0</v>
      </c>
      <c r="D53" s="8">
        <f t="shared" si="4"/>
        <v>0</v>
      </c>
      <c r="E53" s="8">
        <f t="shared" si="5"/>
        <v>0</v>
      </c>
      <c r="F53" s="8">
        <f t="shared" si="6"/>
        <v>0</v>
      </c>
      <c r="G53" s="8">
        <f t="shared" si="7"/>
        <v>0</v>
      </c>
      <c r="H53" s="8">
        <f t="shared" si="8"/>
        <v>0</v>
      </c>
      <c r="I53" s="8">
        <f t="shared" si="9"/>
        <v>0</v>
      </c>
      <c r="J53" s="8">
        <f t="shared" si="10"/>
        <v>0</v>
      </c>
      <c r="K53" s="13">
        <f t="shared" si="11"/>
        <v>0</v>
      </c>
    </row>
    <row r="54" spans="1:11" x14ac:dyDescent="0.25">
      <c r="A54" s="16" t="str">
        <f t="shared" si="1"/>
        <v/>
      </c>
      <c r="B54" s="4" t="str">
        <f t="shared" si="2"/>
        <v/>
      </c>
      <c r="C54" s="8">
        <f t="shared" si="3"/>
        <v>0</v>
      </c>
      <c r="D54" s="8">
        <f t="shared" si="4"/>
        <v>0</v>
      </c>
      <c r="E54" s="8">
        <f t="shared" si="5"/>
        <v>0</v>
      </c>
      <c r="F54" s="8">
        <f t="shared" si="6"/>
        <v>0</v>
      </c>
      <c r="G54" s="8">
        <f t="shared" si="7"/>
        <v>0</v>
      </c>
      <c r="H54" s="8">
        <f t="shared" si="8"/>
        <v>0</v>
      </c>
      <c r="I54" s="8">
        <f t="shared" si="9"/>
        <v>0</v>
      </c>
      <c r="J54" s="8">
        <f t="shared" si="10"/>
        <v>0</v>
      </c>
      <c r="K54" s="13">
        <f t="shared" si="11"/>
        <v>0</v>
      </c>
    </row>
    <row r="56" spans="1:11" ht="16.5" x14ac:dyDescent="0.3">
      <c r="A56" s="14" t="s">
        <v>25360</v>
      </c>
    </row>
    <row r="57" spans="1:11" x14ac:dyDescent="0.25">
      <c r="A57" s="15" t="s">
        <v>25361</v>
      </c>
      <c r="B57" s="15" t="s">
        <v>25362</v>
      </c>
      <c r="C57" s="15" t="s">
        <v>25341</v>
      </c>
      <c r="D57" s="15" t="s">
        <v>25363</v>
      </c>
      <c r="E57" s="15" t="s">
        <v>25364</v>
      </c>
      <c r="F57" s="15" t="s">
        <v>1091</v>
      </c>
      <c r="G57" s="15" t="s">
        <v>24308</v>
      </c>
      <c r="H57" s="15" t="s">
        <v>24309</v>
      </c>
      <c r="I57" s="15" t="s">
        <v>24310</v>
      </c>
    </row>
    <row r="58" spans="1:11" x14ac:dyDescent="0.25">
      <c r="A58" s="12" t="str">
        <f>IF($C$4="CONSEJO REGIONAL", "Gobernador(a) / Regional", "Alcalde(sa)")</f>
        <v>Alcalde(sa)</v>
      </c>
      <c r="B58" s="23" t="s">
        <v>24349</v>
      </c>
      <c r="C58" s="12" t="str">
        <f>IFERROR(VLOOKUP($C$3 &amp; "_0", BD_TABLA_DINAMICA!$A:$P, 9, FALSE), IF($C$4="CONSEJO REGIONAL", "N/A (Elección Regional)", ""))</f>
        <v>MOVIMIENTO REGIONAL AREQUIPA AVANCEMOS</v>
      </c>
      <c r="D58" s="24">
        <f>IFERROR(VLOOKUP($C$3 &amp; "_0", BD_TABLA_DINAMICA!$A:$P, 11, FALSE), 0)</f>
        <v>0</v>
      </c>
      <c r="E58" s="12" t="str">
        <f>IFERROR(VLOOKUP($C$3 &amp; "_0", BD_TABLA_DINAMICA!$A:$P, 12, FALSE), IF($C$4="CONSEJO REGIONAL", "N/A (Ver Consejeros abajo)", "NO REGISTRA EN PADRÓN"))</f>
        <v>LUIS JAVIER FUENTES SALAS</v>
      </c>
      <c r="F58" s="24" t="str">
        <f>IFERROR(VLOOKUP($C$3 &amp; "_0", BD_TABLA_DINAMICA!$A:$P, 13, FALSE), "")</f>
        <v>29532578</v>
      </c>
      <c r="G58" s="13" t="str">
        <f>IFERROR(VLOOKUP($C$3 &amp; "_0", BD_TABLA_DINAMICA!$A:$P, 14, FALSE), "")</f>
        <v>INSCRITO</v>
      </c>
      <c r="H58" s="2" t="str">
        <f>IFERROR(VLOOKUP($C$3 &amp; "_0", BD_TABLA_DINAMICA!$A:$P, 15, FALSE), "")</f>
        <v>PROBABLE ELECTO (TITULAR INSCRITO)</v>
      </c>
      <c r="I58" s="9" t="str">
        <f>IFERROR(HYPERLINK(VLOOKUP($C$3 &amp; "_0", BD_TABLA_DINAMICA!$A:$P, 16, FALSE), "Ver Hoja de Vida (PDF)"), "")</f>
        <v>Ver Hoja de Vida (PDF)</v>
      </c>
    </row>
    <row r="59" spans="1:11" x14ac:dyDescent="0.25">
      <c r="A59" s="25" t="str">
        <f>IF(1&gt;$C$6, "NO ASIGNADO", IF($C$4="CONSEJO REGIONAL", "Consejero(a) Regional #1", "Regidor(a) #1"))</f>
        <v>Regidor(a) #1</v>
      </c>
      <c r="B59" s="2" t="str">
        <f>IF(1&gt;$C$6, "NO ASIGNADO", IFERROR(VLOOKUP($C$3 &amp; "_1", BD_TABLA_DINAMICA!$A:$P, 8, FALSE), ""))</f>
        <v>Mayoría Absoluta (LEM Art. 25)</v>
      </c>
      <c r="C59" s="2" t="str">
        <f>IF(1&gt;$C$6, "", IFERROR(VLOOKUP($C$3 &amp; "_1", BD_TABLA_DINAMICA!$A:$P, 9, FALSE), ""))</f>
        <v>MOVIMIENTO REGIONAL AREQUIPA AVANCEMOS</v>
      </c>
      <c r="D59" s="24">
        <f>IF(1&gt;$C$6, "", IFERROR(VLOOKUP($C$3 &amp; "_1", BD_TABLA_DINAMICA!$A:$P, 11, FALSE), ""))</f>
        <v>1</v>
      </c>
      <c r="E59" s="2" t="str">
        <f>IF(1&gt;$C$6, "", IFERROR(VLOOKUP($C$3 &amp; "_1", BD_TABLA_DINAMICA!$A:$P, 12, FALSE), "NO REGISTRA EN PADRÓN"))</f>
        <v>EDWIN RUBEN CHUCTAYA GINCHO</v>
      </c>
      <c r="F59" s="24" t="str">
        <f>IF(1&gt;$C$6, "", IFERROR(VLOOKUP($C$3 &amp; "_1", BD_TABLA_DINAMICA!$A:$P, 13, FALSE), ""))</f>
        <v>47330011</v>
      </c>
      <c r="G59" s="24" t="str">
        <f>IF(1&gt;$C$6, "", IFERROR(VLOOKUP($C$3 &amp; "_1", BD_TABLA_DINAMICA!$A:$P, 14, FALSE), "DESCONOCIDO"))</f>
        <v>INSCRITO</v>
      </c>
      <c r="H59" s="2" t="str">
        <f>IF(1&gt;$C$6, "", IFERROR(VLOOKUP($C$3 &amp; "_1", BD_TABLA_DINAMICA!$A:$P, 15, FALSE), ""))</f>
        <v>PROBABLE ELECTO (MAYORÍA ABSOLUTA)</v>
      </c>
      <c r="I59" s="9" t="str">
        <f>IF(1&gt;$C$6, "", IFERROR(HYPERLINK(VLOOKUP($C$3 &amp; "_1", BD_TABLA_DINAMICA!$A:$P, 16, FALSE), "Ver Hoja de Vida (PDF)"), ""))</f>
        <v>Ver Hoja de Vida (PDF)</v>
      </c>
    </row>
    <row r="60" spans="1:11" x14ac:dyDescent="0.25">
      <c r="A60" s="25" t="str">
        <f>IF(2&gt;$C$6, "NO ASIGNADO", IF($C$4="CONSEJO REGIONAL", "Consejero(a) Regional #2", "Regidor(a) #2"))</f>
        <v>Regidor(a) #2</v>
      </c>
      <c r="B60" s="2" t="str">
        <f>IF(2&gt;$C$6, "NO ASIGNADO", IFERROR(VLOOKUP($C$3 &amp; "_2", BD_TABLA_DINAMICA!$A:$P, 8, FALSE), ""))</f>
        <v>Mayoría Absoluta (LEM Art. 25)</v>
      </c>
      <c r="C60" s="2" t="str">
        <f>IF(2&gt;$C$6, "", IFERROR(VLOOKUP($C$3 &amp; "_2", BD_TABLA_DINAMICA!$A:$P, 9, FALSE), ""))</f>
        <v>MOVIMIENTO REGIONAL AREQUIPA AVANCEMOS</v>
      </c>
      <c r="D60" s="24">
        <f>IF(2&gt;$C$6, "", IFERROR(VLOOKUP($C$3 &amp; "_2", BD_TABLA_DINAMICA!$A:$P, 11, FALSE), ""))</f>
        <v>2</v>
      </c>
      <c r="E60" s="2" t="str">
        <f>IF(2&gt;$C$6, "", IFERROR(VLOOKUP($C$3 &amp; "_2", BD_TABLA_DINAMICA!$A:$P, 12, FALSE), "NO REGISTRA EN PADRÓN"))</f>
        <v>ANA LUCIA APAZA CHILO</v>
      </c>
      <c r="F60" s="24" t="str">
        <f>IF(2&gt;$C$6, "", IFERROR(VLOOKUP($C$3 &amp; "_2", BD_TABLA_DINAMICA!$A:$P, 13, FALSE), ""))</f>
        <v>73044247</v>
      </c>
      <c r="G60" s="24" t="str">
        <f>IF(2&gt;$C$6, "", IFERROR(VLOOKUP($C$3 &amp; "_2", BD_TABLA_DINAMICA!$A:$P, 14, FALSE), "DESCONOCIDO"))</f>
        <v>INSCRITO</v>
      </c>
      <c r="H60" s="2" t="str">
        <f>IF(2&gt;$C$6, "", IFERROR(VLOOKUP($C$3 &amp; "_2", BD_TABLA_DINAMICA!$A:$P, 15, FALSE), ""))</f>
        <v>PROBABLE ELECTO (MAYORÍA ABSOLUTA)</v>
      </c>
      <c r="I60" s="9" t="str">
        <f>IF(2&gt;$C$6, "", IFERROR(HYPERLINK(VLOOKUP($C$3 &amp; "_2", BD_TABLA_DINAMICA!$A:$P, 16, FALSE), "Ver Hoja de Vida (PDF)"), ""))</f>
        <v>Ver Hoja de Vida (PDF)</v>
      </c>
    </row>
    <row r="61" spans="1:11" x14ac:dyDescent="0.25">
      <c r="A61" s="25" t="str">
        <f>IF(3&gt;$C$6, "NO ASIGNADO", IF($C$4="CONSEJO REGIONAL", "Consejero(a) Regional #3", "Regidor(a) #3"))</f>
        <v>Regidor(a) #3</v>
      </c>
      <c r="B61" s="2" t="str">
        <f>IF(3&gt;$C$6, "NO ASIGNADO", IFERROR(VLOOKUP($C$3 &amp; "_3", BD_TABLA_DINAMICA!$A:$P, 8, FALSE), ""))</f>
        <v>Mayoría Absoluta (LEM Art. 25)</v>
      </c>
      <c r="C61" s="2" t="str">
        <f>IF(3&gt;$C$6, "", IFERROR(VLOOKUP($C$3 &amp; "_3", BD_TABLA_DINAMICA!$A:$P, 9, FALSE), ""))</f>
        <v>MOVIMIENTO REGIONAL AREQUIPA AVANCEMOS</v>
      </c>
      <c r="D61" s="24">
        <f>IF(3&gt;$C$6, "", IFERROR(VLOOKUP($C$3 &amp; "_3", BD_TABLA_DINAMICA!$A:$P, 11, FALSE), ""))</f>
        <v>3</v>
      </c>
      <c r="E61" s="2" t="str">
        <f>IF(3&gt;$C$6, "", IFERROR(VLOOKUP($C$3 &amp; "_3", BD_TABLA_DINAMICA!$A:$P, 12, FALSE), "NO REGISTRA EN PADRÓN"))</f>
        <v>PERCY JESUS APAZA PELINCO</v>
      </c>
      <c r="F61" s="24" t="str">
        <f>IF(3&gt;$C$6, "", IFERROR(VLOOKUP($C$3 &amp; "_3", BD_TABLA_DINAMICA!$A:$P, 13, FALSE), ""))</f>
        <v>72747203</v>
      </c>
      <c r="G61" s="24" t="str">
        <f>IF(3&gt;$C$6, "", IFERROR(VLOOKUP($C$3 &amp; "_3", BD_TABLA_DINAMICA!$A:$P, 14, FALSE), "DESCONOCIDO"))</f>
        <v>INSCRITO</v>
      </c>
      <c r="H61" s="2" t="str">
        <f>IF(3&gt;$C$6, "", IFERROR(VLOOKUP($C$3 &amp; "_3", BD_TABLA_DINAMICA!$A:$P, 15, FALSE), ""))</f>
        <v>PROBABLE ELECTO (MAYORÍA ABSOLUTA)</v>
      </c>
      <c r="I61" s="9" t="str">
        <f>IF(3&gt;$C$6, "", IFERROR(HYPERLINK(VLOOKUP($C$3 &amp; "_3", BD_TABLA_DINAMICA!$A:$P, 16, FALSE), "Ver Hoja de Vida (PDF)"), ""))</f>
        <v>Ver Hoja de Vida (PDF)</v>
      </c>
    </row>
    <row r="62" spans="1:11" x14ac:dyDescent="0.25">
      <c r="A62" s="25" t="str">
        <f>IF(4&gt;$C$6, "NO ASIGNADO", IF($C$4="CONSEJO REGIONAL", "Consejero(a) Regional #4", "Regidor(a) #4"))</f>
        <v>Regidor(a) #4</v>
      </c>
      <c r="B62" s="2" t="str">
        <f>IF(4&gt;$C$6, "NO ASIGNADO", IFERROR(VLOOKUP($C$3 &amp; "_4", BD_TABLA_DINAMICA!$A:$P, 8, FALSE), ""))</f>
        <v>Mayoría Absoluta (LEM Art. 25)</v>
      </c>
      <c r="C62" s="2" t="str">
        <f>IF(4&gt;$C$6, "", IFERROR(VLOOKUP($C$3 &amp; "_4", BD_TABLA_DINAMICA!$A:$P, 9, FALSE), ""))</f>
        <v>MOVIMIENTO REGIONAL AREQUIPA AVANCEMOS</v>
      </c>
      <c r="D62" s="24">
        <f>IF(4&gt;$C$6, "", IFERROR(VLOOKUP($C$3 &amp; "_4", BD_TABLA_DINAMICA!$A:$P, 11, FALSE), ""))</f>
        <v>4</v>
      </c>
      <c r="E62" s="2" t="str">
        <f>IF(4&gt;$C$6, "", IFERROR(VLOOKUP($C$3 &amp; "_4", BD_TABLA_DINAMICA!$A:$P, 12, FALSE), "NO REGISTRA EN PADRÓN"))</f>
        <v>JUANA MARY VILCA HINOSTROSA</v>
      </c>
      <c r="F62" s="24" t="str">
        <f>IF(4&gt;$C$6, "", IFERROR(VLOOKUP($C$3 &amp; "_4", BD_TABLA_DINAMICA!$A:$P, 13, FALSE), ""))</f>
        <v>48356383</v>
      </c>
      <c r="G62" s="24" t="str">
        <f>IF(4&gt;$C$6, "", IFERROR(VLOOKUP($C$3 &amp; "_4", BD_TABLA_DINAMICA!$A:$P, 14, FALSE), "DESCONOCIDO"))</f>
        <v>INSCRITO</v>
      </c>
      <c r="H62" s="2" t="str">
        <f>IF(4&gt;$C$6, "", IFERROR(VLOOKUP($C$3 &amp; "_4", BD_TABLA_DINAMICA!$A:$P, 15, FALSE), ""))</f>
        <v>PROBABLE ELECTO (MAYORÍA ABSOLUTA)</v>
      </c>
      <c r="I62" s="9" t="str">
        <f>IF(4&gt;$C$6, "", IFERROR(HYPERLINK(VLOOKUP($C$3 &amp; "_4", BD_TABLA_DINAMICA!$A:$P, 16, FALSE), "Ver Hoja de Vida (PDF)"), ""))</f>
        <v>Ver Hoja de Vida (PDF)</v>
      </c>
    </row>
    <row r="63" spans="1:11" x14ac:dyDescent="0.25">
      <c r="A63" s="25" t="str">
        <f>IF(5&gt;$C$6, "NO ASIGNADO", IF($C$4="CONSEJO REGIONAL", "Consejero(a) Regional #5", "Regidor(a) #5"))</f>
        <v>Regidor(a) #5</v>
      </c>
      <c r="B63" s="2" t="str">
        <f>IF(5&gt;$C$6, "NO ASIGNADO", IFERROR(VLOOKUP($C$3 &amp; "_5", BD_TABLA_DINAMICA!$A:$P, 8, FALSE), ""))</f>
        <v>Mayoría Absoluta (LEM Art. 25)</v>
      </c>
      <c r="C63" s="2" t="str">
        <f>IF(5&gt;$C$6, "", IFERROR(VLOOKUP($C$3 &amp; "_5", BD_TABLA_DINAMICA!$A:$P, 9, FALSE), ""))</f>
        <v>MOVIMIENTO REGIONAL AREQUIPA AVANCEMOS</v>
      </c>
      <c r="D63" s="24">
        <f>IF(5&gt;$C$6, "", IFERROR(VLOOKUP($C$3 &amp; "_5", BD_TABLA_DINAMICA!$A:$P, 11, FALSE), ""))</f>
        <v>5</v>
      </c>
      <c r="E63" s="2" t="str">
        <f>IF(5&gt;$C$6, "", IFERROR(VLOOKUP($C$3 &amp; "_5", BD_TABLA_DINAMICA!$A:$P, 12, FALSE), "NO REGISTRA EN PADRÓN"))</f>
        <v>VICTOR CHAHUA PUMAINCA</v>
      </c>
      <c r="F63" s="24" t="str">
        <f>IF(5&gt;$C$6, "", IFERROR(VLOOKUP($C$3 &amp; "_5", BD_TABLA_DINAMICA!$A:$P, 13, FALSE), ""))</f>
        <v>24809709</v>
      </c>
      <c r="G63" s="24" t="str">
        <f>IF(5&gt;$C$6, "", IFERROR(VLOOKUP($C$3 &amp; "_5", BD_TABLA_DINAMICA!$A:$P, 14, FALSE), "DESCONOCIDO"))</f>
        <v>INSCRITO</v>
      </c>
      <c r="H63" s="2" t="str">
        <f>IF(5&gt;$C$6, "", IFERROR(VLOOKUP($C$3 &amp; "_5", BD_TABLA_DINAMICA!$A:$P, 15, FALSE), ""))</f>
        <v>PROBABLE ELECTO (MAYORÍA ABSOLUTA)</v>
      </c>
      <c r="I63" s="9" t="str">
        <f>IF(5&gt;$C$6, "", IFERROR(HYPERLINK(VLOOKUP($C$3 &amp; "_5", BD_TABLA_DINAMICA!$A:$P, 16, FALSE), "Ver Hoja de Vida (PDF)"), ""))</f>
        <v>Ver Hoja de Vida (PDF)</v>
      </c>
    </row>
    <row r="64" spans="1:11" x14ac:dyDescent="0.25">
      <c r="A64" s="25" t="str">
        <f>IF(6&gt;$C$6, "NO ASIGNADO", IF($C$4="CONSEJO REGIONAL", "Consejero(a) Regional #6", "Regidor(a) #6"))</f>
        <v>Regidor(a) #6</v>
      </c>
      <c r="B64" s="2" t="str">
        <f>IF(6&gt;$C$6, "NO ASIGNADO", IFERROR(VLOOKUP($C$3 &amp; "_6", BD_TABLA_DINAMICA!$A:$P, 8, FALSE), ""))</f>
        <v>Minoría D'Hondt</v>
      </c>
      <c r="C64" s="2" t="str">
        <f>IF(6&gt;$C$6, "", IFERROR(VLOOKUP($C$3 &amp; "_6", BD_TABLA_DINAMICA!$A:$P, 9, FALSE), ""))</f>
        <v>PARTIDO POLÍTICO PERÚ PRIMERO</v>
      </c>
      <c r="D64" s="24">
        <f>IF(6&gt;$C$6, "", IFERROR(VLOOKUP($C$3 &amp; "_6", BD_TABLA_DINAMICA!$A:$P, 11, FALSE), ""))</f>
        <v>1</v>
      </c>
      <c r="E64" s="2" t="str">
        <f>IF(6&gt;$C$6, "", IFERROR(VLOOKUP($C$3 &amp; "_6", BD_TABLA_DINAMICA!$A:$P, 12, FALSE), "NO REGISTRA EN PADRÓN"))</f>
        <v>ESMERALDA QUISPE QUENTA</v>
      </c>
      <c r="F64" s="24" t="str">
        <f>IF(6&gt;$C$6, "", IFERROR(VLOOKUP($C$3 &amp; "_6", BD_TABLA_DINAMICA!$A:$P, 13, FALSE), ""))</f>
        <v>46093651</v>
      </c>
      <c r="G64" s="24" t="str">
        <f>IF(6&gt;$C$6, "", IFERROR(VLOOKUP($C$3 &amp; "_6", BD_TABLA_DINAMICA!$A:$P, 14, FALSE), "DESCONOCIDO"))</f>
        <v>INSCRITO</v>
      </c>
      <c r="H64" s="2" t="str">
        <f>IF(6&gt;$C$6, "", IFERROR(VLOOKUP($C$3 &amp; "_6", BD_TABLA_DINAMICA!$A:$P, 15, FALSE), ""))</f>
        <v>PROBABLE ELECTO (MINORÍA D'HONDT)</v>
      </c>
      <c r="I64" s="9" t="str">
        <f>IF(6&gt;$C$6, "", IFERROR(HYPERLINK(VLOOKUP($C$3 &amp; "_6", BD_TABLA_DINAMICA!$A:$P, 16, FALSE), "Ver Hoja de Vida (PDF)"), ""))</f>
        <v>Ver Hoja de Vida (PDF)</v>
      </c>
    </row>
    <row r="65" spans="1:9" x14ac:dyDescent="0.25">
      <c r="A65" s="25" t="str">
        <f>IF(7&gt;$C$6, "NO ASIGNADO", IF($C$4="CONSEJO REGIONAL", "Consejero(a) Regional #7", "Regidor(a) #7"))</f>
        <v>Regidor(a) #7</v>
      </c>
      <c r="B65" s="2" t="str">
        <f>IF(7&gt;$C$6, "NO ASIGNADO", IFERROR(VLOOKUP($C$3 &amp; "_7", BD_TABLA_DINAMICA!$A:$P, 8, FALSE), ""))</f>
        <v>Minoría D'Hondt</v>
      </c>
      <c r="C65" s="2" t="str">
        <f>IF(7&gt;$C$6, "", IFERROR(VLOOKUP($C$3 &amp; "_7", BD_TABLA_DINAMICA!$A:$P, 9, FALSE), ""))</f>
        <v>ALIANZA PARA EL PROGRESO</v>
      </c>
      <c r="D65" s="24">
        <f>IF(7&gt;$C$6, "", IFERROR(VLOOKUP($C$3 &amp; "_7", BD_TABLA_DINAMICA!$A:$P, 11, FALSE), ""))</f>
        <v>1</v>
      </c>
      <c r="E65" s="2" t="str">
        <f>IF(7&gt;$C$6, "", IFERROR(VLOOKUP($C$3 &amp; "_7", BD_TABLA_DINAMICA!$A:$P, 12, FALSE), "NO REGISTRA EN PADRÓN"))</f>
        <v>ELIZABETH MICAELA TICONA QUISPE</v>
      </c>
      <c r="F65" s="24" t="str">
        <f>IF(7&gt;$C$6, "", IFERROR(VLOOKUP($C$3 &amp; "_7", BD_TABLA_DINAMICA!$A:$P, 13, FALSE), ""))</f>
        <v>70676497</v>
      </c>
      <c r="G65" s="24" t="str">
        <f>IF(7&gt;$C$6, "", IFERROR(VLOOKUP($C$3 &amp; "_7", BD_TABLA_DINAMICA!$A:$P, 14, FALSE), "DESCONOCIDO"))</f>
        <v>INSCRITO</v>
      </c>
      <c r="H65" s="2" t="str">
        <f>IF(7&gt;$C$6, "", IFERROR(VLOOKUP($C$3 &amp; "_7", BD_TABLA_DINAMICA!$A:$P, 15, FALSE), ""))</f>
        <v>PROBABLE ELECTO (MINORÍA D'HONDT)</v>
      </c>
      <c r="I65" s="9" t="str">
        <f>IF(7&gt;$C$6, "", IFERROR(HYPERLINK(VLOOKUP($C$3 &amp; "_7", BD_TABLA_DINAMICA!$A:$P, 16, FALSE), "Ver Hoja de Vida (PDF)"), ""))</f>
        <v>Ver Hoja de Vida (PDF)</v>
      </c>
    </row>
    <row r="66" spans="1:9" x14ac:dyDescent="0.25">
      <c r="A66" s="25" t="str">
        <f>IF(8&gt;$C$6, "NO ASIGNADO", IF($C$4="CONSEJO REGIONAL", "Consejero(a) Regional #8", "Regidor(a) #8"))</f>
        <v>NO ASIGNADO</v>
      </c>
      <c r="B66" s="2" t="str">
        <f>IF(8&gt;$C$6, "NO ASIGNADO", IFERROR(VLOOKUP($C$3 &amp; "_8", BD_TABLA_DINAMICA!$A:$P, 8, FALSE), ""))</f>
        <v>NO ASIGNADO</v>
      </c>
      <c r="C66" s="2" t="str">
        <f>IF(8&gt;$C$6, "", IFERROR(VLOOKUP($C$3 &amp; "_8", BD_TABLA_DINAMICA!$A:$P, 9, FALSE), ""))</f>
        <v/>
      </c>
      <c r="D66" s="24" t="str">
        <f>IF(8&gt;$C$6, "", IFERROR(VLOOKUP($C$3 &amp; "_8", BD_TABLA_DINAMICA!$A:$P, 11, FALSE), ""))</f>
        <v/>
      </c>
      <c r="E66" s="2" t="str">
        <f>IF(8&gt;$C$6, "", IFERROR(VLOOKUP($C$3 &amp; "_8", BD_TABLA_DINAMICA!$A:$P, 12, FALSE), "NO REGISTRA EN PADRÓN"))</f>
        <v/>
      </c>
      <c r="F66" s="24" t="str">
        <f>IF(8&gt;$C$6, "", IFERROR(VLOOKUP($C$3 &amp; "_8", BD_TABLA_DINAMICA!$A:$P, 13, FALSE), ""))</f>
        <v/>
      </c>
      <c r="G66" s="24" t="str">
        <f>IF(8&gt;$C$6, "", IFERROR(VLOOKUP($C$3 &amp; "_8", BD_TABLA_DINAMICA!$A:$P, 14, FALSE), "DESCONOCIDO"))</f>
        <v/>
      </c>
      <c r="H66" s="2" t="str">
        <f>IF(8&gt;$C$6, "", IFERROR(VLOOKUP($C$3 &amp; "_8", BD_TABLA_DINAMICA!$A:$P, 15, FALSE), ""))</f>
        <v/>
      </c>
      <c r="I66" s="9" t="str">
        <f>IF(8&gt;$C$6, "", IFERROR(HYPERLINK(VLOOKUP($C$3 &amp; "_8", BD_TABLA_DINAMICA!$A:$P, 16, FALSE), "Ver Hoja de Vida (PDF)"), ""))</f>
        <v/>
      </c>
    </row>
    <row r="67" spans="1:9" x14ac:dyDescent="0.25">
      <c r="A67" s="25" t="str">
        <f>IF(9&gt;$C$6, "NO ASIGNADO", IF($C$4="CONSEJO REGIONAL", "Consejero(a) Regional #9", "Regidor(a) #9"))</f>
        <v>NO ASIGNADO</v>
      </c>
      <c r="B67" s="2" t="str">
        <f>IF(9&gt;$C$6, "NO ASIGNADO", IFERROR(VLOOKUP($C$3 &amp; "_9", BD_TABLA_DINAMICA!$A:$P, 8, FALSE), ""))</f>
        <v>NO ASIGNADO</v>
      </c>
      <c r="C67" s="2" t="str">
        <f>IF(9&gt;$C$6, "", IFERROR(VLOOKUP($C$3 &amp; "_9", BD_TABLA_DINAMICA!$A:$P, 9, FALSE), ""))</f>
        <v/>
      </c>
      <c r="D67" s="24" t="str">
        <f>IF(9&gt;$C$6, "", IFERROR(VLOOKUP($C$3 &amp; "_9", BD_TABLA_DINAMICA!$A:$P, 11, FALSE), ""))</f>
        <v/>
      </c>
      <c r="E67" s="2" t="str">
        <f>IF(9&gt;$C$6, "", IFERROR(VLOOKUP($C$3 &amp; "_9", BD_TABLA_DINAMICA!$A:$P, 12, FALSE), "NO REGISTRA EN PADRÓN"))</f>
        <v/>
      </c>
      <c r="F67" s="24" t="str">
        <f>IF(9&gt;$C$6, "", IFERROR(VLOOKUP($C$3 &amp; "_9", BD_TABLA_DINAMICA!$A:$P, 13, FALSE), ""))</f>
        <v/>
      </c>
      <c r="G67" s="24" t="str">
        <f>IF(9&gt;$C$6, "", IFERROR(VLOOKUP($C$3 &amp; "_9", BD_TABLA_DINAMICA!$A:$P, 14, FALSE), "DESCONOCIDO"))</f>
        <v/>
      </c>
      <c r="H67" s="2" t="str">
        <f>IF(9&gt;$C$6, "", IFERROR(VLOOKUP($C$3 &amp; "_9", BD_TABLA_DINAMICA!$A:$P, 15, FALSE), ""))</f>
        <v/>
      </c>
      <c r="I67" s="9" t="str">
        <f>IF(9&gt;$C$6, "", IFERROR(HYPERLINK(VLOOKUP($C$3 &amp; "_9", BD_TABLA_DINAMICA!$A:$P, 16, FALSE), "Ver Hoja de Vida (PDF)"), ""))</f>
        <v/>
      </c>
    </row>
    <row r="68" spans="1:9" x14ac:dyDescent="0.25">
      <c r="A68" s="25" t="str">
        <f>IF(10&gt;$C$6, "NO ASIGNADO", IF($C$4="CONSEJO REGIONAL", "Consejero(a) Regional #10", "Regidor(a) #10"))</f>
        <v>NO ASIGNADO</v>
      </c>
      <c r="B68" s="2" t="str">
        <f>IF(10&gt;$C$6, "NO ASIGNADO", IFERROR(VLOOKUP($C$3 &amp; "_10", BD_TABLA_DINAMICA!$A:$P, 8, FALSE), ""))</f>
        <v>NO ASIGNADO</v>
      </c>
      <c r="C68" s="2" t="str">
        <f>IF(10&gt;$C$6, "", IFERROR(VLOOKUP($C$3 &amp; "_10", BD_TABLA_DINAMICA!$A:$P, 9, FALSE), ""))</f>
        <v/>
      </c>
      <c r="D68" s="24" t="str">
        <f>IF(10&gt;$C$6, "", IFERROR(VLOOKUP($C$3 &amp; "_10", BD_TABLA_DINAMICA!$A:$P, 11, FALSE), ""))</f>
        <v/>
      </c>
      <c r="E68" s="2" t="str">
        <f>IF(10&gt;$C$6, "", IFERROR(VLOOKUP($C$3 &amp; "_10", BD_TABLA_DINAMICA!$A:$P, 12, FALSE), "NO REGISTRA EN PADRÓN"))</f>
        <v/>
      </c>
      <c r="F68" s="24" t="str">
        <f>IF(10&gt;$C$6, "", IFERROR(VLOOKUP($C$3 &amp; "_10", BD_TABLA_DINAMICA!$A:$P, 13, FALSE), ""))</f>
        <v/>
      </c>
      <c r="G68" s="24" t="str">
        <f>IF(10&gt;$C$6, "", IFERROR(VLOOKUP($C$3 &amp; "_10", BD_TABLA_DINAMICA!$A:$P, 14, FALSE), "DESCONOCIDO"))</f>
        <v/>
      </c>
      <c r="H68" s="2" t="str">
        <f>IF(10&gt;$C$6, "", IFERROR(VLOOKUP($C$3 &amp; "_10", BD_TABLA_DINAMICA!$A:$P, 15, FALSE), ""))</f>
        <v/>
      </c>
      <c r="I68" s="9" t="str">
        <f>IF(10&gt;$C$6, "", IFERROR(HYPERLINK(VLOOKUP($C$3 &amp; "_10", BD_TABLA_DINAMICA!$A:$P, 16, FALSE), "Ver Hoja de Vida (PDF)"), ""))</f>
        <v/>
      </c>
    </row>
    <row r="69" spans="1:9" x14ac:dyDescent="0.25">
      <c r="A69" s="25" t="str">
        <f>IF(11&gt;$C$6, "NO ASIGNADO", IF($C$4="CONSEJO REGIONAL", "Consejero(a) Regional #11", "Regidor(a) #11"))</f>
        <v>NO ASIGNADO</v>
      </c>
      <c r="B69" s="2" t="str">
        <f>IF(11&gt;$C$6, "NO ASIGNADO", IFERROR(VLOOKUP($C$3 &amp; "_11", BD_TABLA_DINAMICA!$A:$P, 8, FALSE), ""))</f>
        <v>NO ASIGNADO</v>
      </c>
      <c r="C69" s="2" t="str">
        <f>IF(11&gt;$C$6, "", IFERROR(VLOOKUP($C$3 &amp; "_11", BD_TABLA_DINAMICA!$A:$P, 9, FALSE), ""))</f>
        <v/>
      </c>
      <c r="D69" s="24" t="str">
        <f>IF(11&gt;$C$6, "", IFERROR(VLOOKUP($C$3 &amp; "_11", BD_TABLA_DINAMICA!$A:$P, 11, FALSE), ""))</f>
        <v/>
      </c>
      <c r="E69" s="2" t="str">
        <f>IF(11&gt;$C$6, "", IFERROR(VLOOKUP($C$3 &amp; "_11", BD_TABLA_DINAMICA!$A:$P, 12, FALSE), "NO REGISTRA EN PADRÓN"))</f>
        <v/>
      </c>
      <c r="F69" s="24" t="str">
        <f>IF(11&gt;$C$6, "", IFERROR(VLOOKUP($C$3 &amp; "_11", BD_TABLA_DINAMICA!$A:$P, 13, FALSE), ""))</f>
        <v/>
      </c>
      <c r="G69" s="24" t="str">
        <f>IF(11&gt;$C$6, "", IFERROR(VLOOKUP($C$3 &amp; "_11", BD_TABLA_DINAMICA!$A:$P, 14, FALSE), "DESCONOCIDO"))</f>
        <v/>
      </c>
      <c r="H69" s="2" t="str">
        <f>IF(11&gt;$C$6, "", IFERROR(VLOOKUP($C$3 &amp; "_11", BD_TABLA_DINAMICA!$A:$P, 15, FALSE), ""))</f>
        <v/>
      </c>
      <c r="I69" s="9" t="str">
        <f>IF(11&gt;$C$6, "", IFERROR(HYPERLINK(VLOOKUP($C$3 &amp; "_11", BD_TABLA_DINAMICA!$A:$P, 16, FALSE), "Ver Hoja de Vida (PDF)"), ""))</f>
        <v/>
      </c>
    </row>
    <row r="70" spans="1:9" x14ac:dyDescent="0.25">
      <c r="A70" s="25" t="str">
        <f>IF(12&gt;$C$6, "NO ASIGNADO", IF($C$4="CONSEJO REGIONAL", "Consejero(a) Regional #12", "Regidor(a) #12"))</f>
        <v>NO ASIGNADO</v>
      </c>
      <c r="B70" s="2" t="str">
        <f>IF(12&gt;$C$6, "NO ASIGNADO", IFERROR(VLOOKUP($C$3 &amp; "_12", BD_TABLA_DINAMICA!$A:$P, 8, FALSE), ""))</f>
        <v>NO ASIGNADO</v>
      </c>
      <c r="C70" s="2" t="str">
        <f>IF(12&gt;$C$6, "", IFERROR(VLOOKUP($C$3 &amp; "_12", BD_TABLA_DINAMICA!$A:$P, 9, FALSE), ""))</f>
        <v/>
      </c>
      <c r="D70" s="24" t="str">
        <f>IF(12&gt;$C$6, "", IFERROR(VLOOKUP($C$3 &amp; "_12", BD_TABLA_DINAMICA!$A:$P, 11, FALSE), ""))</f>
        <v/>
      </c>
      <c r="E70" s="2" t="str">
        <f>IF(12&gt;$C$6, "", IFERROR(VLOOKUP($C$3 &amp; "_12", BD_TABLA_DINAMICA!$A:$P, 12, FALSE), "NO REGISTRA EN PADRÓN"))</f>
        <v/>
      </c>
      <c r="F70" s="24" t="str">
        <f>IF(12&gt;$C$6, "", IFERROR(VLOOKUP($C$3 &amp; "_12", BD_TABLA_DINAMICA!$A:$P, 13, FALSE), ""))</f>
        <v/>
      </c>
      <c r="G70" s="24" t="str">
        <f>IF(12&gt;$C$6, "", IFERROR(VLOOKUP($C$3 &amp; "_12", BD_TABLA_DINAMICA!$A:$P, 14, FALSE), "DESCONOCIDO"))</f>
        <v/>
      </c>
      <c r="H70" s="2" t="str">
        <f>IF(12&gt;$C$6, "", IFERROR(VLOOKUP($C$3 &amp; "_12", BD_TABLA_DINAMICA!$A:$P, 15, FALSE), ""))</f>
        <v/>
      </c>
      <c r="I70" s="9" t="str">
        <f>IF(12&gt;$C$6, "", IFERROR(HYPERLINK(VLOOKUP($C$3 &amp; "_12", BD_TABLA_DINAMICA!$A:$P, 16, FALSE), "Ver Hoja de Vida (PDF)"), ""))</f>
        <v/>
      </c>
    </row>
    <row r="71" spans="1:9" x14ac:dyDescent="0.25">
      <c r="A71" s="25" t="str">
        <f>IF(13&gt;$C$6, "NO ASIGNADO", IF($C$4="CONSEJO REGIONAL", "Consejero(a) Regional #13", "Regidor(a) #13"))</f>
        <v>NO ASIGNADO</v>
      </c>
      <c r="B71" s="2" t="str">
        <f>IF(13&gt;$C$6, "NO ASIGNADO", IFERROR(VLOOKUP($C$3 &amp; "_13", BD_TABLA_DINAMICA!$A:$P, 8, FALSE), ""))</f>
        <v>NO ASIGNADO</v>
      </c>
      <c r="C71" s="2" t="str">
        <f>IF(13&gt;$C$6, "", IFERROR(VLOOKUP($C$3 &amp; "_13", BD_TABLA_DINAMICA!$A:$P, 9, FALSE), ""))</f>
        <v/>
      </c>
      <c r="D71" s="24" t="str">
        <f>IF(13&gt;$C$6, "", IFERROR(VLOOKUP($C$3 &amp; "_13", BD_TABLA_DINAMICA!$A:$P, 11, FALSE), ""))</f>
        <v/>
      </c>
      <c r="E71" s="2" t="str">
        <f>IF(13&gt;$C$6, "", IFERROR(VLOOKUP($C$3 &amp; "_13", BD_TABLA_DINAMICA!$A:$P, 12, FALSE), "NO REGISTRA EN PADRÓN"))</f>
        <v/>
      </c>
      <c r="F71" s="24" t="str">
        <f>IF(13&gt;$C$6, "", IFERROR(VLOOKUP($C$3 &amp; "_13", BD_TABLA_DINAMICA!$A:$P, 13, FALSE), ""))</f>
        <v/>
      </c>
      <c r="G71" s="24" t="str">
        <f>IF(13&gt;$C$6, "", IFERROR(VLOOKUP($C$3 &amp; "_13", BD_TABLA_DINAMICA!$A:$P, 14, FALSE), "DESCONOCIDO"))</f>
        <v/>
      </c>
      <c r="H71" s="2" t="str">
        <f>IF(13&gt;$C$6, "", IFERROR(VLOOKUP($C$3 &amp; "_13", BD_TABLA_DINAMICA!$A:$P, 15, FALSE), ""))</f>
        <v/>
      </c>
      <c r="I71" s="9" t="str">
        <f>IF(13&gt;$C$6, "", IFERROR(HYPERLINK(VLOOKUP($C$3 &amp; "_13", BD_TABLA_DINAMICA!$A:$P, 16, FALSE), "Ver Hoja de Vida (PDF)"), ""))</f>
        <v/>
      </c>
    </row>
    <row r="72" spans="1:9" x14ac:dyDescent="0.25">
      <c r="A72" s="25" t="str">
        <f>IF(14&gt;$C$6, "NO ASIGNADO", IF($C$4="CONSEJO REGIONAL", "Consejero(a) Regional #14", "Regidor(a) #14"))</f>
        <v>NO ASIGNADO</v>
      </c>
      <c r="B72" s="2" t="str">
        <f>IF(14&gt;$C$6, "NO ASIGNADO", IFERROR(VLOOKUP($C$3 &amp; "_14", BD_TABLA_DINAMICA!$A:$P, 8, FALSE), ""))</f>
        <v>NO ASIGNADO</v>
      </c>
      <c r="C72" s="2" t="str">
        <f>IF(14&gt;$C$6, "", IFERROR(VLOOKUP($C$3 &amp; "_14", BD_TABLA_DINAMICA!$A:$P, 9, FALSE), ""))</f>
        <v/>
      </c>
      <c r="D72" s="24" t="str">
        <f>IF(14&gt;$C$6, "", IFERROR(VLOOKUP($C$3 &amp; "_14", BD_TABLA_DINAMICA!$A:$P, 11, FALSE), ""))</f>
        <v/>
      </c>
      <c r="E72" s="2" t="str">
        <f>IF(14&gt;$C$6, "", IFERROR(VLOOKUP($C$3 &amp; "_14", BD_TABLA_DINAMICA!$A:$P, 12, FALSE), "NO REGISTRA EN PADRÓN"))</f>
        <v/>
      </c>
      <c r="F72" s="24" t="str">
        <f>IF(14&gt;$C$6, "", IFERROR(VLOOKUP($C$3 &amp; "_14", BD_TABLA_DINAMICA!$A:$P, 13, FALSE), ""))</f>
        <v/>
      </c>
      <c r="G72" s="24" t="str">
        <f>IF(14&gt;$C$6, "", IFERROR(VLOOKUP($C$3 &amp; "_14", BD_TABLA_DINAMICA!$A:$P, 14, FALSE), "DESCONOCIDO"))</f>
        <v/>
      </c>
      <c r="H72" s="2" t="str">
        <f>IF(14&gt;$C$6, "", IFERROR(VLOOKUP($C$3 &amp; "_14", BD_TABLA_DINAMICA!$A:$P, 15, FALSE), ""))</f>
        <v/>
      </c>
      <c r="I72" s="9" t="str">
        <f>IF(14&gt;$C$6, "", IFERROR(HYPERLINK(VLOOKUP($C$3 &amp; "_14", BD_TABLA_DINAMICA!$A:$P, 16, FALSE), "Ver Hoja de Vida (PDF)"), ""))</f>
        <v/>
      </c>
    </row>
    <row r="73" spans="1:9" x14ac:dyDescent="0.25">
      <c r="A73" s="25" t="str">
        <f>IF(15&gt;$C$6, "NO ASIGNADO", IF($C$4="CONSEJO REGIONAL", "Consejero(a) Regional #15", "Regidor(a) #15"))</f>
        <v>NO ASIGNADO</v>
      </c>
      <c r="B73" s="2" t="str">
        <f>IF(15&gt;$C$6, "NO ASIGNADO", IFERROR(VLOOKUP($C$3 &amp; "_15", BD_TABLA_DINAMICA!$A:$P, 8, FALSE), ""))</f>
        <v>NO ASIGNADO</v>
      </c>
      <c r="C73" s="2" t="str">
        <f>IF(15&gt;$C$6, "", IFERROR(VLOOKUP($C$3 &amp; "_15", BD_TABLA_DINAMICA!$A:$P, 9, FALSE), ""))</f>
        <v/>
      </c>
      <c r="D73" s="24" t="str">
        <f>IF(15&gt;$C$6, "", IFERROR(VLOOKUP($C$3 &amp; "_15", BD_TABLA_DINAMICA!$A:$P, 11, FALSE), ""))</f>
        <v/>
      </c>
      <c r="E73" s="2" t="str">
        <f>IF(15&gt;$C$6, "", IFERROR(VLOOKUP($C$3 &amp; "_15", BD_TABLA_DINAMICA!$A:$P, 12, FALSE), "NO REGISTRA EN PADRÓN"))</f>
        <v/>
      </c>
      <c r="F73" s="24" t="str">
        <f>IF(15&gt;$C$6, "", IFERROR(VLOOKUP($C$3 &amp; "_15", BD_TABLA_DINAMICA!$A:$P, 13, FALSE), ""))</f>
        <v/>
      </c>
      <c r="G73" s="24" t="str">
        <f>IF(15&gt;$C$6, "", IFERROR(VLOOKUP($C$3 &amp; "_15", BD_TABLA_DINAMICA!$A:$P, 14, FALSE), "DESCONOCIDO"))</f>
        <v/>
      </c>
      <c r="H73" s="2" t="str">
        <f>IF(15&gt;$C$6, "", IFERROR(VLOOKUP($C$3 &amp; "_15", BD_TABLA_DINAMICA!$A:$P, 15, FALSE), ""))</f>
        <v/>
      </c>
      <c r="I73" s="9" t="str">
        <f>IF(15&gt;$C$6, "", IFERROR(HYPERLINK(VLOOKUP($C$3 &amp; "_15", BD_TABLA_DINAMICA!$A:$P, 16, FALSE), "Ver Hoja de Vida (PDF)"), ""))</f>
        <v/>
      </c>
    </row>
  </sheetData>
  <mergeCells count="1">
    <mergeCell ref="A1:K1"/>
  </mergeCells>
  <pageMargins left="0.75" right="0.75" top="1" bottom="1" header="0.5" footer="0.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xr:uid="{00000000-0002-0000-0500-000000000000}">
          <x14:formula1>
            <xm:f>DATA_CONFIG_ESCANOS!$A$2:$A$118</xm:f>
          </x14:formula1>
          <xm:sqref>C3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8"/>
  <sheetViews>
    <sheetView workbookViewId="0"/>
  </sheetViews>
  <sheetFormatPr baseColWidth="10" defaultColWidth="9.140625" defaultRowHeight="15" x14ac:dyDescent="0.25"/>
  <cols>
    <col min="1" max="1" width="43" customWidth="1"/>
    <col min="2" max="2" width="19" customWidth="1"/>
    <col min="3" max="3" width="13" customWidth="1"/>
    <col min="4" max="4" width="32" customWidth="1"/>
    <col min="5" max="5" width="12" customWidth="1"/>
    <col min="6" max="8" width="18" customWidth="1"/>
    <col min="9" max="9" width="6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3">
        <v>15</v>
      </c>
      <c r="G2" s="3">
        <v>9</v>
      </c>
      <c r="H2" s="3">
        <v>6</v>
      </c>
      <c r="I2" s="2" t="s">
        <v>14</v>
      </c>
    </row>
    <row r="3" spans="1:9" x14ac:dyDescent="0.25">
      <c r="A3" s="2" t="s">
        <v>15</v>
      </c>
      <c r="B3" s="2" t="s">
        <v>10</v>
      </c>
      <c r="C3" s="2" t="s">
        <v>16</v>
      </c>
      <c r="D3" s="2" t="s">
        <v>12</v>
      </c>
      <c r="E3" s="2" t="s">
        <v>17</v>
      </c>
      <c r="F3" s="3">
        <v>11</v>
      </c>
      <c r="G3" s="3">
        <v>7</v>
      </c>
      <c r="H3" s="3">
        <v>4</v>
      </c>
      <c r="I3" s="2" t="s">
        <v>18</v>
      </c>
    </row>
    <row r="4" spans="1:9" x14ac:dyDescent="0.25">
      <c r="A4" s="2" t="s">
        <v>19</v>
      </c>
      <c r="B4" s="2" t="s">
        <v>10</v>
      </c>
      <c r="C4" s="2" t="s">
        <v>20</v>
      </c>
      <c r="D4" s="2" t="s">
        <v>12</v>
      </c>
      <c r="E4" s="2" t="s">
        <v>21</v>
      </c>
      <c r="F4" s="3">
        <v>9</v>
      </c>
      <c r="G4" s="3">
        <v>6</v>
      </c>
      <c r="H4" s="3">
        <v>3</v>
      </c>
      <c r="I4" s="2" t="s">
        <v>22</v>
      </c>
    </row>
    <row r="5" spans="1:9" x14ac:dyDescent="0.25">
      <c r="A5" s="2" t="s">
        <v>23</v>
      </c>
      <c r="B5" s="2" t="s">
        <v>10</v>
      </c>
      <c r="C5" s="2" t="s">
        <v>24</v>
      </c>
      <c r="D5" s="2" t="s">
        <v>12</v>
      </c>
      <c r="E5" s="2" t="s">
        <v>25</v>
      </c>
      <c r="F5" s="3">
        <v>9</v>
      </c>
      <c r="G5" s="3">
        <v>6</v>
      </c>
      <c r="H5" s="3">
        <v>3</v>
      </c>
      <c r="I5" s="2" t="s">
        <v>22</v>
      </c>
    </row>
    <row r="6" spans="1:9" x14ac:dyDescent="0.25">
      <c r="A6" s="2" t="s">
        <v>26</v>
      </c>
      <c r="B6" s="2" t="s">
        <v>10</v>
      </c>
      <c r="C6" s="2" t="s">
        <v>27</v>
      </c>
      <c r="D6" s="2" t="s">
        <v>12</v>
      </c>
      <c r="E6" s="2" t="s">
        <v>28</v>
      </c>
      <c r="F6" s="3">
        <v>7</v>
      </c>
      <c r="G6" s="3">
        <v>5</v>
      </c>
      <c r="H6" s="3">
        <v>2</v>
      </c>
      <c r="I6" s="2" t="s">
        <v>29</v>
      </c>
    </row>
    <row r="7" spans="1:9" x14ac:dyDescent="0.25">
      <c r="A7" s="2" t="s">
        <v>30</v>
      </c>
      <c r="B7" s="2" t="s">
        <v>10</v>
      </c>
      <c r="C7" s="2" t="s">
        <v>31</v>
      </c>
      <c r="D7" s="2" t="s">
        <v>12</v>
      </c>
      <c r="E7" s="2" t="s">
        <v>32</v>
      </c>
      <c r="F7" s="3">
        <v>7</v>
      </c>
      <c r="G7" s="3">
        <v>5</v>
      </c>
      <c r="H7" s="3">
        <v>2</v>
      </c>
      <c r="I7" s="2" t="s">
        <v>29</v>
      </c>
    </row>
    <row r="8" spans="1:9" x14ac:dyDescent="0.25">
      <c r="A8" s="2" t="s">
        <v>33</v>
      </c>
      <c r="B8" s="2" t="s">
        <v>10</v>
      </c>
      <c r="C8" s="2" t="s">
        <v>34</v>
      </c>
      <c r="D8" s="2" t="s">
        <v>12</v>
      </c>
      <c r="E8" s="2" t="s">
        <v>35</v>
      </c>
      <c r="F8" s="3">
        <v>5</v>
      </c>
      <c r="G8" s="3">
        <v>4</v>
      </c>
      <c r="H8" s="3">
        <v>1</v>
      </c>
      <c r="I8" s="2" t="s">
        <v>36</v>
      </c>
    </row>
    <row r="9" spans="1:9" x14ac:dyDescent="0.25">
      <c r="A9" s="2" t="s">
        <v>37</v>
      </c>
      <c r="B9" s="2" t="s">
        <v>10</v>
      </c>
      <c r="C9" s="2" t="s">
        <v>38</v>
      </c>
      <c r="D9" s="2" t="s">
        <v>12</v>
      </c>
      <c r="E9" s="2" t="s">
        <v>39</v>
      </c>
      <c r="F9" s="3">
        <v>5</v>
      </c>
      <c r="G9" s="3">
        <v>4</v>
      </c>
      <c r="H9" s="3">
        <v>1</v>
      </c>
      <c r="I9" s="2" t="s">
        <v>36</v>
      </c>
    </row>
    <row r="10" spans="1:9" x14ac:dyDescent="0.25">
      <c r="A10" s="2" t="s">
        <v>40</v>
      </c>
      <c r="B10" s="2" t="s">
        <v>41</v>
      </c>
      <c r="C10" s="2" t="s">
        <v>11</v>
      </c>
      <c r="D10" s="2" t="s">
        <v>42</v>
      </c>
      <c r="E10" s="2" t="s">
        <v>43</v>
      </c>
      <c r="F10" s="3">
        <v>11</v>
      </c>
      <c r="G10" s="3">
        <v>7</v>
      </c>
      <c r="H10" s="3">
        <v>4</v>
      </c>
      <c r="I10" s="2" t="s">
        <v>18</v>
      </c>
    </row>
    <row r="11" spans="1:9" x14ac:dyDescent="0.25">
      <c r="A11" s="2" t="s">
        <v>44</v>
      </c>
      <c r="B11" s="2" t="s">
        <v>41</v>
      </c>
      <c r="C11" s="2" t="s">
        <v>11</v>
      </c>
      <c r="D11" s="2" t="s">
        <v>45</v>
      </c>
      <c r="E11" s="2" t="s">
        <v>46</v>
      </c>
      <c r="F11" s="3">
        <v>11</v>
      </c>
      <c r="G11" s="3">
        <v>7</v>
      </c>
      <c r="H11" s="3">
        <v>4</v>
      </c>
      <c r="I11" s="2" t="s">
        <v>18</v>
      </c>
    </row>
    <row r="12" spans="1:9" x14ac:dyDescent="0.25">
      <c r="A12" s="2" t="s">
        <v>47</v>
      </c>
      <c r="B12" s="2" t="s">
        <v>41</v>
      </c>
      <c r="C12" s="2" t="s">
        <v>11</v>
      </c>
      <c r="D12" s="2" t="s">
        <v>48</v>
      </c>
      <c r="E12" s="2" t="s">
        <v>49</v>
      </c>
      <c r="F12" s="3">
        <v>5</v>
      </c>
      <c r="G12" s="3">
        <v>4</v>
      </c>
      <c r="H12" s="3">
        <v>1</v>
      </c>
      <c r="I12" s="2" t="s">
        <v>36</v>
      </c>
    </row>
    <row r="13" spans="1:9" x14ac:dyDescent="0.25">
      <c r="A13" s="2" t="s">
        <v>50</v>
      </c>
      <c r="B13" s="2" t="s">
        <v>41</v>
      </c>
      <c r="C13" s="2" t="s">
        <v>11</v>
      </c>
      <c r="D13" s="2" t="s">
        <v>51</v>
      </c>
      <c r="E13" s="2" t="s">
        <v>52</v>
      </c>
      <c r="F13" s="3">
        <v>5</v>
      </c>
      <c r="G13" s="3">
        <v>4</v>
      </c>
      <c r="H13" s="3">
        <v>1</v>
      </c>
      <c r="I13" s="2" t="s">
        <v>36</v>
      </c>
    </row>
    <row r="14" spans="1:9" x14ac:dyDescent="0.25">
      <c r="A14" s="2" t="s">
        <v>53</v>
      </c>
      <c r="B14" s="2" t="s">
        <v>41</v>
      </c>
      <c r="C14" s="2" t="s">
        <v>11</v>
      </c>
      <c r="D14" s="2" t="s">
        <v>54</v>
      </c>
      <c r="E14" s="2" t="s">
        <v>55</v>
      </c>
      <c r="F14" s="3">
        <v>7</v>
      </c>
      <c r="G14" s="3">
        <v>5</v>
      </c>
      <c r="H14" s="3">
        <v>2</v>
      </c>
      <c r="I14" s="2" t="s">
        <v>29</v>
      </c>
    </row>
    <row r="15" spans="1:9" x14ac:dyDescent="0.25">
      <c r="A15" s="2" t="s">
        <v>56</v>
      </c>
      <c r="B15" s="2" t="s">
        <v>41</v>
      </c>
      <c r="C15" s="2" t="s">
        <v>11</v>
      </c>
      <c r="D15" s="2" t="s">
        <v>57</v>
      </c>
      <c r="E15" s="2" t="s">
        <v>58</v>
      </c>
      <c r="F15" s="3">
        <v>9</v>
      </c>
      <c r="G15" s="3">
        <v>6</v>
      </c>
      <c r="H15" s="3">
        <v>3</v>
      </c>
      <c r="I15" s="2" t="s">
        <v>22</v>
      </c>
    </row>
    <row r="16" spans="1:9" x14ac:dyDescent="0.25">
      <c r="A16" s="2" t="s">
        <v>59</v>
      </c>
      <c r="B16" s="2" t="s">
        <v>41</v>
      </c>
      <c r="C16" s="2" t="s">
        <v>11</v>
      </c>
      <c r="D16" s="2" t="s">
        <v>60</v>
      </c>
      <c r="E16" s="2" t="s">
        <v>61</v>
      </c>
      <c r="F16" s="3">
        <v>5</v>
      </c>
      <c r="G16" s="3">
        <v>4</v>
      </c>
      <c r="H16" s="3">
        <v>1</v>
      </c>
      <c r="I16" s="2" t="s">
        <v>36</v>
      </c>
    </row>
    <row r="17" spans="1:9" x14ac:dyDescent="0.25">
      <c r="A17" s="2" t="s">
        <v>62</v>
      </c>
      <c r="B17" s="2" t="s">
        <v>41</v>
      </c>
      <c r="C17" s="2" t="s">
        <v>11</v>
      </c>
      <c r="D17" s="2" t="s">
        <v>63</v>
      </c>
      <c r="E17" s="2" t="s">
        <v>64</v>
      </c>
      <c r="F17" s="3">
        <v>11</v>
      </c>
      <c r="G17" s="3">
        <v>7</v>
      </c>
      <c r="H17" s="3">
        <v>4</v>
      </c>
      <c r="I17" s="2" t="s">
        <v>18</v>
      </c>
    </row>
    <row r="18" spans="1:9" x14ac:dyDescent="0.25">
      <c r="A18" s="2" t="s">
        <v>65</v>
      </c>
      <c r="B18" s="2" t="s">
        <v>41</v>
      </c>
      <c r="C18" s="2" t="s">
        <v>11</v>
      </c>
      <c r="D18" s="2" t="s">
        <v>66</v>
      </c>
      <c r="E18" s="2" t="s">
        <v>67</v>
      </c>
      <c r="F18" s="3">
        <v>5</v>
      </c>
      <c r="G18" s="3">
        <v>4</v>
      </c>
      <c r="H18" s="3">
        <v>1</v>
      </c>
      <c r="I18" s="2" t="s">
        <v>36</v>
      </c>
    </row>
    <row r="19" spans="1:9" x14ac:dyDescent="0.25">
      <c r="A19" s="2" t="s">
        <v>68</v>
      </c>
      <c r="B19" s="2" t="s">
        <v>41</v>
      </c>
      <c r="C19" s="2" t="s">
        <v>11</v>
      </c>
      <c r="D19" s="2" t="s">
        <v>69</v>
      </c>
      <c r="E19" s="2" t="s">
        <v>70</v>
      </c>
      <c r="F19" s="3">
        <v>5</v>
      </c>
      <c r="G19" s="3">
        <v>4</v>
      </c>
      <c r="H19" s="3">
        <v>1</v>
      </c>
      <c r="I19" s="2" t="s">
        <v>36</v>
      </c>
    </row>
    <row r="20" spans="1:9" x14ac:dyDescent="0.25">
      <c r="A20" s="2" t="s">
        <v>71</v>
      </c>
      <c r="B20" s="2" t="s">
        <v>41</v>
      </c>
      <c r="C20" s="2" t="s">
        <v>11</v>
      </c>
      <c r="D20" s="2" t="s">
        <v>72</v>
      </c>
      <c r="E20" s="2" t="s">
        <v>73</v>
      </c>
      <c r="F20" s="3">
        <v>5</v>
      </c>
      <c r="G20" s="3">
        <v>4</v>
      </c>
      <c r="H20" s="3">
        <v>1</v>
      </c>
      <c r="I20" s="2" t="s">
        <v>36</v>
      </c>
    </row>
    <row r="21" spans="1:9" x14ac:dyDescent="0.25">
      <c r="A21" s="2" t="s">
        <v>74</v>
      </c>
      <c r="B21" s="2" t="s">
        <v>41</v>
      </c>
      <c r="C21" s="2" t="s">
        <v>11</v>
      </c>
      <c r="D21" s="2" t="s">
        <v>75</v>
      </c>
      <c r="E21" s="2" t="s">
        <v>76</v>
      </c>
      <c r="F21" s="3">
        <v>5</v>
      </c>
      <c r="G21" s="3">
        <v>4</v>
      </c>
      <c r="H21" s="3">
        <v>1</v>
      </c>
      <c r="I21" s="2" t="s">
        <v>36</v>
      </c>
    </row>
    <row r="22" spans="1:9" x14ac:dyDescent="0.25">
      <c r="A22" s="2" t="s">
        <v>77</v>
      </c>
      <c r="B22" s="2" t="s">
        <v>41</v>
      </c>
      <c r="C22" s="2" t="s">
        <v>11</v>
      </c>
      <c r="D22" s="2" t="s">
        <v>78</v>
      </c>
      <c r="E22" s="2" t="s">
        <v>79</v>
      </c>
      <c r="F22" s="3">
        <v>7</v>
      </c>
      <c r="G22" s="3">
        <v>5</v>
      </c>
      <c r="H22" s="3">
        <v>2</v>
      </c>
      <c r="I22" s="2" t="s">
        <v>29</v>
      </c>
    </row>
    <row r="23" spans="1:9" x14ac:dyDescent="0.25">
      <c r="A23" s="2" t="s">
        <v>80</v>
      </c>
      <c r="B23" s="2" t="s">
        <v>41</v>
      </c>
      <c r="C23" s="2" t="s">
        <v>11</v>
      </c>
      <c r="D23" s="2" t="s">
        <v>81</v>
      </c>
      <c r="E23" s="2" t="s">
        <v>82</v>
      </c>
      <c r="F23" s="3">
        <v>5</v>
      </c>
      <c r="G23" s="3">
        <v>4</v>
      </c>
      <c r="H23" s="3">
        <v>1</v>
      </c>
      <c r="I23" s="2" t="s">
        <v>36</v>
      </c>
    </row>
    <row r="24" spans="1:9" x14ac:dyDescent="0.25">
      <c r="A24" s="2" t="s">
        <v>83</v>
      </c>
      <c r="B24" s="2" t="s">
        <v>41</v>
      </c>
      <c r="C24" s="2" t="s">
        <v>11</v>
      </c>
      <c r="D24" s="2" t="s">
        <v>84</v>
      </c>
      <c r="E24" s="2" t="s">
        <v>85</v>
      </c>
      <c r="F24" s="3">
        <v>5</v>
      </c>
      <c r="G24" s="3">
        <v>4</v>
      </c>
      <c r="H24" s="3">
        <v>1</v>
      </c>
      <c r="I24" s="2" t="s">
        <v>36</v>
      </c>
    </row>
    <row r="25" spans="1:9" x14ac:dyDescent="0.25">
      <c r="A25" s="2" t="s">
        <v>86</v>
      </c>
      <c r="B25" s="2" t="s">
        <v>41</v>
      </c>
      <c r="C25" s="2" t="s">
        <v>11</v>
      </c>
      <c r="D25" s="2" t="s">
        <v>87</v>
      </c>
      <c r="E25" s="2" t="s">
        <v>88</v>
      </c>
      <c r="F25" s="3">
        <v>5</v>
      </c>
      <c r="G25" s="3">
        <v>4</v>
      </c>
      <c r="H25" s="3">
        <v>1</v>
      </c>
      <c r="I25" s="2" t="s">
        <v>36</v>
      </c>
    </row>
    <row r="26" spans="1:9" x14ac:dyDescent="0.25">
      <c r="A26" s="2" t="s">
        <v>89</v>
      </c>
      <c r="B26" s="2" t="s">
        <v>41</v>
      </c>
      <c r="C26" s="2" t="s">
        <v>11</v>
      </c>
      <c r="D26" s="2" t="s">
        <v>90</v>
      </c>
      <c r="E26" s="2" t="s">
        <v>91</v>
      </c>
      <c r="F26" s="3">
        <v>5</v>
      </c>
      <c r="G26" s="3">
        <v>4</v>
      </c>
      <c r="H26" s="3">
        <v>1</v>
      </c>
      <c r="I26" s="2" t="s">
        <v>36</v>
      </c>
    </row>
    <row r="27" spans="1:9" x14ac:dyDescent="0.25">
      <c r="A27" s="2" t="s">
        <v>92</v>
      </c>
      <c r="B27" s="2" t="s">
        <v>41</v>
      </c>
      <c r="C27" s="2" t="s">
        <v>11</v>
      </c>
      <c r="D27" s="2" t="s">
        <v>93</v>
      </c>
      <c r="E27" s="2" t="s">
        <v>94</v>
      </c>
      <c r="F27" s="3">
        <v>9</v>
      </c>
      <c r="G27" s="3">
        <v>6</v>
      </c>
      <c r="H27" s="3">
        <v>3</v>
      </c>
      <c r="I27" s="2" t="s">
        <v>22</v>
      </c>
    </row>
    <row r="28" spans="1:9" x14ac:dyDescent="0.25">
      <c r="A28" s="2" t="s">
        <v>95</v>
      </c>
      <c r="B28" s="2" t="s">
        <v>41</v>
      </c>
      <c r="C28" s="2" t="s">
        <v>11</v>
      </c>
      <c r="D28" s="2" t="s">
        <v>96</v>
      </c>
      <c r="E28" s="2" t="s">
        <v>97</v>
      </c>
      <c r="F28" s="3">
        <v>5</v>
      </c>
      <c r="G28" s="3">
        <v>4</v>
      </c>
      <c r="H28" s="3">
        <v>1</v>
      </c>
      <c r="I28" s="2" t="s">
        <v>36</v>
      </c>
    </row>
    <row r="29" spans="1:9" x14ac:dyDescent="0.25">
      <c r="A29" s="2" t="s">
        <v>98</v>
      </c>
      <c r="B29" s="2" t="s">
        <v>41</v>
      </c>
      <c r="C29" s="2" t="s">
        <v>11</v>
      </c>
      <c r="D29" s="2" t="s">
        <v>99</v>
      </c>
      <c r="E29" s="2" t="s">
        <v>100</v>
      </c>
      <c r="F29" s="3">
        <v>5</v>
      </c>
      <c r="G29" s="3">
        <v>4</v>
      </c>
      <c r="H29" s="3">
        <v>1</v>
      </c>
      <c r="I29" s="2" t="s">
        <v>36</v>
      </c>
    </row>
    <row r="30" spans="1:9" x14ac:dyDescent="0.25">
      <c r="A30" s="2" t="s">
        <v>101</v>
      </c>
      <c r="B30" s="2" t="s">
        <v>41</v>
      </c>
      <c r="C30" s="2" t="s">
        <v>11</v>
      </c>
      <c r="D30" s="2" t="s">
        <v>102</v>
      </c>
      <c r="E30" s="2" t="s">
        <v>103</v>
      </c>
      <c r="F30" s="3">
        <v>5</v>
      </c>
      <c r="G30" s="3">
        <v>4</v>
      </c>
      <c r="H30" s="3">
        <v>1</v>
      </c>
      <c r="I30" s="2" t="s">
        <v>36</v>
      </c>
    </row>
    <row r="31" spans="1:9" x14ac:dyDescent="0.25">
      <c r="A31" s="2" t="s">
        <v>104</v>
      </c>
      <c r="B31" s="2" t="s">
        <v>41</v>
      </c>
      <c r="C31" s="2" t="s">
        <v>11</v>
      </c>
      <c r="D31" s="2" t="s">
        <v>105</v>
      </c>
      <c r="E31" s="2" t="s">
        <v>106</v>
      </c>
      <c r="F31" s="3">
        <v>7</v>
      </c>
      <c r="G31" s="3">
        <v>5</v>
      </c>
      <c r="H31" s="3">
        <v>2</v>
      </c>
      <c r="I31" s="2" t="s">
        <v>29</v>
      </c>
    </row>
    <row r="32" spans="1:9" x14ac:dyDescent="0.25">
      <c r="A32" s="2" t="s">
        <v>107</v>
      </c>
      <c r="B32" s="2" t="s">
        <v>41</v>
      </c>
      <c r="C32" s="2" t="s">
        <v>11</v>
      </c>
      <c r="D32" s="2" t="s">
        <v>108</v>
      </c>
      <c r="E32" s="2" t="s">
        <v>109</v>
      </c>
      <c r="F32" s="3">
        <v>5</v>
      </c>
      <c r="G32" s="3">
        <v>4</v>
      </c>
      <c r="H32" s="3">
        <v>1</v>
      </c>
      <c r="I32" s="2" t="s">
        <v>36</v>
      </c>
    </row>
    <row r="33" spans="1:9" x14ac:dyDescent="0.25">
      <c r="A33" s="2" t="s">
        <v>110</v>
      </c>
      <c r="B33" s="2" t="s">
        <v>41</v>
      </c>
      <c r="C33" s="2" t="s">
        <v>11</v>
      </c>
      <c r="D33" s="2" t="s">
        <v>111</v>
      </c>
      <c r="E33" s="2" t="s">
        <v>112</v>
      </c>
      <c r="F33" s="3">
        <v>7</v>
      </c>
      <c r="G33" s="3">
        <v>5</v>
      </c>
      <c r="H33" s="3">
        <v>2</v>
      </c>
      <c r="I33" s="2" t="s">
        <v>29</v>
      </c>
    </row>
    <row r="34" spans="1:9" x14ac:dyDescent="0.25">
      <c r="A34" s="2" t="s">
        <v>113</v>
      </c>
      <c r="B34" s="2" t="s">
        <v>41</v>
      </c>
      <c r="C34" s="2" t="s">
        <v>11</v>
      </c>
      <c r="D34" s="2" t="s">
        <v>114</v>
      </c>
      <c r="E34" s="2" t="s">
        <v>115</v>
      </c>
      <c r="F34" s="3">
        <v>9</v>
      </c>
      <c r="G34" s="3">
        <v>6</v>
      </c>
      <c r="H34" s="3">
        <v>3</v>
      </c>
      <c r="I34" s="2" t="s">
        <v>22</v>
      </c>
    </row>
    <row r="35" spans="1:9" x14ac:dyDescent="0.25">
      <c r="A35" s="2" t="s">
        <v>116</v>
      </c>
      <c r="B35" s="2" t="s">
        <v>41</v>
      </c>
      <c r="C35" s="2" t="s">
        <v>11</v>
      </c>
      <c r="D35" s="2" t="s">
        <v>117</v>
      </c>
      <c r="E35" s="2" t="s">
        <v>118</v>
      </c>
      <c r="F35" s="3">
        <v>9</v>
      </c>
      <c r="G35" s="3">
        <v>6</v>
      </c>
      <c r="H35" s="3">
        <v>3</v>
      </c>
      <c r="I35" s="2" t="s">
        <v>22</v>
      </c>
    </row>
    <row r="36" spans="1:9" x14ac:dyDescent="0.25">
      <c r="A36" s="2" t="s">
        <v>119</v>
      </c>
      <c r="B36" s="2" t="s">
        <v>41</v>
      </c>
      <c r="C36" s="2" t="s">
        <v>11</v>
      </c>
      <c r="D36" s="2" t="s">
        <v>120</v>
      </c>
      <c r="E36" s="2" t="s">
        <v>121</v>
      </c>
      <c r="F36" s="3">
        <v>9</v>
      </c>
      <c r="G36" s="3">
        <v>6</v>
      </c>
      <c r="H36" s="3">
        <v>3</v>
      </c>
      <c r="I36" s="2" t="s">
        <v>22</v>
      </c>
    </row>
    <row r="37" spans="1:9" x14ac:dyDescent="0.25">
      <c r="A37" s="2" t="s">
        <v>122</v>
      </c>
      <c r="B37" s="2" t="s">
        <v>41</v>
      </c>
      <c r="C37" s="2" t="s">
        <v>11</v>
      </c>
      <c r="D37" s="2" t="s">
        <v>123</v>
      </c>
      <c r="E37" s="2" t="s">
        <v>124</v>
      </c>
      <c r="F37" s="3">
        <v>9</v>
      </c>
      <c r="G37" s="3">
        <v>6</v>
      </c>
      <c r="H37" s="3">
        <v>3</v>
      </c>
      <c r="I37" s="2" t="s">
        <v>22</v>
      </c>
    </row>
    <row r="38" spans="1:9" x14ac:dyDescent="0.25">
      <c r="A38" s="2" t="s">
        <v>125</v>
      </c>
      <c r="B38" s="2" t="s">
        <v>41</v>
      </c>
      <c r="C38" s="2" t="s">
        <v>16</v>
      </c>
      <c r="D38" s="2" t="s">
        <v>126</v>
      </c>
      <c r="E38" s="2" t="s">
        <v>127</v>
      </c>
      <c r="F38" s="3">
        <v>5</v>
      </c>
      <c r="G38" s="3">
        <v>4</v>
      </c>
      <c r="H38" s="3">
        <v>1</v>
      </c>
      <c r="I38" s="2" t="s">
        <v>36</v>
      </c>
    </row>
    <row r="39" spans="1:9" x14ac:dyDescent="0.25">
      <c r="A39" s="2" t="s">
        <v>128</v>
      </c>
      <c r="B39" s="2" t="s">
        <v>41</v>
      </c>
      <c r="C39" s="2" t="s">
        <v>16</v>
      </c>
      <c r="D39" s="2" t="s">
        <v>129</v>
      </c>
      <c r="E39" s="2" t="s">
        <v>130</v>
      </c>
      <c r="F39" s="3">
        <v>5</v>
      </c>
      <c r="G39" s="3">
        <v>4</v>
      </c>
      <c r="H39" s="3">
        <v>1</v>
      </c>
      <c r="I39" s="2" t="s">
        <v>36</v>
      </c>
    </row>
    <row r="40" spans="1:9" x14ac:dyDescent="0.25">
      <c r="A40" s="2" t="s">
        <v>131</v>
      </c>
      <c r="B40" s="2" t="s">
        <v>41</v>
      </c>
      <c r="C40" s="2" t="s">
        <v>16</v>
      </c>
      <c r="D40" s="2" t="s">
        <v>16</v>
      </c>
      <c r="E40" s="2" t="s">
        <v>132</v>
      </c>
      <c r="F40" s="3">
        <v>5</v>
      </c>
      <c r="G40" s="3">
        <v>4</v>
      </c>
      <c r="H40" s="3">
        <v>1</v>
      </c>
      <c r="I40" s="2" t="s">
        <v>36</v>
      </c>
    </row>
    <row r="41" spans="1:9" x14ac:dyDescent="0.25">
      <c r="A41" s="2" t="s">
        <v>133</v>
      </c>
      <c r="B41" s="2" t="s">
        <v>41</v>
      </c>
      <c r="C41" s="2" t="s">
        <v>16</v>
      </c>
      <c r="D41" s="2" t="s">
        <v>134</v>
      </c>
      <c r="E41" s="2" t="s">
        <v>135</v>
      </c>
      <c r="F41" s="3">
        <v>5</v>
      </c>
      <c r="G41" s="3">
        <v>4</v>
      </c>
      <c r="H41" s="3">
        <v>1</v>
      </c>
      <c r="I41" s="2" t="s">
        <v>36</v>
      </c>
    </row>
    <row r="42" spans="1:9" x14ac:dyDescent="0.25">
      <c r="A42" s="2" t="s">
        <v>136</v>
      </c>
      <c r="B42" s="2" t="s">
        <v>41</v>
      </c>
      <c r="C42" s="2" t="s">
        <v>16</v>
      </c>
      <c r="D42" s="2" t="s">
        <v>137</v>
      </c>
      <c r="E42" s="2" t="s">
        <v>138</v>
      </c>
      <c r="F42" s="3">
        <v>5</v>
      </c>
      <c r="G42" s="3">
        <v>4</v>
      </c>
      <c r="H42" s="3">
        <v>1</v>
      </c>
      <c r="I42" s="2" t="s">
        <v>36</v>
      </c>
    </row>
    <row r="43" spans="1:9" x14ac:dyDescent="0.25">
      <c r="A43" s="2" t="s">
        <v>139</v>
      </c>
      <c r="B43" s="2" t="s">
        <v>41</v>
      </c>
      <c r="C43" s="2" t="s">
        <v>16</v>
      </c>
      <c r="D43" s="2" t="s">
        <v>140</v>
      </c>
      <c r="E43" s="2" t="s">
        <v>141</v>
      </c>
      <c r="F43" s="3">
        <v>5</v>
      </c>
      <c r="G43" s="3">
        <v>4</v>
      </c>
      <c r="H43" s="3">
        <v>1</v>
      </c>
      <c r="I43" s="2" t="s">
        <v>36</v>
      </c>
    </row>
    <row r="44" spans="1:9" x14ac:dyDescent="0.25">
      <c r="A44" s="2" t="s">
        <v>142</v>
      </c>
      <c r="B44" s="2" t="s">
        <v>41</v>
      </c>
      <c r="C44" s="2" t="s">
        <v>16</v>
      </c>
      <c r="D44" s="2" t="s">
        <v>143</v>
      </c>
      <c r="E44" s="2" t="s">
        <v>144</v>
      </c>
      <c r="F44" s="3">
        <v>5</v>
      </c>
      <c r="G44" s="3">
        <v>4</v>
      </c>
      <c r="H44" s="3">
        <v>1</v>
      </c>
      <c r="I44" s="2" t="s">
        <v>36</v>
      </c>
    </row>
    <row r="45" spans="1:9" x14ac:dyDescent="0.25">
      <c r="A45" s="2" t="s">
        <v>145</v>
      </c>
      <c r="B45" s="2" t="s">
        <v>41</v>
      </c>
      <c r="C45" s="2" t="s">
        <v>16</v>
      </c>
      <c r="D45" s="2" t="s">
        <v>146</v>
      </c>
      <c r="E45" s="2" t="s">
        <v>147</v>
      </c>
      <c r="F45" s="3">
        <v>5</v>
      </c>
      <c r="G45" s="3">
        <v>4</v>
      </c>
      <c r="H45" s="3">
        <v>1</v>
      </c>
      <c r="I45" s="2" t="s">
        <v>36</v>
      </c>
    </row>
    <row r="46" spans="1:9" x14ac:dyDescent="0.25">
      <c r="A46" s="2" t="s">
        <v>148</v>
      </c>
      <c r="B46" s="2" t="s">
        <v>41</v>
      </c>
      <c r="C46" s="2" t="s">
        <v>16</v>
      </c>
      <c r="D46" s="2" t="s">
        <v>149</v>
      </c>
      <c r="E46" s="2" t="s">
        <v>150</v>
      </c>
      <c r="F46" s="3">
        <v>5</v>
      </c>
      <c r="G46" s="3">
        <v>4</v>
      </c>
      <c r="H46" s="3">
        <v>1</v>
      </c>
      <c r="I46" s="2" t="s">
        <v>36</v>
      </c>
    </row>
    <row r="47" spans="1:9" x14ac:dyDescent="0.25">
      <c r="A47" s="2" t="s">
        <v>151</v>
      </c>
      <c r="B47" s="2" t="s">
        <v>41</v>
      </c>
      <c r="C47" s="2" t="s">
        <v>16</v>
      </c>
      <c r="D47" s="2" t="s">
        <v>152</v>
      </c>
      <c r="E47" s="2" t="s">
        <v>153</v>
      </c>
      <c r="F47" s="3">
        <v>5</v>
      </c>
      <c r="G47" s="3">
        <v>4</v>
      </c>
      <c r="H47" s="3">
        <v>1</v>
      </c>
      <c r="I47" s="2" t="s">
        <v>36</v>
      </c>
    </row>
    <row r="48" spans="1:9" x14ac:dyDescent="0.25">
      <c r="A48" s="2" t="s">
        <v>154</v>
      </c>
      <c r="B48" s="2" t="s">
        <v>41</v>
      </c>
      <c r="C48" s="2" t="s">
        <v>16</v>
      </c>
      <c r="D48" s="2" t="s">
        <v>155</v>
      </c>
      <c r="E48" s="2" t="s">
        <v>156</v>
      </c>
      <c r="F48" s="3">
        <v>5</v>
      </c>
      <c r="G48" s="3">
        <v>4</v>
      </c>
      <c r="H48" s="3">
        <v>1</v>
      </c>
      <c r="I48" s="2" t="s">
        <v>36</v>
      </c>
    </row>
    <row r="49" spans="1:9" x14ac:dyDescent="0.25">
      <c r="A49" s="2" t="s">
        <v>157</v>
      </c>
      <c r="B49" s="2" t="s">
        <v>41</v>
      </c>
      <c r="C49" s="2" t="s">
        <v>16</v>
      </c>
      <c r="D49" s="2" t="s">
        <v>158</v>
      </c>
      <c r="E49" s="2" t="s">
        <v>159</v>
      </c>
      <c r="F49" s="3">
        <v>5</v>
      </c>
      <c r="G49" s="3">
        <v>4</v>
      </c>
      <c r="H49" s="3">
        <v>1</v>
      </c>
      <c r="I49" s="2" t="s">
        <v>36</v>
      </c>
    </row>
    <row r="50" spans="1:9" x14ac:dyDescent="0.25">
      <c r="A50" s="2" t="s">
        <v>160</v>
      </c>
      <c r="B50" s="2" t="s">
        <v>41</v>
      </c>
      <c r="C50" s="2" t="s">
        <v>16</v>
      </c>
      <c r="D50" s="2" t="s">
        <v>161</v>
      </c>
      <c r="E50" s="2" t="s">
        <v>162</v>
      </c>
      <c r="F50" s="3">
        <v>5</v>
      </c>
      <c r="G50" s="3">
        <v>4</v>
      </c>
      <c r="H50" s="3">
        <v>1</v>
      </c>
      <c r="I50" s="2" t="s">
        <v>36</v>
      </c>
    </row>
    <row r="51" spans="1:9" x14ac:dyDescent="0.25">
      <c r="A51" s="2" t="s">
        <v>163</v>
      </c>
      <c r="B51" s="2" t="s">
        <v>41</v>
      </c>
      <c r="C51" s="2" t="s">
        <v>16</v>
      </c>
      <c r="D51" s="2" t="s">
        <v>164</v>
      </c>
      <c r="E51" s="2" t="s">
        <v>165</v>
      </c>
      <c r="F51" s="3">
        <v>5</v>
      </c>
      <c r="G51" s="3">
        <v>4</v>
      </c>
      <c r="H51" s="3">
        <v>1</v>
      </c>
      <c r="I51" s="2" t="s">
        <v>36</v>
      </c>
    </row>
    <row r="52" spans="1:9" x14ac:dyDescent="0.25">
      <c r="A52" s="2" t="s">
        <v>166</v>
      </c>
      <c r="B52" s="2" t="s">
        <v>41</v>
      </c>
      <c r="C52" s="2" t="s">
        <v>16</v>
      </c>
      <c r="D52" s="2" t="s">
        <v>167</v>
      </c>
      <c r="E52" s="2" t="s">
        <v>168</v>
      </c>
      <c r="F52" s="3">
        <v>5</v>
      </c>
      <c r="G52" s="3">
        <v>4</v>
      </c>
      <c r="H52" s="3">
        <v>1</v>
      </c>
      <c r="I52" s="2" t="s">
        <v>36</v>
      </c>
    </row>
    <row r="53" spans="1:9" x14ac:dyDescent="0.25">
      <c r="A53" s="2" t="s">
        <v>169</v>
      </c>
      <c r="B53" s="2" t="s">
        <v>41</v>
      </c>
      <c r="C53" s="2" t="s">
        <v>16</v>
      </c>
      <c r="D53" s="2" t="s">
        <v>170</v>
      </c>
      <c r="E53" s="2" t="s">
        <v>171</v>
      </c>
      <c r="F53" s="3">
        <v>5</v>
      </c>
      <c r="G53" s="3">
        <v>4</v>
      </c>
      <c r="H53" s="3">
        <v>1</v>
      </c>
      <c r="I53" s="2" t="s">
        <v>36</v>
      </c>
    </row>
    <row r="54" spans="1:9" x14ac:dyDescent="0.25">
      <c r="A54" s="2" t="s">
        <v>172</v>
      </c>
      <c r="B54" s="2" t="s">
        <v>41</v>
      </c>
      <c r="C54" s="2" t="s">
        <v>16</v>
      </c>
      <c r="D54" s="2" t="s">
        <v>173</v>
      </c>
      <c r="E54" s="2" t="s">
        <v>174</v>
      </c>
      <c r="F54" s="3">
        <v>5</v>
      </c>
      <c r="G54" s="3">
        <v>4</v>
      </c>
      <c r="H54" s="3">
        <v>1</v>
      </c>
      <c r="I54" s="2" t="s">
        <v>36</v>
      </c>
    </row>
    <row r="55" spans="1:9" x14ac:dyDescent="0.25">
      <c r="A55" s="2" t="s">
        <v>175</v>
      </c>
      <c r="B55" s="2" t="s">
        <v>41</v>
      </c>
      <c r="C55" s="2" t="s">
        <v>16</v>
      </c>
      <c r="D55" s="2" t="s">
        <v>176</v>
      </c>
      <c r="E55" s="2" t="s">
        <v>177</v>
      </c>
      <c r="F55" s="3">
        <v>5</v>
      </c>
      <c r="G55" s="3">
        <v>4</v>
      </c>
      <c r="H55" s="3">
        <v>1</v>
      </c>
      <c r="I55" s="2" t="s">
        <v>36</v>
      </c>
    </row>
    <row r="56" spans="1:9" x14ac:dyDescent="0.25">
      <c r="A56" s="2" t="s">
        <v>178</v>
      </c>
      <c r="B56" s="2" t="s">
        <v>41</v>
      </c>
      <c r="C56" s="2" t="s">
        <v>16</v>
      </c>
      <c r="D56" s="2" t="s">
        <v>179</v>
      </c>
      <c r="E56" s="2" t="s">
        <v>180</v>
      </c>
      <c r="F56" s="3">
        <v>9</v>
      </c>
      <c r="G56" s="3">
        <v>6</v>
      </c>
      <c r="H56" s="3">
        <v>3</v>
      </c>
      <c r="I56" s="2" t="s">
        <v>22</v>
      </c>
    </row>
    <row r="57" spans="1:9" x14ac:dyDescent="0.25">
      <c r="A57" s="2" t="s">
        <v>181</v>
      </c>
      <c r="B57" s="2" t="s">
        <v>41</v>
      </c>
      <c r="C57" s="2" t="s">
        <v>20</v>
      </c>
      <c r="D57" s="2" t="s">
        <v>182</v>
      </c>
      <c r="E57" s="2" t="s">
        <v>183</v>
      </c>
      <c r="F57" s="3">
        <v>5</v>
      </c>
      <c r="G57" s="3">
        <v>4</v>
      </c>
      <c r="H57" s="3">
        <v>1</v>
      </c>
      <c r="I57" s="2" t="s">
        <v>36</v>
      </c>
    </row>
    <row r="58" spans="1:9" x14ac:dyDescent="0.25">
      <c r="A58" s="2" t="s">
        <v>184</v>
      </c>
      <c r="B58" s="2" t="s">
        <v>41</v>
      </c>
      <c r="C58" s="2" t="s">
        <v>20</v>
      </c>
      <c r="D58" s="2" t="s">
        <v>185</v>
      </c>
      <c r="E58" s="2" t="s">
        <v>186</v>
      </c>
      <c r="F58" s="3">
        <v>5</v>
      </c>
      <c r="G58" s="3">
        <v>4</v>
      </c>
      <c r="H58" s="3">
        <v>1</v>
      </c>
      <c r="I58" s="2" t="s">
        <v>36</v>
      </c>
    </row>
    <row r="59" spans="1:9" x14ac:dyDescent="0.25">
      <c r="A59" s="2" t="s">
        <v>187</v>
      </c>
      <c r="B59" s="2" t="s">
        <v>41</v>
      </c>
      <c r="C59" s="2" t="s">
        <v>20</v>
      </c>
      <c r="D59" s="2" t="s">
        <v>188</v>
      </c>
      <c r="E59" s="2" t="s">
        <v>189</v>
      </c>
      <c r="F59" s="3">
        <v>5</v>
      </c>
      <c r="G59" s="3">
        <v>4</v>
      </c>
      <c r="H59" s="3">
        <v>1</v>
      </c>
      <c r="I59" s="2" t="s">
        <v>36</v>
      </c>
    </row>
    <row r="60" spans="1:9" x14ac:dyDescent="0.25">
      <c r="A60" s="2" t="s">
        <v>190</v>
      </c>
      <c r="B60" s="2" t="s">
        <v>41</v>
      </c>
      <c r="C60" s="2" t="s">
        <v>20</v>
      </c>
      <c r="D60" s="2" t="s">
        <v>191</v>
      </c>
      <c r="E60" s="2" t="s">
        <v>192</v>
      </c>
      <c r="F60" s="3">
        <v>5</v>
      </c>
      <c r="G60" s="3">
        <v>4</v>
      </c>
      <c r="H60" s="3">
        <v>1</v>
      </c>
      <c r="I60" s="2" t="s">
        <v>36</v>
      </c>
    </row>
    <row r="61" spans="1:9" x14ac:dyDescent="0.25">
      <c r="A61" s="2" t="s">
        <v>193</v>
      </c>
      <c r="B61" s="2" t="s">
        <v>41</v>
      </c>
      <c r="C61" s="2" t="s">
        <v>20</v>
      </c>
      <c r="D61" s="2" t="s">
        <v>194</v>
      </c>
      <c r="E61" s="2" t="s">
        <v>195</v>
      </c>
      <c r="F61" s="3">
        <v>5</v>
      </c>
      <c r="G61" s="3">
        <v>4</v>
      </c>
      <c r="H61" s="3">
        <v>1</v>
      </c>
      <c r="I61" s="2" t="s">
        <v>36</v>
      </c>
    </row>
    <row r="62" spans="1:9" x14ac:dyDescent="0.25">
      <c r="A62" s="2" t="s">
        <v>196</v>
      </c>
      <c r="B62" s="2" t="s">
        <v>41</v>
      </c>
      <c r="C62" s="2" t="s">
        <v>20</v>
      </c>
      <c r="D62" s="2" t="s">
        <v>197</v>
      </c>
      <c r="E62" s="2" t="s">
        <v>198</v>
      </c>
      <c r="F62" s="3">
        <v>5</v>
      </c>
      <c r="G62" s="3">
        <v>4</v>
      </c>
      <c r="H62" s="3">
        <v>1</v>
      </c>
      <c r="I62" s="2" t="s">
        <v>36</v>
      </c>
    </row>
    <row r="63" spans="1:9" x14ac:dyDescent="0.25">
      <c r="A63" s="2" t="s">
        <v>199</v>
      </c>
      <c r="B63" s="2" t="s">
        <v>41</v>
      </c>
      <c r="C63" s="2" t="s">
        <v>20</v>
      </c>
      <c r="D63" s="2" t="s">
        <v>200</v>
      </c>
      <c r="E63" s="2" t="s">
        <v>201</v>
      </c>
      <c r="F63" s="3">
        <v>5</v>
      </c>
      <c r="G63" s="3">
        <v>4</v>
      </c>
      <c r="H63" s="3">
        <v>1</v>
      </c>
      <c r="I63" s="2" t="s">
        <v>36</v>
      </c>
    </row>
    <row r="64" spans="1:9" x14ac:dyDescent="0.25">
      <c r="A64" s="2" t="s">
        <v>202</v>
      </c>
      <c r="B64" s="2" t="s">
        <v>41</v>
      </c>
      <c r="C64" s="2" t="s">
        <v>27</v>
      </c>
      <c r="D64" s="2" t="s">
        <v>203</v>
      </c>
      <c r="E64" s="2" t="s">
        <v>204</v>
      </c>
      <c r="F64" s="3">
        <v>5</v>
      </c>
      <c r="G64" s="3">
        <v>4</v>
      </c>
      <c r="H64" s="3">
        <v>1</v>
      </c>
      <c r="I64" s="2" t="s">
        <v>36</v>
      </c>
    </row>
    <row r="65" spans="1:9" x14ac:dyDescent="0.25">
      <c r="A65" s="2" t="s">
        <v>205</v>
      </c>
      <c r="B65" s="2" t="s">
        <v>41</v>
      </c>
      <c r="C65" s="2" t="s">
        <v>27</v>
      </c>
      <c r="D65" s="2" t="s">
        <v>206</v>
      </c>
      <c r="E65" s="2" t="s">
        <v>207</v>
      </c>
      <c r="F65" s="3">
        <v>5</v>
      </c>
      <c r="G65" s="3">
        <v>4</v>
      </c>
      <c r="H65" s="3">
        <v>1</v>
      </c>
      <c r="I65" s="2" t="s">
        <v>36</v>
      </c>
    </row>
    <row r="66" spans="1:9" x14ac:dyDescent="0.25">
      <c r="A66" s="2" t="s">
        <v>208</v>
      </c>
      <c r="B66" s="2" t="s">
        <v>41</v>
      </c>
      <c r="C66" s="2" t="s">
        <v>27</v>
      </c>
      <c r="D66" s="2" t="s">
        <v>209</v>
      </c>
      <c r="E66" s="2" t="s">
        <v>210</v>
      </c>
      <c r="F66" s="3">
        <v>5</v>
      </c>
      <c r="G66" s="3">
        <v>4</v>
      </c>
      <c r="H66" s="3">
        <v>1</v>
      </c>
      <c r="I66" s="2" t="s">
        <v>36</v>
      </c>
    </row>
    <row r="67" spans="1:9" x14ac:dyDescent="0.25">
      <c r="A67" s="2" t="s">
        <v>211</v>
      </c>
      <c r="B67" s="2" t="s">
        <v>41</v>
      </c>
      <c r="C67" s="2" t="s">
        <v>27</v>
      </c>
      <c r="D67" s="2" t="s">
        <v>212</v>
      </c>
      <c r="E67" s="2" t="s">
        <v>213</v>
      </c>
      <c r="F67" s="3">
        <v>5</v>
      </c>
      <c r="G67" s="3">
        <v>4</v>
      </c>
      <c r="H67" s="3">
        <v>1</v>
      </c>
      <c r="I67" s="2" t="s">
        <v>36</v>
      </c>
    </row>
    <row r="68" spans="1:9" x14ac:dyDescent="0.25">
      <c r="A68" s="2" t="s">
        <v>214</v>
      </c>
      <c r="B68" s="2" t="s">
        <v>41</v>
      </c>
      <c r="C68" s="2" t="s">
        <v>27</v>
      </c>
      <c r="D68" s="2" t="s">
        <v>215</v>
      </c>
      <c r="E68" s="2" t="s">
        <v>216</v>
      </c>
      <c r="F68" s="3">
        <v>5</v>
      </c>
      <c r="G68" s="3">
        <v>4</v>
      </c>
      <c r="H68" s="3">
        <v>1</v>
      </c>
      <c r="I68" s="2" t="s">
        <v>36</v>
      </c>
    </row>
    <row r="69" spans="1:9" x14ac:dyDescent="0.25">
      <c r="A69" s="2" t="s">
        <v>217</v>
      </c>
      <c r="B69" s="2" t="s">
        <v>41</v>
      </c>
      <c r="C69" s="2" t="s">
        <v>27</v>
      </c>
      <c r="D69" s="2" t="s">
        <v>218</v>
      </c>
      <c r="E69" s="2" t="s">
        <v>219</v>
      </c>
      <c r="F69" s="3">
        <v>5</v>
      </c>
      <c r="G69" s="3">
        <v>4</v>
      </c>
      <c r="H69" s="3">
        <v>1</v>
      </c>
      <c r="I69" s="2" t="s">
        <v>36</v>
      </c>
    </row>
    <row r="70" spans="1:9" x14ac:dyDescent="0.25">
      <c r="A70" s="2" t="s">
        <v>220</v>
      </c>
      <c r="B70" s="2" t="s">
        <v>41</v>
      </c>
      <c r="C70" s="2" t="s">
        <v>27</v>
      </c>
      <c r="D70" s="2" t="s">
        <v>221</v>
      </c>
      <c r="E70" s="2" t="s">
        <v>222</v>
      </c>
      <c r="F70" s="3">
        <v>5</v>
      </c>
      <c r="G70" s="3">
        <v>4</v>
      </c>
      <c r="H70" s="3">
        <v>1</v>
      </c>
      <c r="I70" s="2" t="s">
        <v>36</v>
      </c>
    </row>
    <row r="71" spans="1:9" x14ac:dyDescent="0.25">
      <c r="A71" s="2" t="s">
        <v>223</v>
      </c>
      <c r="B71" s="2" t="s">
        <v>41</v>
      </c>
      <c r="C71" s="2" t="s">
        <v>27</v>
      </c>
      <c r="D71" s="2" t="s">
        <v>224</v>
      </c>
      <c r="E71" s="2" t="s">
        <v>225</v>
      </c>
      <c r="F71" s="3">
        <v>5</v>
      </c>
      <c r="G71" s="3">
        <v>4</v>
      </c>
      <c r="H71" s="3">
        <v>1</v>
      </c>
      <c r="I71" s="2" t="s">
        <v>36</v>
      </c>
    </row>
    <row r="72" spans="1:9" x14ac:dyDescent="0.25">
      <c r="A72" s="2" t="s">
        <v>226</v>
      </c>
      <c r="B72" s="2" t="s">
        <v>41</v>
      </c>
      <c r="C72" s="2" t="s">
        <v>27</v>
      </c>
      <c r="D72" s="2" t="s">
        <v>227</v>
      </c>
      <c r="E72" s="2" t="s">
        <v>228</v>
      </c>
      <c r="F72" s="3">
        <v>5</v>
      </c>
      <c r="G72" s="3">
        <v>4</v>
      </c>
      <c r="H72" s="3">
        <v>1</v>
      </c>
      <c r="I72" s="2" t="s">
        <v>36</v>
      </c>
    </row>
    <row r="73" spans="1:9" x14ac:dyDescent="0.25">
      <c r="A73" s="2" t="s">
        <v>229</v>
      </c>
      <c r="B73" s="2" t="s">
        <v>41</v>
      </c>
      <c r="C73" s="2" t="s">
        <v>27</v>
      </c>
      <c r="D73" s="2" t="s">
        <v>230</v>
      </c>
      <c r="E73" s="2" t="s">
        <v>231</v>
      </c>
      <c r="F73" s="3">
        <v>5</v>
      </c>
      <c r="G73" s="3">
        <v>4</v>
      </c>
      <c r="H73" s="3">
        <v>1</v>
      </c>
      <c r="I73" s="2" t="s">
        <v>36</v>
      </c>
    </row>
    <row r="74" spans="1:9" x14ac:dyDescent="0.25">
      <c r="A74" s="2" t="s">
        <v>232</v>
      </c>
      <c r="B74" s="2" t="s">
        <v>41</v>
      </c>
      <c r="C74" s="2" t="s">
        <v>27</v>
      </c>
      <c r="D74" s="2" t="s">
        <v>233</v>
      </c>
      <c r="E74" s="2" t="s">
        <v>234</v>
      </c>
      <c r="F74" s="3">
        <v>5</v>
      </c>
      <c r="G74" s="3">
        <v>4</v>
      </c>
      <c r="H74" s="3">
        <v>1</v>
      </c>
      <c r="I74" s="2" t="s">
        <v>36</v>
      </c>
    </row>
    <row r="75" spans="1:9" x14ac:dyDescent="0.25">
      <c r="A75" s="2" t="s">
        <v>235</v>
      </c>
      <c r="B75" s="2" t="s">
        <v>41</v>
      </c>
      <c r="C75" s="2" t="s">
        <v>27</v>
      </c>
      <c r="D75" s="2" t="s">
        <v>236</v>
      </c>
      <c r="E75" s="2" t="s">
        <v>237</v>
      </c>
      <c r="F75" s="3">
        <v>5</v>
      </c>
      <c r="G75" s="3">
        <v>4</v>
      </c>
      <c r="H75" s="3">
        <v>1</v>
      </c>
      <c r="I75" s="2" t="s">
        <v>36</v>
      </c>
    </row>
    <row r="76" spans="1:9" x14ac:dyDescent="0.25">
      <c r="A76" s="2" t="s">
        <v>238</v>
      </c>
      <c r="B76" s="2" t="s">
        <v>41</v>
      </c>
      <c r="C76" s="2" t="s">
        <v>31</v>
      </c>
      <c r="D76" s="2" t="s">
        <v>239</v>
      </c>
      <c r="E76" s="2" t="s">
        <v>240</v>
      </c>
      <c r="F76" s="3">
        <v>5</v>
      </c>
      <c r="G76" s="3">
        <v>4</v>
      </c>
      <c r="H76" s="3">
        <v>1</v>
      </c>
      <c r="I76" s="2" t="s">
        <v>36</v>
      </c>
    </row>
    <row r="77" spans="1:9" x14ac:dyDescent="0.25">
      <c r="A77" s="2" t="s">
        <v>241</v>
      </c>
      <c r="B77" s="2" t="s">
        <v>41</v>
      </c>
      <c r="C77" s="2" t="s">
        <v>31</v>
      </c>
      <c r="D77" s="2" t="s">
        <v>242</v>
      </c>
      <c r="E77" s="2" t="s">
        <v>243</v>
      </c>
      <c r="F77" s="3">
        <v>5</v>
      </c>
      <c r="G77" s="3">
        <v>4</v>
      </c>
      <c r="H77" s="3">
        <v>1</v>
      </c>
      <c r="I77" s="2" t="s">
        <v>36</v>
      </c>
    </row>
    <row r="78" spans="1:9" x14ac:dyDescent="0.25">
      <c r="A78" s="2" t="s">
        <v>244</v>
      </c>
      <c r="B78" s="2" t="s">
        <v>41</v>
      </c>
      <c r="C78" s="2" t="s">
        <v>31</v>
      </c>
      <c r="D78" s="2" t="s">
        <v>245</v>
      </c>
      <c r="E78" s="2" t="s">
        <v>246</v>
      </c>
      <c r="F78" s="3">
        <v>5</v>
      </c>
      <c r="G78" s="3">
        <v>4</v>
      </c>
      <c r="H78" s="3">
        <v>1</v>
      </c>
      <c r="I78" s="2" t="s">
        <v>36</v>
      </c>
    </row>
    <row r="79" spans="1:9" x14ac:dyDescent="0.25">
      <c r="A79" s="2" t="s">
        <v>247</v>
      </c>
      <c r="B79" s="2" t="s">
        <v>41</v>
      </c>
      <c r="C79" s="2" t="s">
        <v>31</v>
      </c>
      <c r="D79" s="2" t="s">
        <v>248</v>
      </c>
      <c r="E79" s="2" t="s">
        <v>249</v>
      </c>
      <c r="F79" s="3">
        <v>5</v>
      </c>
      <c r="G79" s="3">
        <v>4</v>
      </c>
      <c r="H79" s="3">
        <v>1</v>
      </c>
      <c r="I79" s="2" t="s">
        <v>36</v>
      </c>
    </row>
    <row r="80" spans="1:9" x14ac:dyDescent="0.25">
      <c r="A80" s="2" t="s">
        <v>250</v>
      </c>
      <c r="B80" s="2" t="s">
        <v>41</v>
      </c>
      <c r="C80" s="2" t="s">
        <v>31</v>
      </c>
      <c r="D80" s="2" t="s">
        <v>251</v>
      </c>
      <c r="E80" s="2" t="s">
        <v>252</v>
      </c>
      <c r="F80" s="3">
        <v>5</v>
      </c>
      <c r="G80" s="3">
        <v>4</v>
      </c>
      <c r="H80" s="3">
        <v>1</v>
      </c>
      <c r="I80" s="2" t="s">
        <v>36</v>
      </c>
    </row>
    <row r="81" spans="1:9" x14ac:dyDescent="0.25">
      <c r="A81" s="2" t="s">
        <v>253</v>
      </c>
      <c r="B81" s="2" t="s">
        <v>41</v>
      </c>
      <c r="C81" s="2" t="s">
        <v>31</v>
      </c>
      <c r="D81" s="2" t="s">
        <v>254</v>
      </c>
      <c r="E81" s="2" t="s">
        <v>255</v>
      </c>
      <c r="F81" s="3">
        <v>5</v>
      </c>
      <c r="G81" s="3">
        <v>4</v>
      </c>
      <c r="H81" s="3">
        <v>1</v>
      </c>
      <c r="I81" s="2" t="s">
        <v>36</v>
      </c>
    </row>
    <row r="82" spans="1:9" x14ac:dyDescent="0.25">
      <c r="A82" s="2" t="s">
        <v>256</v>
      </c>
      <c r="B82" s="2" t="s">
        <v>41</v>
      </c>
      <c r="C82" s="2" t="s">
        <v>31</v>
      </c>
      <c r="D82" s="2" t="s">
        <v>257</v>
      </c>
      <c r="E82" s="2" t="s">
        <v>258</v>
      </c>
      <c r="F82" s="3">
        <v>5</v>
      </c>
      <c r="G82" s="3">
        <v>4</v>
      </c>
      <c r="H82" s="3">
        <v>1</v>
      </c>
      <c r="I82" s="2" t="s">
        <v>36</v>
      </c>
    </row>
    <row r="83" spans="1:9" x14ac:dyDescent="0.25">
      <c r="A83" s="2" t="s">
        <v>259</v>
      </c>
      <c r="B83" s="2" t="s">
        <v>41</v>
      </c>
      <c r="C83" s="2" t="s">
        <v>31</v>
      </c>
      <c r="D83" s="2" t="s">
        <v>260</v>
      </c>
      <c r="E83" s="2" t="s">
        <v>261</v>
      </c>
      <c r="F83" s="3">
        <v>5</v>
      </c>
      <c r="G83" s="3">
        <v>4</v>
      </c>
      <c r="H83" s="3">
        <v>1</v>
      </c>
      <c r="I83" s="2" t="s">
        <v>36</v>
      </c>
    </row>
    <row r="84" spans="1:9" x14ac:dyDescent="0.25">
      <c r="A84" s="2" t="s">
        <v>262</v>
      </c>
      <c r="B84" s="2" t="s">
        <v>41</v>
      </c>
      <c r="C84" s="2" t="s">
        <v>31</v>
      </c>
      <c r="D84" s="2" t="s">
        <v>263</v>
      </c>
      <c r="E84" s="2" t="s">
        <v>264</v>
      </c>
      <c r="F84" s="3">
        <v>5</v>
      </c>
      <c r="G84" s="3">
        <v>4</v>
      </c>
      <c r="H84" s="3">
        <v>1</v>
      </c>
      <c r="I84" s="2" t="s">
        <v>36</v>
      </c>
    </row>
    <row r="85" spans="1:9" x14ac:dyDescent="0.25">
      <c r="A85" s="2" t="s">
        <v>265</v>
      </c>
      <c r="B85" s="2" t="s">
        <v>41</v>
      </c>
      <c r="C85" s="2" t="s">
        <v>31</v>
      </c>
      <c r="D85" s="2" t="s">
        <v>266</v>
      </c>
      <c r="E85" s="2" t="s">
        <v>267</v>
      </c>
      <c r="F85" s="3">
        <v>5</v>
      </c>
      <c r="G85" s="3">
        <v>4</v>
      </c>
      <c r="H85" s="3">
        <v>1</v>
      </c>
      <c r="I85" s="2" t="s">
        <v>36</v>
      </c>
    </row>
    <row r="86" spans="1:9" x14ac:dyDescent="0.25">
      <c r="A86" s="2" t="s">
        <v>268</v>
      </c>
      <c r="B86" s="2" t="s">
        <v>41</v>
      </c>
      <c r="C86" s="2" t="s">
        <v>31</v>
      </c>
      <c r="D86" s="2" t="s">
        <v>269</v>
      </c>
      <c r="E86" s="2" t="s">
        <v>270</v>
      </c>
      <c r="F86" s="3">
        <v>5</v>
      </c>
      <c r="G86" s="3">
        <v>4</v>
      </c>
      <c r="H86" s="3">
        <v>1</v>
      </c>
      <c r="I86" s="2" t="s">
        <v>36</v>
      </c>
    </row>
    <row r="87" spans="1:9" x14ac:dyDescent="0.25">
      <c r="A87" s="2" t="s">
        <v>271</v>
      </c>
      <c r="B87" s="2" t="s">
        <v>41</v>
      </c>
      <c r="C87" s="2" t="s">
        <v>31</v>
      </c>
      <c r="D87" s="2" t="s">
        <v>272</v>
      </c>
      <c r="E87" s="2" t="s">
        <v>273</v>
      </c>
      <c r="F87" s="3">
        <v>5</v>
      </c>
      <c r="G87" s="3">
        <v>4</v>
      </c>
      <c r="H87" s="3">
        <v>1</v>
      </c>
      <c r="I87" s="2" t="s">
        <v>36</v>
      </c>
    </row>
    <row r="88" spans="1:9" x14ac:dyDescent="0.25">
      <c r="A88" s="2" t="s">
        <v>274</v>
      </c>
      <c r="B88" s="2" t="s">
        <v>41</v>
      </c>
      <c r="C88" s="2" t="s">
        <v>31</v>
      </c>
      <c r="D88" s="2" t="s">
        <v>275</v>
      </c>
      <c r="E88" s="2" t="s">
        <v>276</v>
      </c>
      <c r="F88" s="3">
        <v>5</v>
      </c>
      <c r="G88" s="3">
        <v>4</v>
      </c>
      <c r="H88" s="3">
        <v>1</v>
      </c>
      <c r="I88" s="2" t="s">
        <v>36</v>
      </c>
    </row>
    <row r="89" spans="1:9" x14ac:dyDescent="0.25">
      <c r="A89" s="2" t="s">
        <v>277</v>
      </c>
      <c r="B89" s="2" t="s">
        <v>41</v>
      </c>
      <c r="C89" s="2" t="s">
        <v>34</v>
      </c>
      <c r="D89" s="2" t="s">
        <v>278</v>
      </c>
      <c r="E89" s="2" t="s">
        <v>279</v>
      </c>
      <c r="F89" s="3">
        <v>5</v>
      </c>
      <c r="G89" s="3">
        <v>4</v>
      </c>
      <c r="H89" s="3">
        <v>1</v>
      </c>
      <c r="I89" s="2" t="s">
        <v>36</v>
      </c>
    </row>
    <row r="90" spans="1:9" x14ac:dyDescent="0.25">
      <c r="A90" s="2" t="s">
        <v>280</v>
      </c>
      <c r="B90" s="2" t="s">
        <v>41</v>
      </c>
      <c r="C90" s="2" t="s">
        <v>34</v>
      </c>
      <c r="D90" s="2" t="s">
        <v>281</v>
      </c>
      <c r="E90" s="2" t="s">
        <v>282</v>
      </c>
      <c r="F90" s="3">
        <v>5</v>
      </c>
      <c r="G90" s="3">
        <v>4</v>
      </c>
      <c r="H90" s="3">
        <v>1</v>
      </c>
      <c r="I90" s="2" t="s">
        <v>36</v>
      </c>
    </row>
    <row r="91" spans="1:9" x14ac:dyDescent="0.25">
      <c r="A91" s="2" t="s">
        <v>283</v>
      </c>
      <c r="B91" s="2" t="s">
        <v>41</v>
      </c>
      <c r="C91" s="2" t="s">
        <v>34</v>
      </c>
      <c r="D91" s="2" t="s">
        <v>284</v>
      </c>
      <c r="E91" s="2" t="s">
        <v>285</v>
      </c>
      <c r="F91" s="3">
        <v>5</v>
      </c>
      <c r="G91" s="3">
        <v>4</v>
      </c>
      <c r="H91" s="3">
        <v>1</v>
      </c>
      <c r="I91" s="2" t="s">
        <v>36</v>
      </c>
    </row>
    <row r="92" spans="1:9" x14ac:dyDescent="0.25">
      <c r="A92" s="2" t="s">
        <v>286</v>
      </c>
      <c r="B92" s="2" t="s">
        <v>41</v>
      </c>
      <c r="C92" s="2" t="s">
        <v>34</v>
      </c>
      <c r="D92" s="2" t="s">
        <v>287</v>
      </c>
      <c r="E92" s="2" t="s">
        <v>288</v>
      </c>
      <c r="F92" s="3">
        <v>5</v>
      </c>
      <c r="G92" s="3">
        <v>4</v>
      </c>
      <c r="H92" s="3">
        <v>1</v>
      </c>
      <c r="I92" s="2" t="s">
        <v>36</v>
      </c>
    </row>
    <row r="93" spans="1:9" x14ac:dyDescent="0.25">
      <c r="A93" s="2" t="s">
        <v>289</v>
      </c>
      <c r="B93" s="2" t="s">
        <v>41</v>
      </c>
      <c r="C93" s="2" t="s">
        <v>34</v>
      </c>
      <c r="D93" s="2" t="s">
        <v>290</v>
      </c>
      <c r="E93" s="2" t="s">
        <v>291</v>
      </c>
      <c r="F93" s="3">
        <v>5</v>
      </c>
      <c r="G93" s="3">
        <v>4</v>
      </c>
      <c r="H93" s="3">
        <v>1</v>
      </c>
      <c r="I93" s="2" t="s">
        <v>36</v>
      </c>
    </row>
    <row r="94" spans="1:9" x14ac:dyDescent="0.25">
      <c r="A94" s="2" t="s">
        <v>292</v>
      </c>
      <c r="B94" s="2" t="s">
        <v>41</v>
      </c>
      <c r="C94" s="2" t="s">
        <v>34</v>
      </c>
      <c r="D94" s="2" t="s">
        <v>293</v>
      </c>
      <c r="E94" s="2" t="s">
        <v>294</v>
      </c>
      <c r="F94" s="3">
        <v>5</v>
      </c>
      <c r="G94" s="3">
        <v>4</v>
      </c>
      <c r="H94" s="3">
        <v>1</v>
      </c>
      <c r="I94" s="2" t="s">
        <v>36</v>
      </c>
    </row>
    <row r="95" spans="1:9" x14ac:dyDescent="0.25">
      <c r="A95" s="2" t="s">
        <v>295</v>
      </c>
      <c r="B95" s="2" t="s">
        <v>41</v>
      </c>
      <c r="C95" s="2" t="s">
        <v>34</v>
      </c>
      <c r="D95" s="2" t="s">
        <v>296</v>
      </c>
      <c r="E95" s="2" t="s">
        <v>297</v>
      </c>
      <c r="F95" s="3">
        <v>5</v>
      </c>
      <c r="G95" s="3">
        <v>4</v>
      </c>
      <c r="H95" s="3">
        <v>1</v>
      </c>
      <c r="I95" s="2" t="s">
        <v>36</v>
      </c>
    </row>
    <row r="96" spans="1:9" x14ac:dyDescent="0.25">
      <c r="A96" s="2" t="s">
        <v>298</v>
      </c>
      <c r="B96" s="2" t="s">
        <v>41</v>
      </c>
      <c r="C96" s="2" t="s">
        <v>24</v>
      </c>
      <c r="D96" s="2" t="s">
        <v>299</v>
      </c>
      <c r="E96" s="2" t="s">
        <v>300</v>
      </c>
      <c r="F96" s="3">
        <v>5</v>
      </c>
      <c r="G96" s="3">
        <v>4</v>
      </c>
      <c r="H96" s="3">
        <v>1</v>
      </c>
      <c r="I96" s="2" t="s">
        <v>36</v>
      </c>
    </row>
    <row r="97" spans="1:9" x14ac:dyDescent="0.25">
      <c r="A97" s="2" t="s">
        <v>301</v>
      </c>
      <c r="B97" s="2" t="s">
        <v>41</v>
      </c>
      <c r="C97" s="2" t="s">
        <v>24</v>
      </c>
      <c r="D97" s="2" t="s">
        <v>302</v>
      </c>
      <c r="E97" s="2" t="s">
        <v>303</v>
      </c>
      <c r="F97" s="3">
        <v>5</v>
      </c>
      <c r="G97" s="3">
        <v>4</v>
      </c>
      <c r="H97" s="3">
        <v>1</v>
      </c>
      <c r="I97" s="2" t="s">
        <v>36</v>
      </c>
    </row>
    <row r="98" spans="1:9" x14ac:dyDescent="0.25">
      <c r="A98" s="2" t="s">
        <v>304</v>
      </c>
      <c r="B98" s="2" t="s">
        <v>41</v>
      </c>
      <c r="C98" s="2" t="s">
        <v>24</v>
      </c>
      <c r="D98" s="2" t="s">
        <v>24</v>
      </c>
      <c r="E98" s="2" t="s">
        <v>305</v>
      </c>
      <c r="F98" s="3">
        <v>5</v>
      </c>
      <c r="G98" s="3">
        <v>4</v>
      </c>
      <c r="H98" s="3">
        <v>1</v>
      </c>
      <c r="I98" s="2" t="s">
        <v>36</v>
      </c>
    </row>
    <row r="99" spans="1:9" x14ac:dyDescent="0.25">
      <c r="A99" s="2" t="s">
        <v>306</v>
      </c>
      <c r="B99" s="2" t="s">
        <v>41</v>
      </c>
      <c r="C99" s="2" t="s">
        <v>24</v>
      </c>
      <c r="D99" s="2" t="s">
        <v>307</v>
      </c>
      <c r="E99" s="2" t="s">
        <v>308</v>
      </c>
      <c r="F99" s="3">
        <v>5</v>
      </c>
      <c r="G99" s="3">
        <v>4</v>
      </c>
      <c r="H99" s="3">
        <v>1</v>
      </c>
      <c r="I99" s="2" t="s">
        <v>36</v>
      </c>
    </row>
    <row r="100" spans="1:9" x14ac:dyDescent="0.25">
      <c r="A100" s="2" t="s">
        <v>309</v>
      </c>
      <c r="B100" s="2" t="s">
        <v>41</v>
      </c>
      <c r="C100" s="2" t="s">
        <v>24</v>
      </c>
      <c r="D100" s="2" t="s">
        <v>310</v>
      </c>
      <c r="E100" s="2" t="s">
        <v>311</v>
      </c>
      <c r="F100" s="3">
        <v>5</v>
      </c>
      <c r="G100" s="3">
        <v>4</v>
      </c>
      <c r="H100" s="3">
        <v>1</v>
      </c>
      <c r="I100" s="2" t="s">
        <v>36</v>
      </c>
    </row>
    <row r="101" spans="1:9" x14ac:dyDescent="0.25">
      <c r="A101" s="2" t="s">
        <v>312</v>
      </c>
      <c r="B101" s="2" t="s">
        <v>41</v>
      </c>
      <c r="C101" s="2" t="s">
        <v>38</v>
      </c>
      <c r="D101" s="2" t="s">
        <v>313</v>
      </c>
      <c r="E101" s="2" t="s">
        <v>314</v>
      </c>
      <c r="F101" s="3">
        <v>5</v>
      </c>
      <c r="G101" s="3">
        <v>4</v>
      </c>
      <c r="H101" s="3">
        <v>1</v>
      </c>
      <c r="I101" s="2" t="s">
        <v>36</v>
      </c>
    </row>
    <row r="102" spans="1:9" x14ac:dyDescent="0.25">
      <c r="A102" s="2" t="s">
        <v>315</v>
      </c>
      <c r="B102" s="2" t="s">
        <v>41</v>
      </c>
      <c r="C102" s="2" t="s">
        <v>38</v>
      </c>
      <c r="D102" s="2" t="s">
        <v>316</v>
      </c>
      <c r="E102" s="2" t="s">
        <v>317</v>
      </c>
      <c r="F102" s="3">
        <v>5</v>
      </c>
      <c r="G102" s="3">
        <v>4</v>
      </c>
      <c r="H102" s="3">
        <v>1</v>
      </c>
      <c r="I102" s="2" t="s">
        <v>36</v>
      </c>
    </row>
    <row r="103" spans="1:9" x14ac:dyDescent="0.25">
      <c r="A103" s="2" t="s">
        <v>318</v>
      </c>
      <c r="B103" s="2" t="s">
        <v>41</v>
      </c>
      <c r="C103" s="2" t="s">
        <v>38</v>
      </c>
      <c r="D103" s="2" t="s">
        <v>319</v>
      </c>
      <c r="E103" s="2" t="s">
        <v>320</v>
      </c>
      <c r="F103" s="3">
        <v>5</v>
      </c>
      <c r="G103" s="3">
        <v>4</v>
      </c>
      <c r="H103" s="3">
        <v>1</v>
      </c>
      <c r="I103" s="2" t="s">
        <v>36</v>
      </c>
    </row>
    <row r="104" spans="1:9" x14ac:dyDescent="0.25">
      <c r="A104" s="2" t="s">
        <v>321</v>
      </c>
      <c r="B104" s="2" t="s">
        <v>41</v>
      </c>
      <c r="C104" s="2" t="s">
        <v>38</v>
      </c>
      <c r="D104" s="2" t="s">
        <v>322</v>
      </c>
      <c r="E104" s="2" t="s">
        <v>323</v>
      </c>
      <c r="F104" s="3">
        <v>5</v>
      </c>
      <c r="G104" s="3">
        <v>4</v>
      </c>
      <c r="H104" s="3">
        <v>1</v>
      </c>
      <c r="I104" s="2" t="s">
        <v>36</v>
      </c>
    </row>
    <row r="105" spans="1:9" x14ac:dyDescent="0.25">
      <c r="A105" s="2" t="s">
        <v>324</v>
      </c>
      <c r="B105" s="2" t="s">
        <v>41</v>
      </c>
      <c r="C105" s="2" t="s">
        <v>38</v>
      </c>
      <c r="D105" s="2" t="s">
        <v>325</v>
      </c>
      <c r="E105" s="2" t="s">
        <v>326</v>
      </c>
      <c r="F105" s="3">
        <v>5</v>
      </c>
      <c r="G105" s="3">
        <v>4</v>
      </c>
      <c r="H105" s="3">
        <v>1</v>
      </c>
      <c r="I105" s="2" t="s">
        <v>36</v>
      </c>
    </row>
    <row r="106" spans="1:9" x14ac:dyDescent="0.25">
      <c r="A106" s="2" t="s">
        <v>327</v>
      </c>
      <c r="B106" s="2" t="s">
        <v>41</v>
      </c>
      <c r="C106" s="2" t="s">
        <v>38</v>
      </c>
      <c r="D106" s="2" t="s">
        <v>328</v>
      </c>
      <c r="E106" s="2" t="s">
        <v>329</v>
      </c>
      <c r="F106" s="3">
        <v>5</v>
      </c>
      <c r="G106" s="3">
        <v>4</v>
      </c>
      <c r="H106" s="3">
        <v>1</v>
      </c>
      <c r="I106" s="2" t="s">
        <v>36</v>
      </c>
    </row>
    <row r="107" spans="1:9" x14ac:dyDescent="0.25">
      <c r="A107" s="2" t="s">
        <v>330</v>
      </c>
      <c r="B107" s="2" t="s">
        <v>41</v>
      </c>
      <c r="C107" s="2" t="s">
        <v>38</v>
      </c>
      <c r="D107" s="2" t="s">
        <v>331</v>
      </c>
      <c r="E107" s="2" t="s">
        <v>332</v>
      </c>
      <c r="F107" s="3">
        <v>5</v>
      </c>
      <c r="G107" s="3">
        <v>4</v>
      </c>
      <c r="H107" s="3">
        <v>1</v>
      </c>
      <c r="I107" s="2" t="s">
        <v>36</v>
      </c>
    </row>
    <row r="108" spans="1:9" x14ac:dyDescent="0.25">
      <c r="A108" s="2" t="s">
        <v>333</v>
      </c>
      <c r="B108" s="2" t="s">
        <v>41</v>
      </c>
      <c r="C108" s="2" t="s">
        <v>38</v>
      </c>
      <c r="D108" s="2" t="s">
        <v>334</v>
      </c>
      <c r="E108" s="2" t="s">
        <v>335</v>
      </c>
      <c r="F108" s="3">
        <v>5</v>
      </c>
      <c r="G108" s="3">
        <v>4</v>
      </c>
      <c r="H108" s="3">
        <v>1</v>
      </c>
      <c r="I108" s="2" t="s">
        <v>36</v>
      </c>
    </row>
    <row r="109" spans="1:9" x14ac:dyDescent="0.25">
      <c r="A109" s="2" t="s">
        <v>336</v>
      </c>
      <c r="B109" s="2" t="s">
        <v>41</v>
      </c>
      <c r="C109" s="2" t="s">
        <v>38</v>
      </c>
      <c r="D109" s="2" t="s">
        <v>337</v>
      </c>
      <c r="E109" s="2" t="s">
        <v>338</v>
      </c>
      <c r="F109" s="3">
        <v>5</v>
      </c>
      <c r="G109" s="3">
        <v>4</v>
      </c>
      <c r="H109" s="3">
        <v>1</v>
      </c>
      <c r="I109" s="2" t="s">
        <v>36</v>
      </c>
    </row>
    <row r="110" spans="1:9" x14ac:dyDescent="0.25">
      <c r="A110" s="2" t="s">
        <v>339</v>
      </c>
      <c r="B110" s="2" t="s">
        <v>41</v>
      </c>
      <c r="C110" s="2" t="s">
        <v>38</v>
      </c>
      <c r="D110" s="2" t="s">
        <v>340</v>
      </c>
      <c r="E110" s="2" t="s">
        <v>341</v>
      </c>
      <c r="F110" s="3">
        <v>5</v>
      </c>
      <c r="G110" s="3">
        <v>4</v>
      </c>
      <c r="H110" s="3">
        <v>1</v>
      </c>
      <c r="I110" s="2" t="s">
        <v>36</v>
      </c>
    </row>
    <row r="111" spans="1:9" x14ac:dyDescent="0.25">
      <c r="A111" s="2" t="s">
        <v>342</v>
      </c>
      <c r="B111" s="2" t="s">
        <v>343</v>
      </c>
      <c r="C111" s="2" t="s">
        <v>11</v>
      </c>
      <c r="D111" s="2" t="s">
        <v>344</v>
      </c>
      <c r="E111" s="2" t="s">
        <v>13</v>
      </c>
      <c r="F111" s="3">
        <v>6</v>
      </c>
      <c r="G111" s="3">
        <v>0</v>
      </c>
      <c r="H111" s="3">
        <v>6</v>
      </c>
      <c r="I111" s="2" t="s">
        <v>345</v>
      </c>
    </row>
    <row r="112" spans="1:9" x14ac:dyDescent="0.25">
      <c r="A112" s="2" t="s">
        <v>346</v>
      </c>
      <c r="B112" s="2" t="s">
        <v>343</v>
      </c>
      <c r="C112" s="2" t="s">
        <v>16</v>
      </c>
      <c r="D112" s="2" t="s">
        <v>344</v>
      </c>
      <c r="E112" s="2" t="s">
        <v>17</v>
      </c>
      <c r="F112" s="3">
        <v>2</v>
      </c>
      <c r="G112" s="3">
        <v>0</v>
      </c>
      <c r="H112" s="3">
        <v>2</v>
      </c>
      <c r="I112" s="2" t="s">
        <v>345</v>
      </c>
    </row>
    <row r="113" spans="1:9" x14ac:dyDescent="0.25">
      <c r="A113" s="2" t="s">
        <v>347</v>
      </c>
      <c r="B113" s="2" t="s">
        <v>343</v>
      </c>
      <c r="C113" s="2" t="s">
        <v>20</v>
      </c>
      <c r="D113" s="2" t="s">
        <v>344</v>
      </c>
      <c r="E113" s="2" t="s">
        <v>21</v>
      </c>
      <c r="F113" s="3">
        <v>1</v>
      </c>
      <c r="G113" s="3">
        <v>0</v>
      </c>
      <c r="H113" s="3">
        <v>1</v>
      </c>
      <c r="I113" s="2" t="s">
        <v>345</v>
      </c>
    </row>
    <row r="114" spans="1:9" x14ac:dyDescent="0.25">
      <c r="A114" s="2" t="s">
        <v>348</v>
      </c>
      <c r="B114" s="2" t="s">
        <v>343</v>
      </c>
      <c r="C114" s="2" t="s">
        <v>27</v>
      </c>
      <c r="D114" s="2" t="s">
        <v>344</v>
      </c>
      <c r="E114" s="2" t="s">
        <v>28</v>
      </c>
      <c r="F114" s="3">
        <v>1</v>
      </c>
      <c r="G114" s="3">
        <v>0</v>
      </c>
      <c r="H114" s="3">
        <v>1</v>
      </c>
      <c r="I114" s="2" t="s">
        <v>345</v>
      </c>
    </row>
    <row r="115" spans="1:9" x14ac:dyDescent="0.25">
      <c r="A115" s="2" t="s">
        <v>349</v>
      </c>
      <c r="B115" s="2" t="s">
        <v>343</v>
      </c>
      <c r="C115" s="2" t="s">
        <v>31</v>
      </c>
      <c r="D115" s="2" t="s">
        <v>344</v>
      </c>
      <c r="E115" s="2" t="s">
        <v>32</v>
      </c>
      <c r="F115" s="3">
        <v>2</v>
      </c>
      <c r="G115" s="3">
        <v>0</v>
      </c>
      <c r="H115" s="3">
        <v>2</v>
      </c>
      <c r="I115" s="2" t="s">
        <v>345</v>
      </c>
    </row>
    <row r="116" spans="1:9" x14ac:dyDescent="0.25">
      <c r="A116" s="2" t="s">
        <v>350</v>
      </c>
      <c r="B116" s="2" t="s">
        <v>343</v>
      </c>
      <c r="C116" s="2" t="s">
        <v>34</v>
      </c>
      <c r="D116" s="2" t="s">
        <v>344</v>
      </c>
      <c r="E116" s="2" t="s">
        <v>35</v>
      </c>
      <c r="F116" s="3">
        <v>1</v>
      </c>
      <c r="G116" s="3">
        <v>0</v>
      </c>
      <c r="H116" s="3">
        <v>1</v>
      </c>
      <c r="I116" s="2" t="s">
        <v>345</v>
      </c>
    </row>
    <row r="117" spans="1:9" x14ac:dyDescent="0.25">
      <c r="A117" s="2" t="s">
        <v>351</v>
      </c>
      <c r="B117" s="2" t="s">
        <v>343</v>
      </c>
      <c r="C117" s="2" t="s">
        <v>24</v>
      </c>
      <c r="D117" s="2" t="s">
        <v>344</v>
      </c>
      <c r="E117" s="2" t="s">
        <v>25</v>
      </c>
      <c r="F117" s="3">
        <v>1</v>
      </c>
      <c r="G117" s="3">
        <v>0</v>
      </c>
      <c r="H117" s="3">
        <v>1</v>
      </c>
      <c r="I117" s="2" t="s">
        <v>345</v>
      </c>
    </row>
    <row r="118" spans="1:9" x14ac:dyDescent="0.25">
      <c r="A118" s="2" t="s">
        <v>352</v>
      </c>
      <c r="B118" s="2" t="s">
        <v>343</v>
      </c>
      <c r="C118" s="2" t="s">
        <v>38</v>
      </c>
      <c r="D118" s="2" t="s">
        <v>344</v>
      </c>
      <c r="E118" s="2" t="s">
        <v>39</v>
      </c>
      <c r="F118" s="3">
        <v>2</v>
      </c>
      <c r="G118" s="3">
        <v>0</v>
      </c>
      <c r="H118" s="3">
        <v>2</v>
      </c>
      <c r="I118" s="2" t="s">
        <v>345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60"/>
  <sheetViews>
    <sheetView workbookViewId="0"/>
  </sheetViews>
  <sheetFormatPr baseColWidth="10" defaultColWidth="9.140625" defaultRowHeight="15" x14ac:dyDescent="0.25"/>
  <cols>
    <col min="1" max="2" width="40" customWidth="1"/>
    <col min="3" max="3" width="12" customWidth="1"/>
    <col min="4" max="4" width="19" customWidth="1"/>
    <col min="5" max="5" width="13" customWidth="1"/>
    <col min="6" max="6" width="32" customWidth="1"/>
    <col min="7" max="8" width="40" customWidth="1"/>
    <col min="9" max="9" width="16" customWidth="1"/>
    <col min="10" max="10" width="23" customWidth="1"/>
    <col min="11" max="11" width="22" customWidth="1"/>
    <col min="12" max="12" width="27" customWidth="1"/>
    <col min="13" max="13" width="14" customWidth="1"/>
    <col min="14" max="14" width="23" customWidth="1"/>
  </cols>
  <sheetData>
    <row r="1" spans="1:14" x14ac:dyDescent="0.25">
      <c r="A1" s="1" t="s">
        <v>353</v>
      </c>
      <c r="B1" s="1" t="s">
        <v>0</v>
      </c>
      <c r="C1" s="1" t="s">
        <v>354</v>
      </c>
      <c r="D1" s="1" t="s">
        <v>1</v>
      </c>
      <c r="E1" s="1" t="s">
        <v>2</v>
      </c>
      <c r="F1" s="1" t="s">
        <v>3</v>
      </c>
      <c r="G1" s="1" t="s">
        <v>355</v>
      </c>
      <c r="H1" s="1" t="s">
        <v>356</v>
      </c>
      <c r="I1" s="1" t="s">
        <v>357</v>
      </c>
      <c r="J1" s="1" t="s">
        <v>358</v>
      </c>
      <c r="K1" s="1" t="s">
        <v>359</v>
      </c>
      <c r="L1" s="1" t="s">
        <v>360</v>
      </c>
      <c r="M1" s="1" t="s">
        <v>361</v>
      </c>
      <c r="N1" s="1" t="s">
        <v>362</v>
      </c>
    </row>
    <row r="2" spans="1:14" x14ac:dyDescent="0.25">
      <c r="A2" s="2" t="s">
        <v>363</v>
      </c>
      <c r="B2" s="2" t="s">
        <v>9</v>
      </c>
      <c r="C2" s="4">
        <v>1</v>
      </c>
      <c r="D2" s="2" t="s">
        <v>10</v>
      </c>
      <c r="E2" s="2" t="s">
        <v>11</v>
      </c>
      <c r="F2" s="2" t="s">
        <v>12</v>
      </c>
      <c r="G2" s="2" t="s">
        <v>364</v>
      </c>
      <c r="H2" s="2" t="s">
        <v>365</v>
      </c>
      <c r="I2" s="4">
        <v>129252</v>
      </c>
      <c r="J2" s="5">
        <v>0.19284999999999999</v>
      </c>
      <c r="K2" s="4">
        <v>670209</v>
      </c>
      <c r="L2" s="6">
        <v>100</v>
      </c>
      <c r="M2" s="4">
        <v>3216</v>
      </c>
      <c r="N2" s="4">
        <v>3216</v>
      </c>
    </row>
    <row r="3" spans="1:14" x14ac:dyDescent="0.25">
      <c r="A3" s="2" t="s">
        <v>366</v>
      </c>
      <c r="B3" s="2" t="s">
        <v>9</v>
      </c>
      <c r="C3" s="4">
        <v>2</v>
      </c>
      <c r="D3" s="2" t="s">
        <v>10</v>
      </c>
      <c r="E3" s="2" t="s">
        <v>11</v>
      </c>
      <c r="F3" s="2" t="s">
        <v>12</v>
      </c>
      <c r="G3" s="2" t="s">
        <v>367</v>
      </c>
      <c r="H3" s="2" t="s">
        <v>368</v>
      </c>
      <c r="I3" s="4">
        <v>105515</v>
      </c>
      <c r="J3" s="5">
        <v>0.15744</v>
      </c>
      <c r="K3" s="4">
        <v>670209</v>
      </c>
      <c r="L3" s="6">
        <v>100</v>
      </c>
      <c r="M3" s="4">
        <v>3216</v>
      </c>
      <c r="N3" s="4">
        <v>3216</v>
      </c>
    </row>
    <row r="4" spans="1:14" x14ac:dyDescent="0.25">
      <c r="A4" s="2" t="s">
        <v>369</v>
      </c>
      <c r="B4" s="2" t="s">
        <v>9</v>
      </c>
      <c r="C4" s="4">
        <v>3</v>
      </c>
      <c r="D4" s="2" t="s">
        <v>10</v>
      </c>
      <c r="E4" s="2" t="s">
        <v>11</v>
      </c>
      <c r="F4" s="2" t="s">
        <v>12</v>
      </c>
      <c r="G4" s="2" t="s">
        <v>370</v>
      </c>
      <c r="H4" s="2" t="s">
        <v>370</v>
      </c>
      <c r="I4" s="4">
        <v>74248</v>
      </c>
      <c r="J4" s="5">
        <v>0.11078</v>
      </c>
      <c r="K4" s="4">
        <v>670209</v>
      </c>
      <c r="L4" s="6">
        <v>100</v>
      </c>
      <c r="M4" s="4">
        <v>3216</v>
      </c>
      <c r="N4" s="4">
        <v>3216</v>
      </c>
    </row>
    <row r="5" spans="1:14" x14ac:dyDescent="0.25">
      <c r="A5" s="2" t="s">
        <v>371</v>
      </c>
      <c r="B5" s="2" t="s">
        <v>9</v>
      </c>
      <c r="C5" s="4">
        <v>4</v>
      </c>
      <c r="D5" s="2" t="s">
        <v>10</v>
      </c>
      <c r="E5" s="2" t="s">
        <v>11</v>
      </c>
      <c r="F5" s="2" t="s">
        <v>12</v>
      </c>
      <c r="G5" s="2" t="s">
        <v>372</v>
      </c>
      <c r="H5" s="2" t="s">
        <v>373</v>
      </c>
      <c r="I5" s="4">
        <v>64303</v>
      </c>
      <c r="J5" s="5">
        <v>9.5939999999999998E-2</v>
      </c>
      <c r="K5" s="4">
        <v>670209</v>
      </c>
      <c r="L5" s="6">
        <v>100</v>
      </c>
      <c r="M5" s="4">
        <v>3216</v>
      </c>
      <c r="N5" s="4">
        <v>3216</v>
      </c>
    </row>
    <row r="6" spans="1:14" x14ac:dyDescent="0.25">
      <c r="A6" s="2" t="s">
        <v>374</v>
      </c>
      <c r="B6" s="2" t="s">
        <v>9</v>
      </c>
      <c r="C6" s="4">
        <v>5</v>
      </c>
      <c r="D6" s="2" t="s">
        <v>10</v>
      </c>
      <c r="E6" s="2" t="s">
        <v>11</v>
      </c>
      <c r="F6" s="2" t="s">
        <v>12</v>
      </c>
      <c r="G6" s="2" t="s">
        <v>375</v>
      </c>
      <c r="H6" s="2" t="s">
        <v>376</v>
      </c>
      <c r="I6" s="4">
        <v>51577</v>
      </c>
      <c r="J6" s="5">
        <v>7.6960000000000001E-2</v>
      </c>
      <c r="K6" s="4">
        <v>670209</v>
      </c>
      <c r="L6" s="6">
        <v>100</v>
      </c>
      <c r="M6" s="4">
        <v>3216</v>
      </c>
      <c r="N6" s="4">
        <v>3216</v>
      </c>
    </row>
    <row r="7" spans="1:14" x14ac:dyDescent="0.25">
      <c r="A7" s="2" t="s">
        <v>377</v>
      </c>
      <c r="B7" s="2" t="s">
        <v>9</v>
      </c>
      <c r="C7" s="4">
        <v>6</v>
      </c>
      <c r="D7" s="2" t="s">
        <v>10</v>
      </c>
      <c r="E7" s="2" t="s">
        <v>11</v>
      </c>
      <c r="F7" s="2" t="s">
        <v>12</v>
      </c>
      <c r="G7" s="2" t="s">
        <v>378</v>
      </c>
      <c r="H7" s="2" t="s">
        <v>378</v>
      </c>
      <c r="I7" s="4">
        <v>43184</v>
      </c>
      <c r="J7" s="5">
        <v>6.4430000000000001E-2</v>
      </c>
      <c r="K7" s="4">
        <v>670209</v>
      </c>
      <c r="L7" s="6">
        <v>100</v>
      </c>
      <c r="M7" s="4">
        <v>3216</v>
      </c>
      <c r="N7" s="4">
        <v>3216</v>
      </c>
    </row>
    <row r="8" spans="1:14" x14ac:dyDescent="0.25">
      <c r="A8" s="2" t="s">
        <v>379</v>
      </c>
      <c r="B8" s="2" t="s">
        <v>9</v>
      </c>
      <c r="C8" s="4">
        <v>7</v>
      </c>
      <c r="D8" s="2" t="s">
        <v>10</v>
      </c>
      <c r="E8" s="2" t="s">
        <v>11</v>
      </c>
      <c r="F8" s="2" t="s">
        <v>12</v>
      </c>
      <c r="G8" s="2" t="s">
        <v>380</v>
      </c>
      <c r="H8" s="2" t="s">
        <v>380</v>
      </c>
      <c r="I8" s="4">
        <v>37259</v>
      </c>
      <c r="J8" s="5">
        <v>5.5590000000000001E-2</v>
      </c>
      <c r="K8" s="4">
        <v>670209</v>
      </c>
      <c r="L8" s="6">
        <v>100</v>
      </c>
      <c r="M8" s="4">
        <v>3216</v>
      </c>
      <c r="N8" s="4">
        <v>3216</v>
      </c>
    </row>
    <row r="9" spans="1:14" x14ac:dyDescent="0.25">
      <c r="A9" s="2" t="s">
        <v>381</v>
      </c>
      <c r="B9" s="2" t="s">
        <v>9</v>
      </c>
      <c r="C9" s="4">
        <v>8</v>
      </c>
      <c r="D9" s="2" t="s">
        <v>10</v>
      </c>
      <c r="E9" s="2" t="s">
        <v>11</v>
      </c>
      <c r="F9" s="2" t="s">
        <v>12</v>
      </c>
      <c r="G9" s="2" t="s">
        <v>382</v>
      </c>
      <c r="H9" s="2" t="s">
        <v>383</v>
      </c>
      <c r="I9" s="4">
        <v>30917</v>
      </c>
      <c r="J9" s="5">
        <v>4.6129999999999997E-2</v>
      </c>
      <c r="K9" s="4">
        <v>670209</v>
      </c>
      <c r="L9" s="6">
        <v>100</v>
      </c>
      <c r="M9" s="4">
        <v>3216</v>
      </c>
      <c r="N9" s="4">
        <v>3216</v>
      </c>
    </row>
    <row r="10" spans="1:14" x14ac:dyDescent="0.25">
      <c r="A10" s="2" t="s">
        <v>384</v>
      </c>
      <c r="B10" s="2" t="s">
        <v>9</v>
      </c>
      <c r="C10" s="4">
        <v>9</v>
      </c>
      <c r="D10" s="2" t="s">
        <v>10</v>
      </c>
      <c r="E10" s="2" t="s">
        <v>11</v>
      </c>
      <c r="F10" s="2" t="s">
        <v>12</v>
      </c>
      <c r="G10" s="2" t="s">
        <v>385</v>
      </c>
      <c r="H10" s="2" t="s">
        <v>385</v>
      </c>
      <c r="I10" s="4">
        <v>27599</v>
      </c>
      <c r="J10" s="5">
        <v>4.1180000000000001E-2</v>
      </c>
      <c r="K10" s="4">
        <v>670209</v>
      </c>
      <c r="L10" s="6">
        <v>100</v>
      </c>
      <c r="M10" s="4">
        <v>3216</v>
      </c>
      <c r="N10" s="4">
        <v>3216</v>
      </c>
    </row>
    <row r="11" spans="1:14" x14ac:dyDescent="0.25">
      <c r="A11" s="2" t="s">
        <v>386</v>
      </c>
      <c r="B11" s="2" t="s">
        <v>9</v>
      </c>
      <c r="C11" s="4">
        <v>10</v>
      </c>
      <c r="D11" s="2" t="s">
        <v>10</v>
      </c>
      <c r="E11" s="2" t="s">
        <v>11</v>
      </c>
      <c r="F11" s="2" t="s">
        <v>12</v>
      </c>
      <c r="G11" s="2" t="s">
        <v>387</v>
      </c>
      <c r="H11" s="2" t="s">
        <v>388</v>
      </c>
      <c r="I11" s="4">
        <v>20928</v>
      </c>
      <c r="J11" s="5">
        <v>3.1230000000000001E-2</v>
      </c>
      <c r="K11" s="4">
        <v>670209</v>
      </c>
      <c r="L11" s="6">
        <v>100</v>
      </c>
      <c r="M11" s="4">
        <v>3216</v>
      </c>
      <c r="N11" s="4">
        <v>3216</v>
      </c>
    </row>
    <row r="12" spans="1:14" x14ac:dyDescent="0.25">
      <c r="A12" s="2" t="s">
        <v>389</v>
      </c>
      <c r="B12" s="2" t="s">
        <v>9</v>
      </c>
      <c r="C12" s="4">
        <v>11</v>
      </c>
      <c r="D12" s="2" t="s">
        <v>10</v>
      </c>
      <c r="E12" s="2" t="s">
        <v>11</v>
      </c>
      <c r="F12" s="2" t="s">
        <v>12</v>
      </c>
      <c r="G12" s="2" t="s">
        <v>390</v>
      </c>
      <c r="H12" s="2" t="s">
        <v>390</v>
      </c>
      <c r="I12" s="4">
        <v>19080</v>
      </c>
      <c r="J12" s="5">
        <v>2.8469999999999999E-2</v>
      </c>
      <c r="K12" s="4">
        <v>670209</v>
      </c>
      <c r="L12" s="6">
        <v>100</v>
      </c>
      <c r="M12" s="4">
        <v>3216</v>
      </c>
      <c r="N12" s="4">
        <v>3216</v>
      </c>
    </row>
    <row r="13" spans="1:14" x14ac:dyDescent="0.25">
      <c r="A13" s="2" t="s">
        <v>391</v>
      </c>
      <c r="B13" s="2" t="s">
        <v>9</v>
      </c>
      <c r="C13" s="4">
        <v>12</v>
      </c>
      <c r="D13" s="2" t="s">
        <v>10</v>
      </c>
      <c r="E13" s="2" t="s">
        <v>11</v>
      </c>
      <c r="F13" s="2" t="s">
        <v>12</v>
      </c>
      <c r="G13" s="2" t="s">
        <v>392</v>
      </c>
      <c r="H13" s="2" t="s">
        <v>393</v>
      </c>
      <c r="I13" s="4">
        <v>16964</v>
      </c>
      <c r="J13" s="5">
        <v>2.5309999999999999E-2</v>
      </c>
      <c r="K13" s="4">
        <v>670209</v>
      </c>
      <c r="L13" s="6">
        <v>100</v>
      </c>
      <c r="M13" s="4">
        <v>3216</v>
      </c>
      <c r="N13" s="4">
        <v>3216</v>
      </c>
    </row>
    <row r="14" spans="1:14" x14ac:dyDescent="0.25">
      <c r="A14" s="2" t="s">
        <v>394</v>
      </c>
      <c r="B14" s="2" t="s">
        <v>9</v>
      </c>
      <c r="C14" s="4">
        <v>13</v>
      </c>
      <c r="D14" s="2" t="s">
        <v>10</v>
      </c>
      <c r="E14" s="2" t="s">
        <v>11</v>
      </c>
      <c r="F14" s="2" t="s">
        <v>12</v>
      </c>
      <c r="G14" s="2" t="s">
        <v>395</v>
      </c>
      <c r="H14" s="2" t="s">
        <v>395</v>
      </c>
      <c r="I14" s="4">
        <v>16889</v>
      </c>
      <c r="J14" s="5">
        <v>2.52E-2</v>
      </c>
      <c r="K14" s="4">
        <v>670209</v>
      </c>
      <c r="L14" s="6">
        <v>100</v>
      </c>
      <c r="M14" s="4">
        <v>3216</v>
      </c>
      <c r="N14" s="4">
        <v>3216</v>
      </c>
    </row>
    <row r="15" spans="1:14" x14ac:dyDescent="0.25">
      <c r="A15" s="2" t="s">
        <v>396</v>
      </c>
      <c r="B15" s="2" t="s">
        <v>9</v>
      </c>
      <c r="C15" s="4">
        <v>14</v>
      </c>
      <c r="D15" s="2" t="s">
        <v>10</v>
      </c>
      <c r="E15" s="2" t="s">
        <v>11</v>
      </c>
      <c r="F15" s="2" t="s">
        <v>12</v>
      </c>
      <c r="G15" s="2" t="s">
        <v>397</v>
      </c>
      <c r="H15" s="2" t="s">
        <v>398</v>
      </c>
      <c r="I15" s="4">
        <v>14347</v>
      </c>
      <c r="J15" s="5">
        <v>2.1409999999999998E-2</v>
      </c>
      <c r="K15" s="4">
        <v>670209</v>
      </c>
      <c r="L15" s="6">
        <v>100</v>
      </c>
      <c r="M15" s="4">
        <v>3216</v>
      </c>
      <c r="N15" s="4">
        <v>3216</v>
      </c>
    </row>
    <row r="16" spans="1:14" x14ac:dyDescent="0.25">
      <c r="A16" s="2" t="s">
        <v>399</v>
      </c>
      <c r="B16" s="2" t="s">
        <v>9</v>
      </c>
      <c r="C16" s="4">
        <v>15</v>
      </c>
      <c r="D16" s="2" t="s">
        <v>10</v>
      </c>
      <c r="E16" s="2" t="s">
        <v>11</v>
      </c>
      <c r="F16" s="2" t="s">
        <v>12</v>
      </c>
      <c r="G16" s="2" t="s">
        <v>400</v>
      </c>
      <c r="H16" s="2" t="s">
        <v>401</v>
      </c>
      <c r="I16" s="4">
        <v>5765</v>
      </c>
      <c r="J16" s="5">
        <v>0.86</v>
      </c>
      <c r="K16" s="4">
        <v>670209</v>
      </c>
      <c r="L16" s="6">
        <v>100</v>
      </c>
      <c r="M16" s="4">
        <v>3216</v>
      </c>
      <c r="N16" s="4">
        <v>3216</v>
      </c>
    </row>
    <row r="17" spans="1:14" x14ac:dyDescent="0.25">
      <c r="A17" s="2" t="s">
        <v>402</v>
      </c>
      <c r="B17" s="2" t="s">
        <v>9</v>
      </c>
      <c r="C17" s="4">
        <v>16</v>
      </c>
      <c r="D17" s="2" t="s">
        <v>10</v>
      </c>
      <c r="E17" s="2" t="s">
        <v>11</v>
      </c>
      <c r="F17" s="2" t="s">
        <v>12</v>
      </c>
      <c r="G17" s="2" t="s">
        <v>403</v>
      </c>
      <c r="H17" s="2" t="s">
        <v>403</v>
      </c>
      <c r="I17" s="4">
        <v>5400</v>
      </c>
      <c r="J17" s="5">
        <v>0.80600000000000005</v>
      </c>
      <c r="K17" s="4">
        <v>670209</v>
      </c>
      <c r="L17" s="6">
        <v>100</v>
      </c>
      <c r="M17" s="4">
        <v>3216</v>
      </c>
      <c r="N17" s="4">
        <v>3216</v>
      </c>
    </row>
    <row r="18" spans="1:14" x14ac:dyDescent="0.25">
      <c r="A18" s="2" t="s">
        <v>404</v>
      </c>
      <c r="B18" s="2" t="s">
        <v>9</v>
      </c>
      <c r="C18" s="4">
        <v>17</v>
      </c>
      <c r="D18" s="2" t="s">
        <v>10</v>
      </c>
      <c r="E18" s="2" t="s">
        <v>11</v>
      </c>
      <c r="F18" s="2" t="s">
        <v>12</v>
      </c>
      <c r="G18" s="2" t="s">
        <v>405</v>
      </c>
      <c r="H18" s="2" t="s">
        <v>406</v>
      </c>
      <c r="I18" s="4">
        <v>4558</v>
      </c>
      <c r="J18" s="5">
        <v>0.68</v>
      </c>
      <c r="K18" s="4">
        <v>670209</v>
      </c>
      <c r="L18" s="6">
        <v>100</v>
      </c>
      <c r="M18" s="4">
        <v>3216</v>
      </c>
      <c r="N18" s="4">
        <v>3216</v>
      </c>
    </row>
    <row r="19" spans="1:14" x14ac:dyDescent="0.25">
      <c r="A19" s="2" t="s">
        <v>407</v>
      </c>
      <c r="B19" s="2" t="s">
        <v>9</v>
      </c>
      <c r="C19" s="4">
        <v>18</v>
      </c>
      <c r="D19" s="2" t="s">
        <v>10</v>
      </c>
      <c r="E19" s="2" t="s">
        <v>11</v>
      </c>
      <c r="F19" s="2" t="s">
        <v>12</v>
      </c>
      <c r="G19" s="2" t="s">
        <v>408</v>
      </c>
      <c r="H19" s="2" t="s">
        <v>409</v>
      </c>
      <c r="I19" s="4">
        <v>2424</v>
      </c>
      <c r="J19" s="5">
        <v>0.36199999999999999</v>
      </c>
      <c r="K19" s="4">
        <v>670209</v>
      </c>
      <c r="L19" s="6">
        <v>100</v>
      </c>
      <c r="M19" s="4">
        <v>3216</v>
      </c>
      <c r="N19" s="4">
        <v>3216</v>
      </c>
    </row>
    <row r="20" spans="1:14" x14ac:dyDescent="0.25">
      <c r="A20" s="2" t="s">
        <v>410</v>
      </c>
      <c r="B20" s="2" t="s">
        <v>119</v>
      </c>
      <c r="C20" s="4">
        <v>1</v>
      </c>
      <c r="D20" s="2" t="s">
        <v>41</v>
      </c>
      <c r="E20" s="2" t="s">
        <v>11</v>
      </c>
      <c r="F20" s="2" t="s">
        <v>120</v>
      </c>
      <c r="G20" s="2" t="s">
        <v>367</v>
      </c>
      <c r="H20" s="2" t="s">
        <v>368</v>
      </c>
      <c r="I20" s="4">
        <v>11993</v>
      </c>
      <c r="J20" s="5">
        <v>0.23912</v>
      </c>
      <c r="K20" s="4">
        <v>50154</v>
      </c>
      <c r="L20" s="6">
        <v>100</v>
      </c>
      <c r="M20" s="4">
        <v>239</v>
      </c>
      <c r="N20" s="4">
        <v>239</v>
      </c>
    </row>
    <row r="21" spans="1:14" x14ac:dyDescent="0.25">
      <c r="A21" s="2" t="s">
        <v>411</v>
      </c>
      <c r="B21" s="2" t="s">
        <v>119</v>
      </c>
      <c r="C21" s="4">
        <v>2</v>
      </c>
      <c r="D21" s="2" t="s">
        <v>41</v>
      </c>
      <c r="E21" s="2" t="s">
        <v>11</v>
      </c>
      <c r="F21" s="2" t="s">
        <v>120</v>
      </c>
      <c r="G21" s="2" t="s">
        <v>364</v>
      </c>
      <c r="H21" s="2" t="s">
        <v>365</v>
      </c>
      <c r="I21" s="4">
        <v>10606</v>
      </c>
      <c r="J21" s="5">
        <v>0.21146999999999999</v>
      </c>
      <c r="K21" s="4">
        <v>50154</v>
      </c>
      <c r="L21" s="6">
        <v>100</v>
      </c>
      <c r="M21" s="4">
        <v>239</v>
      </c>
      <c r="N21" s="4">
        <v>239</v>
      </c>
    </row>
    <row r="22" spans="1:14" x14ac:dyDescent="0.25">
      <c r="A22" s="2" t="s">
        <v>412</v>
      </c>
      <c r="B22" s="2" t="s">
        <v>119</v>
      </c>
      <c r="C22" s="4">
        <v>3</v>
      </c>
      <c r="D22" s="2" t="s">
        <v>41</v>
      </c>
      <c r="E22" s="2" t="s">
        <v>11</v>
      </c>
      <c r="F22" s="2" t="s">
        <v>120</v>
      </c>
      <c r="G22" s="2" t="s">
        <v>395</v>
      </c>
      <c r="H22" s="2" t="s">
        <v>395</v>
      </c>
      <c r="I22" s="4">
        <v>7584</v>
      </c>
      <c r="J22" s="5">
        <v>0.15121000000000001</v>
      </c>
      <c r="K22" s="4">
        <v>50154</v>
      </c>
      <c r="L22" s="6">
        <v>100</v>
      </c>
      <c r="M22" s="4">
        <v>239</v>
      </c>
      <c r="N22" s="4">
        <v>239</v>
      </c>
    </row>
    <row r="23" spans="1:14" x14ac:dyDescent="0.25">
      <c r="A23" s="2" t="s">
        <v>413</v>
      </c>
      <c r="B23" s="2" t="s">
        <v>119</v>
      </c>
      <c r="C23" s="4">
        <v>4</v>
      </c>
      <c r="D23" s="2" t="s">
        <v>41</v>
      </c>
      <c r="E23" s="2" t="s">
        <v>11</v>
      </c>
      <c r="F23" s="2" t="s">
        <v>120</v>
      </c>
      <c r="G23" s="2" t="s">
        <v>397</v>
      </c>
      <c r="H23" s="2" t="s">
        <v>398</v>
      </c>
      <c r="I23" s="4">
        <v>7548</v>
      </c>
      <c r="J23" s="5">
        <v>0.15049999999999999</v>
      </c>
      <c r="K23" s="4">
        <v>50154</v>
      </c>
      <c r="L23" s="6">
        <v>100</v>
      </c>
      <c r="M23" s="4">
        <v>239</v>
      </c>
      <c r="N23" s="4">
        <v>239</v>
      </c>
    </row>
    <row r="24" spans="1:14" x14ac:dyDescent="0.25">
      <c r="A24" s="2" t="s">
        <v>414</v>
      </c>
      <c r="B24" s="2" t="s">
        <v>119</v>
      </c>
      <c r="C24" s="4">
        <v>5</v>
      </c>
      <c r="D24" s="2" t="s">
        <v>41</v>
      </c>
      <c r="E24" s="2" t="s">
        <v>11</v>
      </c>
      <c r="F24" s="2" t="s">
        <v>120</v>
      </c>
      <c r="G24" s="2" t="s">
        <v>370</v>
      </c>
      <c r="H24" s="2" t="s">
        <v>370</v>
      </c>
      <c r="I24" s="4">
        <v>3825</v>
      </c>
      <c r="J24" s="5">
        <v>7.6270000000000004E-2</v>
      </c>
      <c r="K24" s="4">
        <v>50154</v>
      </c>
      <c r="L24" s="6">
        <v>100</v>
      </c>
      <c r="M24" s="4">
        <v>239</v>
      </c>
      <c r="N24" s="4">
        <v>239</v>
      </c>
    </row>
    <row r="25" spans="1:14" x14ac:dyDescent="0.25">
      <c r="A25" s="2" t="s">
        <v>415</v>
      </c>
      <c r="B25" s="2" t="s">
        <v>119</v>
      </c>
      <c r="C25" s="4">
        <v>6</v>
      </c>
      <c r="D25" s="2" t="s">
        <v>41</v>
      </c>
      <c r="E25" s="2" t="s">
        <v>11</v>
      </c>
      <c r="F25" s="2" t="s">
        <v>120</v>
      </c>
      <c r="G25" s="2" t="s">
        <v>378</v>
      </c>
      <c r="H25" s="2" t="s">
        <v>378</v>
      </c>
      <c r="I25" s="4">
        <v>3082</v>
      </c>
      <c r="J25" s="5">
        <v>6.1449999999999998E-2</v>
      </c>
      <c r="K25" s="4">
        <v>50154</v>
      </c>
      <c r="L25" s="6">
        <v>100</v>
      </c>
      <c r="M25" s="4">
        <v>239</v>
      </c>
      <c r="N25" s="4">
        <v>239</v>
      </c>
    </row>
    <row r="26" spans="1:14" x14ac:dyDescent="0.25">
      <c r="A26" s="2" t="s">
        <v>416</v>
      </c>
      <c r="B26" s="2" t="s">
        <v>119</v>
      </c>
      <c r="C26" s="4">
        <v>7</v>
      </c>
      <c r="D26" s="2" t="s">
        <v>41</v>
      </c>
      <c r="E26" s="2" t="s">
        <v>11</v>
      </c>
      <c r="F26" s="2" t="s">
        <v>120</v>
      </c>
      <c r="G26" s="2" t="s">
        <v>382</v>
      </c>
      <c r="H26" s="2" t="s">
        <v>383</v>
      </c>
      <c r="I26" s="4">
        <v>1830</v>
      </c>
      <c r="J26" s="5">
        <v>3.6490000000000002E-2</v>
      </c>
      <c r="K26" s="4">
        <v>50154</v>
      </c>
      <c r="L26" s="6">
        <v>100</v>
      </c>
      <c r="M26" s="4">
        <v>239</v>
      </c>
      <c r="N26" s="4">
        <v>239</v>
      </c>
    </row>
    <row r="27" spans="1:14" x14ac:dyDescent="0.25">
      <c r="A27" s="2" t="s">
        <v>417</v>
      </c>
      <c r="B27" s="2" t="s">
        <v>119</v>
      </c>
      <c r="C27" s="4">
        <v>8</v>
      </c>
      <c r="D27" s="2" t="s">
        <v>41</v>
      </c>
      <c r="E27" s="2" t="s">
        <v>11</v>
      </c>
      <c r="F27" s="2" t="s">
        <v>120</v>
      </c>
      <c r="G27" s="2" t="s">
        <v>387</v>
      </c>
      <c r="H27" s="2" t="s">
        <v>388</v>
      </c>
      <c r="I27" s="4">
        <v>1665</v>
      </c>
      <c r="J27" s="5">
        <v>3.32E-2</v>
      </c>
      <c r="K27" s="4">
        <v>50154</v>
      </c>
      <c r="L27" s="6">
        <v>100</v>
      </c>
      <c r="M27" s="4">
        <v>239</v>
      </c>
      <c r="N27" s="4">
        <v>239</v>
      </c>
    </row>
    <row r="28" spans="1:14" x14ac:dyDescent="0.25">
      <c r="A28" s="2" t="s">
        <v>418</v>
      </c>
      <c r="B28" s="2" t="s">
        <v>119</v>
      </c>
      <c r="C28" s="4">
        <v>9</v>
      </c>
      <c r="D28" s="2" t="s">
        <v>41</v>
      </c>
      <c r="E28" s="2" t="s">
        <v>11</v>
      </c>
      <c r="F28" s="2" t="s">
        <v>120</v>
      </c>
      <c r="G28" s="2" t="s">
        <v>419</v>
      </c>
      <c r="H28" s="2" t="s">
        <v>420</v>
      </c>
      <c r="I28" s="4">
        <v>1384</v>
      </c>
      <c r="J28" s="5">
        <v>2.76E-2</v>
      </c>
      <c r="K28" s="4">
        <v>50154</v>
      </c>
      <c r="L28" s="6">
        <v>100</v>
      </c>
      <c r="M28" s="4">
        <v>239</v>
      </c>
      <c r="N28" s="4">
        <v>239</v>
      </c>
    </row>
    <row r="29" spans="1:14" x14ac:dyDescent="0.25">
      <c r="A29" s="2" t="s">
        <v>421</v>
      </c>
      <c r="B29" s="2" t="s">
        <v>119</v>
      </c>
      <c r="C29" s="4">
        <v>10</v>
      </c>
      <c r="D29" s="2" t="s">
        <v>41</v>
      </c>
      <c r="E29" s="2" t="s">
        <v>11</v>
      </c>
      <c r="F29" s="2" t="s">
        <v>120</v>
      </c>
      <c r="G29" s="2" t="s">
        <v>422</v>
      </c>
      <c r="H29" s="2" t="s">
        <v>423</v>
      </c>
      <c r="I29" s="4">
        <v>637</v>
      </c>
      <c r="J29" s="5">
        <v>1.2699999999999999E-2</v>
      </c>
      <c r="K29" s="4">
        <v>50154</v>
      </c>
      <c r="L29" s="6">
        <v>100</v>
      </c>
      <c r="M29" s="4">
        <v>239</v>
      </c>
      <c r="N29" s="4">
        <v>239</v>
      </c>
    </row>
    <row r="30" spans="1:14" x14ac:dyDescent="0.25">
      <c r="A30" s="2" t="s">
        <v>424</v>
      </c>
      <c r="B30" s="2" t="s">
        <v>40</v>
      </c>
      <c r="C30" s="4">
        <v>1</v>
      </c>
      <c r="D30" s="2" t="s">
        <v>41</v>
      </c>
      <c r="E30" s="2" t="s">
        <v>11</v>
      </c>
      <c r="F30" s="2" t="s">
        <v>42</v>
      </c>
      <c r="G30" s="2" t="s">
        <v>367</v>
      </c>
      <c r="H30" s="2" t="s">
        <v>368</v>
      </c>
      <c r="I30" s="4">
        <v>18463</v>
      </c>
      <c r="J30" s="5">
        <v>0.3175</v>
      </c>
      <c r="K30" s="4">
        <v>58152</v>
      </c>
      <c r="L30" s="6">
        <v>99.635000000000005</v>
      </c>
      <c r="M30" s="4">
        <v>274</v>
      </c>
      <c r="N30" s="4">
        <v>273</v>
      </c>
    </row>
    <row r="31" spans="1:14" x14ac:dyDescent="0.25">
      <c r="A31" s="2" t="s">
        <v>425</v>
      </c>
      <c r="B31" s="2" t="s">
        <v>40</v>
      </c>
      <c r="C31" s="4">
        <v>2</v>
      </c>
      <c r="D31" s="2" t="s">
        <v>41</v>
      </c>
      <c r="E31" s="2" t="s">
        <v>11</v>
      </c>
      <c r="F31" s="2" t="s">
        <v>42</v>
      </c>
      <c r="G31" s="2" t="s">
        <v>390</v>
      </c>
      <c r="H31" s="2" t="s">
        <v>390</v>
      </c>
      <c r="I31" s="4">
        <v>10122</v>
      </c>
      <c r="J31" s="5">
        <v>0.17405999999999999</v>
      </c>
      <c r="K31" s="4">
        <v>58152</v>
      </c>
      <c r="L31" s="6">
        <v>99.635000000000005</v>
      </c>
      <c r="M31" s="4">
        <v>274</v>
      </c>
      <c r="N31" s="4">
        <v>273</v>
      </c>
    </row>
    <row r="32" spans="1:14" x14ac:dyDescent="0.25">
      <c r="A32" s="2" t="s">
        <v>426</v>
      </c>
      <c r="B32" s="2" t="s">
        <v>40</v>
      </c>
      <c r="C32" s="4">
        <v>3</v>
      </c>
      <c r="D32" s="2" t="s">
        <v>41</v>
      </c>
      <c r="E32" s="2" t="s">
        <v>11</v>
      </c>
      <c r="F32" s="2" t="s">
        <v>42</v>
      </c>
      <c r="G32" s="2" t="s">
        <v>370</v>
      </c>
      <c r="H32" s="2" t="s">
        <v>370</v>
      </c>
      <c r="I32" s="4">
        <v>8207</v>
      </c>
      <c r="J32" s="5">
        <v>0.14113000000000001</v>
      </c>
      <c r="K32" s="4">
        <v>58152</v>
      </c>
      <c r="L32" s="6">
        <v>99.635000000000005</v>
      </c>
      <c r="M32" s="4">
        <v>274</v>
      </c>
      <c r="N32" s="4">
        <v>273</v>
      </c>
    </row>
    <row r="33" spans="1:14" x14ac:dyDescent="0.25">
      <c r="A33" s="2" t="s">
        <v>427</v>
      </c>
      <c r="B33" s="2" t="s">
        <v>40</v>
      </c>
      <c r="C33" s="4">
        <v>4</v>
      </c>
      <c r="D33" s="2" t="s">
        <v>41</v>
      </c>
      <c r="E33" s="2" t="s">
        <v>11</v>
      </c>
      <c r="F33" s="2" t="s">
        <v>42</v>
      </c>
      <c r="G33" s="2" t="s">
        <v>372</v>
      </c>
      <c r="H33" s="2" t="s">
        <v>373</v>
      </c>
      <c r="I33" s="4">
        <v>5875</v>
      </c>
      <c r="J33" s="5">
        <v>0.10102999999999999</v>
      </c>
      <c r="K33" s="4">
        <v>58152</v>
      </c>
      <c r="L33" s="6">
        <v>99.635000000000005</v>
      </c>
      <c r="M33" s="4">
        <v>274</v>
      </c>
      <c r="N33" s="4">
        <v>273</v>
      </c>
    </row>
    <row r="34" spans="1:14" x14ac:dyDescent="0.25">
      <c r="A34" s="2" t="s">
        <v>428</v>
      </c>
      <c r="B34" s="2" t="s">
        <v>40</v>
      </c>
      <c r="C34" s="4">
        <v>5</v>
      </c>
      <c r="D34" s="2" t="s">
        <v>41</v>
      </c>
      <c r="E34" s="2" t="s">
        <v>11</v>
      </c>
      <c r="F34" s="2" t="s">
        <v>42</v>
      </c>
      <c r="G34" s="2" t="s">
        <v>429</v>
      </c>
      <c r="H34" s="2" t="s">
        <v>430</v>
      </c>
      <c r="I34" s="4">
        <v>4695</v>
      </c>
      <c r="J34" s="5">
        <v>8.0739999999999992E-2</v>
      </c>
      <c r="K34" s="4">
        <v>58152</v>
      </c>
      <c r="L34" s="6">
        <v>99.635000000000005</v>
      </c>
      <c r="M34" s="4">
        <v>274</v>
      </c>
      <c r="N34" s="4">
        <v>273</v>
      </c>
    </row>
    <row r="35" spans="1:14" x14ac:dyDescent="0.25">
      <c r="A35" s="2" t="s">
        <v>431</v>
      </c>
      <c r="B35" s="2" t="s">
        <v>40</v>
      </c>
      <c r="C35" s="4">
        <v>6</v>
      </c>
      <c r="D35" s="2" t="s">
        <v>41</v>
      </c>
      <c r="E35" s="2" t="s">
        <v>11</v>
      </c>
      <c r="F35" s="2" t="s">
        <v>42</v>
      </c>
      <c r="G35" s="2" t="s">
        <v>422</v>
      </c>
      <c r="H35" s="2" t="s">
        <v>423</v>
      </c>
      <c r="I35" s="4">
        <v>4320</v>
      </c>
      <c r="J35" s="5">
        <v>7.4290000000000009E-2</v>
      </c>
      <c r="K35" s="4">
        <v>58152</v>
      </c>
      <c r="L35" s="6">
        <v>99.635000000000005</v>
      </c>
      <c r="M35" s="4">
        <v>274</v>
      </c>
      <c r="N35" s="4">
        <v>273</v>
      </c>
    </row>
    <row r="36" spans="1:14" x14ac:dyDescent="0.25">
      <c r="A36" s="2" t="s">
        <v>432</v>
      </c>
      <c r="B36" s="2" t="s">
        <v>40</v>
      </c>
      <c r="C36" s="4">
        <v>7</v>
      </c>
      <c r="D36" s="2" t="s">
        <v>41</v>
      </c>
      <c r="E36" s="2" t="s">
        <v>11</v>
      </c>
      <c r="F36" s="2" t="s">
        <v>42</v>
      </c>
      <c r="G36" s="2" t="s">
        <v>364</v>
      </c>
      <c r="H36" s="2" t="s">
        <v>365</v>
      </c>
      <c r="I36" s="4">
        <v>2639</v>
      </c>
      <c r="J36" s="5">
        <v>4.5379999999999997E-2</v>
      </c>
      <c r="K36" s="4">
        <v>58152</v>
      </c>
      <c r="L36" s="6">
        <v>99.635000000000005</v>
      </c>
      <c r="M36" s="4">
        <v>274</v>
      </c>
      <c r="N36" s="4">
        <v>273</v>
      </c>
    </row>
    <row r="37" spans="1:14" x14ac:dyDescent="0.25">
      <c r="A37" s="2" t="s">
        <v>433</v>
      </c>
      <c r="B37" s="2" t="s">
        <v>40</v>
      </c>
      <c r="C37" s="4">
        <v>8</v>
      </c>
      <c r="D37" s="2" t="s">
        <v>41</v>
      </c>
      <c r="E37" s="2" t="s">
        <v>11</v>
      </c>
      <c r="F37" s="2" t="s">
        <v>42</v>
      </c>
      <c r="G37" s="2" t="s">
        <v>378</v>
      </c>
      <c r="H37" s="2" t="s">
        <v>378</v>
      </c>
      <c r="I37" s="4">
        <v>1739</v>
      </c>
      <c r="J37" s="5">
        <v>2.9899999999999999E-2</v>
      </c>
      <c r="K37" s="4">
        <v>58152</v>
      </c>
      <c r="L37" s="6">
        <v>99.635000000000005</v>
      </c>
      <c r="M37" s="4">
        <v>274</v>
      </c>
      <c r="N37" s="4">
        <v>273</v>
      </c>
    </row>
    <row r="38" spans="1:14" x14ac:dyDescent="0.25">
      <c r="A38" s="2" t="s">
        <v>434</v>
      </c>
      <c r="B38" s="2" t="s">
        <v>40</v>
      </c>
      <c r="C38" s="4">
        <v>9</v>
      </c>
      <c r="D38" s="2" t="s">
        <v>41</v>
      </c>
      <c r="E38" s="2" t="s">
        <v>11</v>
      </c>
      <c r="F38" s="2" t="s">
        <v>42</v>
      </c>
      <c r="G38" s="2" t="s">
        <v>435</v>
      </c>
      <c r="H38" s="2" t="s">
        <v>436</v>
      </c>
      <c r="I38" s="4">
        <v>1165</v>
      </c>
      <c r="J38" s="5">
        <v>2.0029999999999999E-2</v>
      </c>
      <c r="K38" s="4">
        <v>58152</v>
      </c>
      <c r="L38" s="6">
        <v>99.635000000000005</v>
      </c>
      <c r="M38" s="4">
        <v>274</v>
      </c>
      <c r="N38" s="4">
        <v>273</v>
      </c>
    </row>
    <row r="39" spans="1:14" x14ac:dyDescent="0.25">
      <c r="A39" s="2" t="s">
        <v>437</v>
      </c>
      <c r="B39" s="2" t="s">
        <v>40</v>
      </c>
      <c r="C39" s="4">
        <v>10</v>
      </c>
      <c r="D39" s="2" t="s">
        <v>41</v>
      </c>
      <c r="E39" s="2" t="s">
        <v>11</v>
      </c>
      <c r="F39" s="2" t="s">
        <v>42</v>
      </c>
      <c r="G39" s="2" t="s">
        <v>382</v>
      </c>
      <c r="H39" s="2" t="s">
        <v>383</v>
      </c>
      <c r="I39" s="4">
        <v>927</v>
      </c>
      <c r="J39" s="5">
        <v>1.5939999999999999E-2</v>
      </c>
      <c r="K39" s="4">
        <v>58152</v>
      </c>
      <c r="L39" s="6">
        <v>99.635000000000005</v>
      </c>
      <c r="M39" s="4">
        <v>274</v>
      </c>
      <c r="N39" s="4">
        <v>273</v>
      </c>
    </row>
    <row r="40" spans="1:14" x14ac:dyDescent="0.25">
      <c r="A40" s="2" t="s">
        <v>438</v>
      </c>
      <c r="B40" s="2" t="s">
        <v>44</v>
      </c>
      <c r="C40" s="4">
        <v>1</v>
      </c>
      <c r="D40" s="2" t="s">
        <v>41</v>
      </c>
      <c r="E40" s="2" t="s">
        <v>11</v>
      </c>
      <c r="F40" s="2" t="s">
        <v>45</v>
      </c>
      <c r="G40" s="2" t="s">
        <v>367</v>
      </c>
      <c r="H40" s="2" t="s">
        <v>368</v>
      </c>
      <c r="I40" s="4">
        <v>31444</v>
      </c>
      <c r="J40" s="5">
        <v>0.30545</v>
      </c>
      <c r="K40" s="4">
        <v>102944</v>
      </c>
      <c r="L40" s="6">
        <v>99.802000000000007</v>
      </c>
      <c r="M40" s="4">
        <v>506</v>
      </c>
      <c r="N40" s="4">
        <v>505</v>
      </c>
    </row>
    <row r="41" spans="1:14" x14ac:dyDescent="0.25">
      <c r="A41" s="2" t="s">
        <v>439</v>
      </c>
      <c r="B41" s="2" t="s">
        <v>44</v>
      </c>
      <c r="C41" s="4">
        <v>2</v>
      </c>
      <c r="D41" s="2" t="s">
        <v>41</v>
      </c>
      <c r="E41" s="2" t="s">
        <v>11</v>
      </c>
      <c r="F41" s="2" t="s">
        <v>45</v>
      </c>
      <c r="G41" s="2" t="s">
        <v>370</v>
      </c>
      <c r="H41" s="2" t="s">
        <v>370</v>
      </c>
      <c r="I41" s="4">
        <v>27052</v>
      </c>
      <c r="J41" s="5">
        <v>0.26278000000000001</v>
      </c>
      <c r="K41" s="4">
        <v>102944</v>
      </c>
      <c r="L41" s="6">
        <v>99.802000000000007</v>
      </c>
      <c r="M41" s="4">
        <v>506</v>
      </c>
      <c r="N41" s="4">
        <v>505</v>
      </c>
    </row>
    <row r="42" spans="1:14" x14ac:dyDescent="0.25">
      <c r="A42" s="2" t="s">
        <v>440</v>
      </c>
      <c r="B42" s="2" t="s">
        <v>44</v>
      </c>
      <c r="C42" s="4">
        <v>3</v>
      </c>
      <c r="D42" s="2" t="s">
        <v>41</v>
      </c>
      <c r="E42" s="2" t="s">
        <v>11</v>
      </c>
      <c r="F42" s="2" t="s">
        <v>45</v>
      </c>
      <c r="G42" s="2" t="s">
        <v>364</v>
      </c>
      <c r="H42" s="2" t="s">
        <v>365</v>
      </c>
      <c r="I42" s="4">
        <v>12372</v>
      </c>
      <c r="J42" s="5">
        <v>0.12018</v>
      </c>
      <c r="K42" s="4">
        <v>102944</v>
      </c>
      <c r="L42" s="6">
        <v>99.802000000000007</v>
      </c>
      <c r="M42" s="4">
        <v>506</v>
      </c>
      <c r="N42" s="4">
        <v>505</v>
      </c>
    </row>
    <row r="43" spans="1:14" x14ac:dyDescent="0.25">
      <c r="A43" s="2" t="s">
        <v>441</v>
      </c>
      <c r="B43" s="2" t="s">
        <v>44</v>
      </c>
      <c r="C43" s="4">
        <v>4</v>
      </c>
      <c r="D43" s="2" t="s">
        <v>41</v>
      </c>
      <c r="E43" s="2" t="s">
        <v>11</v>
      </c>
      <c r="F43" s="2" t="s">
        <v>45</v>
      </c>
      <c r="G43" s="2" t="s">
        <v>397</v>
      </c>
      <c r="H43" s="2" t="s">
        <v>398</v>
      </c>
      <c r="I43" s="4">
        <v>9317</v>
      </c>
      <c r="J43" s="5">
        <v>9.0510000000000007E-2</v>
      </c>
      <c r="K43" s="4">
        <v>102944</v>
      </c>
      <c r="L43" s="6">
        <v>99.802000000000007</v>
      </c>
      <c r="M43" s="4">
        <v>506</v>
      </c>
      <c r="N43" s="4">
        <v>505</v>
      </c>
    </row>
    <row r="44" spans="1:14" x14ac:dyDescent="0.25">
      <c r="A44" s="2" t="s">
        <v>442</v>
      </c>
      <c r="B44" s="2" t="s">
        <v>44</v>
      </c>
      <c r="C44" s="4">
        <v>5</v>
      </c>
      <c r="D44" s="2" t="s">
        <v>41</v>
      </c>
      <c r="E44" s="2" t="s">
        <v>11</v>
      </c>
      <c r="F44" s="2" t="s">
        <v>45</v>
      </c>
      <c r="G44" s="2" t="s">
        <v>385</v>
      </c>
      <c r="H44" s="2" t="s">
        <v>385</v>
      </c>
      <c r="I44" s="4">
        <v>5055</v>
      </c>
      <c r="J44" s="5">
        <v>4.9099999999999998E-2</v>
      </c>
      <c r="K44" s="4">
        <v>102944</v>
      </c>
      <c r="L44" s="6">
        <v>99.802000000000007</v>
      </c>
      <c r="M44" s="4">
        <v>506</v>
      </c>
      <c r="N44" s="4">
        <v>505</v>
      </c>
    </row>
    <row r="45" spans="1:14" x14ac:dyDescent="0.25">
      <c r="A45" s="2" t="s">
        <v>443</v>
      </c>
      <c r="B45" s="2" t="s">
        <v>44</v>
      </c>
      <c r="C45" s="4">
        <v>6</v>
      </c>
      <c r="D45" s="2" t="s">
        <v>41</v>
      </c>
      <c r="E45" s="2" t="s">
        <v>11</v>
      </c>
      <c r="F45" s="2" t="s">
        <v>45</v>
      </c>
      <c r="G45" s="2" t="s">
        <v>378</v>
      </c>
      <c r="H45" s="2" t="s">
        <v>378</v>
      </c>
      <c r="I45" s="4">
        <v>4981</v>
      </c>
      <c r="J45" s="5">
        <v>4.8390000000000002E-2</v>
      </c>
      <c r="K45" s="4">
        <v>102944</v>
      </c>
      <c r="L45" s="6">
        <v>99.802000000000007</v>
      </c>
      <c r="M45" s="4">
        <v>506</v>
      </c>
      <c r="N45" s="4">
        <v>505</v>
      </c>
    </row>
    <row r="46" spans="1:14" x14ac:dyDescent="0.25">
      <c r="A46" s="2" t="s">
        <v>444</v>
      </c>
      <c r="B46" s="2" t="s">
        <v>44</v>
      </c>
      <c r="C46" s="4">
        <v>7</v>
      </c>
      <c r="D46" s="2" t="s">
        <v>41</v>
      </c>
      <c r="E46" s="2" t="s">
        <v>11</v>
      </c>
      <c r="F46" s="2" t="s">
        <v>45</v>
      </c>
      <c r="G46" s="2" t="s">
        <v>372</v>
      </c>
      <c r="H46" s="2" t="s">
        <v>373</v>
      </c>
      <c r="I46" s="4">
        <v>4282</v>
      </c>
      <c r="J46" s="5">
        <v>4.1599999999999998E-2</v>
      </c>
      <c r="K46" s="4">
        <v>102944</v>
      </c>
      <c r="L46" s="6">
        <v>99.802000000000007</v>
      </c>
      <c r="M46" s="4">
        <v>506</v>
      </c>
      <c r="N46" s="4">
        <v>505</v>
      </c>
    </row>
    <row r="47" spans="1:14" x14ac:dyDescent="0.25">
      <c r="A47" s="2" t="s">
        <v>445</v>
      </c>
      <c r="B47" s="2" t="s">
        <v>44</v>
      </c>
      <c r="C47" s="4">
        <v>8</v>
      </c>
      <c r="D47" s="2" t="s">
        <v>41</v>
      </c>
      <c r="E47" s="2" t="s">
        <v>11</v>
      </c>
      <c r="F47" s="2" t="s">
        <v>45</v>
      </c>
      <c r="G47" s="2" t="s">
        <v>446</v>
      </c>
      <c r="H47" s="2" t="s">
        <v>446</v>
      </c>
      <c r="I47" s="4">
        <v>3737</v>
      </c>
      <c r="J47" s="5">
        <v>3.6299999999999999E-2</v>
      </c>
      <c r="K47" s="4">
        <v>102944</v>
      </c>
      <c r="L47" s="6">
        <v>99.802000000000007</v>
      </c>
      <c r="M47" s="4">
        <v>506</v>
      </c>
      <c r="N47" s="4">
        <v>505</v>
      </c>
    </row>
    <row r="48" spans="1:14" x14ac:dyDescent="0.25">
      <c r="A48" s="2" t="s">
        <v>447</v>
      </c>
      <c r="B48" s="2" t="s">
        <v>44</v>
      </c>
      <c r="C48" s="4">
        <v>9</v>
      </c>
      <c r="D48" s="2" t="s">
        <v>41</v>
      </c>
      <c r="E48" s="2" t="s">
        <v>11</v>
      </c>
      <c r="F48" s="2" t="s">
        <v>45</v>
      </c>
      <c r="G48" s="2" t="s">
        <v>429</v>
      </c>
      <c r="H48" s="2" t="s">
        <v>430</v>
      </c>
      <c r="I48" s="4">
        <v>1722</v>
      </c>
      <c r="J48" s="5">
        <v>1.6729999999999998E-2</v>
      </c>
      <c r="K48" s="4">
        <v>102944</v>
      </c>
      <c r="L48" s="6">
        <v>99.802000000000007</v>
      </c>
      <c r="M48" s="4">
        <v>506</v>
      </c>
      <c r="N48" s="4">
        <v>505</v>
      </c>
    </row>
    <row r="49" spans="1:14" x14ac:dyDescent="0.25">
      <c r="A49" s="2" t="s">
        <v>448</v>
      </c>
      <c r="B49" s="2" t="s">
        <v>44</v>
      </c>
      <c r="C49" s="4">
        <v>10</v>
      </c>
      <c r="D49" s="2" t="s">
        <v>41</v>
      </c>
      <c r="E49" s="2" t="s">
        <v>11</v>
      </c>
      <c r="F49" s="2" t="s">
        <v>45</v>
      </c>
      <c r="G49" s="2" t="s">
        <v>403</v>
      </c>
      <c r="H49" s="2" t="s">
        <v>403</v>
      </c>
      <c r="I49" s="4">
        <v>1693</v>
      </c>
      <c r="J49" s="5">
        <v>1.6449999999999999E-2</v>
      </c>
      <c r="K49" s="4">
        <v>102944</v>
      </c>
      <c r="L49" s="6">
        <v>99.802000000000007</v>
      </c>
      <c r="M49" s="4">
        <v>506</v>
      </c>
      <c r="N49" s="4">
        <v>505</v>
      </c>
    </row>
    <row r="50" spans="1:14" x14ac:dyDescent="0.25">
      <c r="A50" s="2" t="s">
        <v>449</v>
      </c>
      <c r="B50" s="2" t="s">
        <v>44</v>
      </c>
      <c r="C50" s="4">
        <v>11</v>
      </c>
      <c r="D50" s="2" t="s">
        <v>41</v>
      </c>
      <c r="E50" s="2" t="s">
        <v>11</v>
      </c>
      <c r="F50" s="2" t="s">
        <v>45</v>
      </c>
      <c r="G50" s="2" t="s">
        <v>450</v>
      </c>
      <c r="H50" s="2" t="s">
        <v>451</v>
      </c>
      <c r="I50" s="4">
        <v>1289</v>
      </c>
      <c r="J50" s="5">
        <v>1.252E-2</v>
      </c>
      <c r="K50" s="4">
        <v>102944</v>
      </c>
      <c r="L50" s="6">
        <v>99.802000000000007</v>
      </c>
      <c r="M50" s="4">
        <v>506</v>
      </c>
      <c r="N50" s="4">
        <v>505</v>
      </c>
    </row>
    <row r="51" spans="1:14" x14ac:dyDescent="0.25">
      <c r="A51" s="2" t="s">
        <v>452</v>
      </c>
      <c r="B51" s="2" t="s">
        <v>47</v>
      </c>
      <c r="C51" s="4">
        <v>1</v>
      </c>
      <c r="D51" s="2" t="s">
        <v>41</v>
      </c>
      <c r="E51" s="2" t="s">
        <v>11</v>
      </c>
      <c r="F51" s="2" t="s">
        <v>48</v>
      </c>
      <c r="G51" s="2" t="s">
        <v>370</v>
      </c>
      <c r="H51" s="2" t="s">
        <v>370</v>
      </c>
      <c r="I51" s="4">
        <v>2327</v>
      </c>
      <c r="J51" s="5">
        <v>0.30057</v>
      </c>
      <c r="K51" s="4">
        <v>7742</v>
      </c>
      <c r="L51" s="6">
        <v>100</v>
      </c>
      <c r="M51" s="4">
        <v>36</v>
      </c>
      <c r="N51" s="4">
        <v>36</v>
      </c>
    </row>
    <row r="52" spans="1:14" x14ac:dyDescent="0.25">
      <c r="A52" s="2" t="s">
        <v>453</v>
      </c>
      <c r="B52" s="2" t="s">
        <v>47</v>
      </c>
      <c r="C52" s="4">
        <v>2</v>
      </c>
      <c r="D52" s="2" t="s">
        <v>41</v>
      </c>
      <c r="E52" s="2" t="s">
        <v>11</v>
      </c>
      <c r="F52" s="2" t="s">
        <v>48</v>
      </c>
      <c r="G52" s="2" t="s">
        <v>390</v>
      </c>
      <c r="H52" s="2" t="s">
        <v>390</v>
      </c>
      <c r="I52" s="4">
        <v>1173</v>
      </c>
      <c r="J52" s="5">
        <v>0.15151000000000001</v>
      </c>
      <c r="K52" s="4">
        <v>7742</v>
      </c>
      <c r="L52" s="6">
        <v>100</v>
      </c>
      <c r="M52" s="4">
        <v>36</v>
      </c>
      <c r="N52" s="4">
        <v>36</v>
      </c>
    </row>
    <row r="53" spans="1:14" x14ac:dyDescent="0.25">
      <c r="A53" s="2" t="s">
        <v>454</v>
      </c>
      <c r="B53" s="2" t="s">
        <v>47</v>
      </c>
      <c r="C53" s="4">
        <v>3</v>
      </c>
      <c r="D53" s="2" t="s">
        <v>41</v>
      </c>
      <c r="E53" s="2" t="s">
        <v>11</v>
      </c>
      <c r="F53" s="2" t="s">
        <v>48</v>
      </c>
      <c r="G53" s="2" t="s">
        <v>367</v>
      </c>
      <c r="H53" s="2" t="s">
        <v>368</v>
      </c>
      <c r="I53" s="4">
        <v>1144</v>
      </c>
      <c r="J53" s="5">
        <v>0.14777000000000001</v>
      </c>
      <c r="K53" s="4">
        <v>7742</v>
      </c>
      <c r="L53" s="6">
        <v>100</v>
      </c>
      <c r="M53" s="4">
        <v>36</v>
      </c>
      <c r="N53" s="4">
        <v>36</v>
      </c>
    </row>
    <row r="54" spans="1:14" x14ac:dyDescent="0.25">
      <c r="A54" s="2" t="s">
        <v>455</v>
      </c>
      <c r="B54" s="2" t="s">
        <v>47</v>
      </c>
      <c r="C54" s="4">
        <v>4</v>
      </c>
      <c r="D54" s="2" t="s">
        <v>41</v>
      </c>
      <c r="E54" s="2" t="s">
        <v>11</v>
      </c>
      <c r="F54" s="2" t="s">
        <v>48</v>
      </c>
      <c r="G54" s="2" t="s">
        <v>364</v>
      </c>
      <c r="H54" s="2" t="s">
        <v>365</v>
      </c>
      <c r="I54" s="4">
        <v>910</v>
      </c>
      <c r="J54" s="5">
        <v>0.11754000000000001</v>
      </c>
      <c r="K54" s="4">
        <v>7742</v>
      </c>
      <c r="L54" s="6">
        <v>100</v>
      </c>
      <c r="M54" s="4">
        <v>36</v>
      </c>
      <c r="N54" s="4">
        <v>36</v>
      </c>
    </row>
    <row r="55" spans="1:14" x14ac:dyDescent="0.25">
      <c r="A55" s="2" t="s">
        <v>456</v>
      </c>
      <c r="B55" s="2" t="s">
        <v>47</v>
      </c>
      <c r="C55" s="4">
        <v>5</v>
      </c>
      <c r="D55" s="2" t="s">
        <v>41</v>
      </c>
      <c r="E55" s="2" t="s">
        <v>11</v>
      </c>
      <c r="F55" s="2" t="s">
        <v>48</v>
      </c>
      <c r="G55" s="2" t="s">
        <v>457</v>
      </c>
      <c r="H55" s="2" t="s">
        <v>458</v>
      </c>
      <c r="I55" s="4">
        <v>601</v>
      </c>
      <c r="J55" s="5">
        <v>7.7630000000000005E-2</v>
      </c>
      <c r="K55" s="4">
        <v>7742</v>
      </c>
      <c r="L55" s="6">
        <v>100</v>
      </c>
      <c r="M55" s="4">
        <v>36</v>
      </c>
      <c r="N55" s="4">
        <v>36</v>
      </c>
    </row>
    <row r="56" spans="1:14" x14ac:dyDescent="0.25">
      <c r="A56" s="2" t="s">
        <v>459</v>
      </c>
      <c r="B56" s="2" t="s">
        <v>47</v>
      </c>
      <c r="C56" s="4">
        <v>6</v>
      </c>
      <c r="D56" s="2" t="s">
        <v>41</v>
      </c>
      <c r="E56" s="2" t="s">
        <v>11</v>
      </c>
      <c r="F56" s="2" t="s">
        <v>48</v>
      </c>
      <c r="G56" s="2" t="s">
        <v>400</v>
      </c>
      <c r="H56" s="2" t="s">
        <v>401</v>
      </c>
      <c r="I56" s="4">
        <v>485</v>
      </c>
      <c r="J56" s="5">
        <v>6.2649999999999997E-2</v>
      </c>
      <c r="K56" s="4">
        <v>7742</v>
      </c>
      <c r="L56" s="6">
        <v>100</v>
      </c>
      <c r="M56" s="4">
        <v>36</v>
      </c>
      <c r="N56" s="4">
        <v>36</v>
      </c>
    </row>
    <row r="57" spans="1:14" x14ac:dyDescent="0.25">
      <c r="A57" s="2" t="s">
        <v>460</v>
      </c>
      <c r="B57" s="2" t="s">
        <v>47</v>
      </c>
      <c r="C57" s="4">
        <v>7</v>
      </c>
      <c r="D57" s="2" t="s">
        <v>41</v>
      </c>
      <c r="E57" s="2" t="s">
        <v>11</v>
      </c>
      <c r="F57" s="2" t="s">
        <v>48</v>
      </c>
      <c r="G57" s="2" t="s">
        <v>397</v>
      </c>
      <c r="H57" s="2" t="s">
        <v>398</v>
      </c>
      <c r="I57" s="4">
        <v>352</v>
      </c>
      <c r="J57" s="5">
        <v>4.5469999999999997E-2</v>
      </c>
      <c r="K57" s="4">
        <v>7742</v>
      </c>
      <c r="L57" s="6">
        <v>100</v>
      </c>
      <c r="M57" s="4">
        <v>36</v>
      </c>
      <c r="N57" s="4">
        <v>36</v>
      </c>
    </row>
    <row r="58" spans="1:14" x14ac:dyDescent="0.25">
      <c r="A58" s="2" t="s">
        <v>461</v>
      </c>
      <c r="B58" s="2" t="s">
        <v>47</v>
      </c>
      <c r="C58" s="4">
        <v>8</v>
      </c>
      <c r="D58" s="2" t="s">
        <v>41</v>
      </c>
      <c r="E58" s="2" t="s">
        <v>11</v>
      </c>
      <c r="F58" s="2" t="s">
        <v>48</v>
      </c>
      <c r="G58" s="2" t="s">
        <v>382</v>
      </c>
      <c r="H58" s="2" t="s">
        <v>383</v>
      </c>
      <c r="I58" s="4">
        <v>311</v>
      </c>
      <c r="J58" s="5">
        <v>4.0169999999999997E-2</v>
      </c>
      <c r="K58" s="4">
        <v>7742</v>
      </c>
      <c r="L58" s="6">
        <v>100</v>
      </c>
      <c r="M58" s="4">
        <v>36</v>
      </c>
      <c r="N58" s="4">
        <v>36</v>
      </c>
    </row>
    <row r="59" spans="1:14" x14ac:dyDescent="0.25">
      <c r="A59" s="2" t="s">
        <v>462</v>
      </c>
      <c r="B59" s="2" t="s">
        <v>47</v>
      </c>
      <c r="C59" s="4">
        <v>9</v>
      </c>
      <c r="D59" s="2" t="s">
        <v>41</v>
      </c>
      <c r="E59" s="2" t="s">
        <v>11</v>
      </c>
      <c r="F59" s="2" t="s">
        <v>48</v>
      </c>
      <c r="G59" s="2" t="s">
        <v>429</v>
      </c>
      <c r="H59" s="2" t="s">
        <v>430</v>
      </c>
      <c r="I59" s="4">
        <v>180</v>
      </c>
      <c r="J59" s="5">
        <v>2.325E-2</v>
      </c>
      <c r="K59" s="4">
        <v>7742</v>
      </c>
      <c r="L59" s="6">
        <v>100</v>
      </c>
      <c r="M59" s="4">
        <v>36</v>
      </c>
      <c r="N59" s="4">
        <v>36</v>
      </c>
    </row>
    <row r="60" spans="1:14" x14ac:dyDescent="0.25">
      <c r="A60" s="2" t="s">
        <v>463</v>
      </c>
      <c r="B60" s="2" t="s">
        <v>47</v>
      </c>
      <c r="C60" s="4">
        <v>10</v>
      </c>
      <c r="D60" s="2" t="s">
        <v>41</v>
      </c>
      <c r="E60" s="2" t="s">
        <v>11</v>
      </c>
      <c r="F60" s="2" t="s">
        <v>48</v>
      </c>
      <c r="G60" s="2" t="s">
        <v>385</v>
      </c>
      <c r="H60" s="2" t="s">
        <v>385</v>
      </c>
      <c r="I60" s="4">
        <v>142</v>
      </c>
      <c r="J60" s="5">
        <v>1.8339999999999999E-2</v>
      </c>
      <c r="K60" s="4">
        <v>7742</v>
      </c>
      <c r="L60" s="6">
        <v>100</v>
      </c>
      <c r="M60" s="4">
        <v>36</v>
      </c>
      <c r="N60" s="4">
        <v>36</v>
      </c>
    </row>
    <row r="61" spans="1:14" x14ac:dyDescent="0.25">
      <c r="A61" s="2" t="s">
        <v>464</v>
      </c>
      <c r="B61" s="2" t="s">
        <v>47</v>
      </c>
      <c r="C61" s="4">
        <v>11</v>
      </c>
      <c r="D61" s="2" t="s">
        <v>41</v>
      </c>
      <c r="E61" s="2" t="s">
        <v>11</v>
      </c>
      <c r="F61" s="2" t="s">
        <v>48</v>
      </c>
      <c r="G61" s="2" t="s">
        <v>465</v>
      </c>
      <c r="H61" s="2" t="s">
        <v>465</v>
      </c>
      <c r="I61" s="4">
        <v>117</v>
      </c>
      <c r="J61" s="5">
        <v>1.511E-2</v>
      </c>
      <c r="K61" s="4">
        <v>7742</v>
      </c>
      <c r="L61" s="6">
        <v>100</v>
      </c>
      <c r="M61" s="4">
        <v>36</v>
      </c>
      <c r="N61" s="4">
        <v>36</v>
      </c>
    </row>
    <row r="62" spans="1:14" x14ac:dyDescent="0.25">
      <c r="A62" s="2" t="s">
        <v>466</v>
      </c>
      <c r="B62" s="2" t="s">
        <v>50</v>
      </c>
      <c r="C62" s="4">
        <v>1</v>
      </c>
      <c r="D62" s="2" t="s">
        <v>41</v>
      </c>
      <c r="E62" s="2" t="s">
        <v>11</v>
      </c>
      <c r="F62" s="2" t="s">
        <v>51</v>
      </c>
      <c r="G62" s="2" t="s">
        <v>457</v>
      </c>
      <c r="H62" s="2" t="s">
        <v>458</v>
      </c>
      <c r="I62" s="4">
        <v>641</v>
      </c>
      <c r="J62" s="5">
        <v>0.20505000000000001</v>
      </c>
      <c r="K62" s="4">
        <v>3126</v>
      </c>
      <c r="L62" s="6">
        <v>100</v>
      </c>
      <c r="M62" s="4">
        <v>14</v>
      </c>
      <c r="N62" s="4">
        <v>14</v>
      </c>
    </row>
    <row r="63" spans="1:14" x14ac:dyDescent="0.25">
      <c r="A63" s="2" t="s">
        <v>467</v>
      </c>
      <c r="B63" s="2" t="s">
        <v>50</v>
      </c>
      <c r="C63" s="4">
        <v>2</v>
      </c>
      <c r="D63" s="2" t="s">
        <v>41</v>
      </c>
      <c r="E63" s="2" t="s">
        <v>11</v>
      </c>
      <c r="F63" s="2" t="s">
        <v>51</v>
      </c>
      <c r="G63" s="2" t="s">
        <v>367</v>
      </c>
      <c r="H63" s="2" t="s">
        <v>368</v>
      </c>
      <c r="I63" s="4">
        <v>576</v>
      </c>
      <c r="J63" s="5">
        <v>0.18426000000000001</v>
      </c>
      <c r="K63" s="4">
        <v>3126</v>
      </c>
      <c r="L63" s="6">
        <v>100</v>
      </c>
      <c r="M63" s="4">
        <v>14</v>
      </c>
      <c r="N63" s="4">
        <v>14</v>
      </c>
    </row>
    <row r="64" spans="1:14" x14ac:dyDescent="0.25">
      <c r="A64" s="2" t="s">
        <v>468</v>
      </c>
      <c r="B64" s="2" t="s">
        <v>50</v>
      </c>
      <c r="C64" s="4">
        <v>3</v>
      </c>
      <c r="D64" s="2" t="s">
        <v>41</v>
      </c>
      <c r="E64" s="2" t="s">
        <v>11</v>
      </c>
      <c r="F64" s="2" t="s">
        <v>51</v>
      </c>
      <c r="G64" s="2" t="s">
        <v>364</v>
      </c>
      <c r="H64" s="2" t="s">
        <v>365</v>
      </c>
      <c r="I64" s="4">
        <v>499</v>
      </c>
      <c r="J64" s="5">
        <v>0.15962999999999999</v>
      </c>
      <c r="K64" s="4">
        <v>3126</v>
      </c>
      <c r="L64" s="6">
        <v>100</v>
      </c>
      <c r="M64" s="4">
        <v>14</v>
      </c>
      <c r="N64" s="4">
        <v>14</v>
      </c>
    </row>
    <row r="65" spans="1:14" x14ac:dyDescent="0.25">
      <c r="A65" s="2" t="s">
        <v>469</v>
      </c>
      <c r="B65" s="2" t="s">
        <v>50</v>
      </c>
      <c r="C65" s="4">
        <v>4</v>
      </c>
      <c r="D65" s="2" t="s">
        <v>41</v>
      </c>
      <c r="E65" s="2" t="s">
        <v>11</v>
      </c>
      <c r="F65" s="2" t="s">
        <v>51</v>
      </c>
      <c r="G65" s="2" t="s">
        <v>429</v>
      </c>
      <c r="H65" s="2" t="s">
        <v>430</v>
      </c>
      <c r="I65" s="4">
        <v>342</v>
      </c>
      <c r="J65" s="5">
        <v>0.1094</v>
      </c>
      <c r="K65" s="4">
        <v>3126</v>
      </c>
      <c r="L65" s="6">
        <v>100</v>
      </c>
      <c r="M65" s="4">
        <v>14</v>
      </c>
      <c r="N65" s="4">
        <v>14</v>
      </c>
    </row>
    <row r="66" spans="1:14" x14ac:dyDescent="0.25">
      <c r="A66" s="2" t="s">
        <v>470</v>
      </c>
      <c r="B66" s="2" t="s">
        <v>50</v>
      </c>
      <c r="C66" s="4">
        <v>5</v>
      </c>
      <c r="D66" s="2" t="s">
        <v>41</v>
      </c>
      <c r="E66" s="2" t="s">
        <v>11</v>
      </c>
      <c r="F66" s="2" t="s">
        <v>51</v>
      </c>
      <c r="G66" s="2" t="s">
        <v>385</v>
      </c>
      <c r="H66" s="2" t="s">
        <v>385</v>
      </c>
      <c r="I66" s="4">
        <v>302</v>
      </c>
      <c r="J66" s="5">
        <v>9.6610000000000001E-2</v>
      </c>
      <c r="K66" s="4">
        <v>3126</v>
      </c>
      <c r="L66" s="6">
        <v>100</v>
      </c>
      <c r="M66" s="4">
        <v>14</v>
      </c>
      <c r="N66" s="4">
        <v>14</v>
      </c>
    </row>
    <row r="67" spans="1:14" x14ac:dyDescent="0.25">
      <c r="A67" s="2" t="s">
        <v>471</v>
      </c>
      <c r="B67" s="2" t="s">
        <v>50</v>
      </c>
      <c r="C67" s="4">
        <v>6</v>
      </c>
      <c r="D67" s="2" t="s">
        <v>41</v>
      </c>
      <c r="E67" s="2" t="s">
        <v>11</v>
      </c>
      <c r="F67" s="2" t="s">
        <v>51</v>
      </c>
      <c r="G67" s="2" t="s">
        <v>370</v>
      </c>
      <c r="H67" s="2" t="s">
        <v>370</v>
      </c>
      <c r="I67" s="4">
        <v>277</v>
      </c>
      <c r="J67" s="5">
        <v>8.8610000000000008E-2</v>
      </c>
      <c r="K67" s="4">
        <v>3126</v>
      </c>
      <c r="L67" s="6">
        <v>100</v>
      </c>
      <c r="M67" s="4">
        <v>14</v>
      </c>
      <c r="N67" s="4">
        <v>14</v>
      </c>
    </row>
    <row r="68" spans="1:14" x14ac:dyDescent="0.25">
      <c r="A68" s="2" t="s">
        <v>472</v>
      </c>
      <c r="B68" s="2" t="s">
        <v>50</v>
      </c>
      <c r="C68" s="4">
        <v>7</v>
      </c>
      <c r="D68" s="2" t="s">
        <v>41</v>
      </c>
      <c r="E68" s="2" t="s">
        <v>11</v>
      </c>
      <c r="F68" s="2" t="s">
        <v>51</v>
      </c>
      <c r="G68" s="2" t="s">
        <v>473</v>
      </c>
      <c r="H68" s="2" t="s">
        <v>474</v>
      </c>
      <c r="I68" s="4">
        <v>235</v>
      </c>
      <c r="J68" s="5">
        <v>7.5179999999999997E-2</v>
      </c>
      <c r="K68" s="4">
        <v>3126</v>
      </c>
      <c r="L68" s="6">
        <v>100</v>
      </c>
      <c r="M68" s="4">
        <v>14</v>
      </c>
      <c r="N68" s="4">
        <v>14</v>
      </c>
    </row>
    <row r="69" spans="1:14" x14ac:dyDescent="0.25">
      <c r="A69" s="2" t="s">
        <v>475</v>
      </c>
      <c r="B69" s="2" t="s">
        <v>50</v>
      </c>
      <c r="C69" s="4">
        <v>8</v>
      </c>
      <c r="D69" s="2" t="s">
        <v>41</v>
      </c>
      <c r="E69" s="2" t="s">
        <v>11</v>
      </c>
      <c r="F69" s="2" t="s">
        <v>51</v>
      </c>
      <c r="G69" s="2" t="s">
        <v>422</v>
      </c>
      <c r="H69" s="2" t="s">
        <v>423</v>
      </c>
      <c r="I69" s="4">
        <v>139</v>
      </c>
      <c r="J69" s="5">
        <v>4.4470000000000003E-2</v>
      </c>
      <c r="K69" s="4">
        <v>3126</v>
      </c>
      <c r="L69" s="6">
        <v>100</v>
      </c>
      <c r="M69" s="4">
        <v>14</v>
      </c>
      <c r="N69" s="4">
        <v>14</v>
      </c>
    </row>
    <row r="70" spans="1:14" x14ac:dyDescent="0.25">
      <c r="A70" s="2" t="s">
        <v>476</v>
      </c>
      <c r="B70" s="2" t="s">
        <v>50</v>
      </c>
      <c r="C70" s="4">
        <v>9</v>
      </c>
      <c r="D70" s="2" t="s">
        <v>41</v>
      </c>
      <c r="E70" s="2" t="s">
        <v>11</v>
      </c>
      <c r="F70" s="2" t="s">
        <v>51</v>
      </c>
      <c r="G70" s="2" t="s">
        <v>380</v>
      </c>
      <c r="H70" s="2" t="s">
        <v>380</v>
      </c>
      <c r="I70" s="4">
        <v>73</v>
      </c>
      <c r="J70" s="5">
        <v>2.3349999999999999E-2</v>
      </c>
      <c r="K70" s="4">
        <v>3126</v>
      </c>
      <c r="L70" s="6">
        <v>100</v>
      </c>
      <c r="M70" s="4">
        <v>14</v>
      </c>
      <c r="N70" s="4">
        <v>14</v>
      </c>
    </row>
    <row r="71" spans="1:14" x14ac:dyDescent="0.25">
      <c r="A71" s="2" t="s">
        <v>477</v>
      </c>
      <c r="B71" s="2" t="s">
        <v>50</v>
      </c>
      <c r="C71" s="4">
        <v>10</v>
      </c>
      <c r="D71" s="2" t="s">
        <v>41</v>
      </c>
      <c r="E71" s="2" t="s">
        <v>11</v>
      </c>
      <c r="F71" s="2" t="s">
        <v>51</v>
      </c>
      <c r="G71" s="2" t="s">
        <v>450</v>
      </c>
      <c r="H71" s="2" t="s">
        <v>451</v>
      </c>
      <c r="I71" s="4">
        <v>42</v>
      </c>
      <c r="J71" s="5">
        <v>1.3440000000000001E-2</v>
      </c>
      <c r="K71" s="4">
        <v>3126</v>
      </c>
      <c r="L71" s="6">
        <v>100</v>
      </c>
      <c r="M71" s="4">
        <v>14</v>
      </c>
      <c r="N71" s="4">
        <v>14</v>
      </c>
    </row>
    <row r="72" spans="1:14" x14ac:dyDescent="0.25">
      <c r="A72" s="2" t="s">
        <v>478</v>
      </c>
      <c r="B72" s="2" t="s">
        <v>116</v>
      </c>
      <c r="C72" s="4">
        <v>1</v>
      </c>
      <c r="D72" s="2" t="s">
        <v>41</v>
      </c>
      <c r="E72" s="2" t="s">
        <v>11</v>
      </c>
      <c r="F72" s="2" t="s">
        <v>117</v>
      </c>
      <c r="G72" s="2" t="s">
        <v>390</v>
      </c>
      <c r="H72" s="2" t="s">
        <v>390</v>
      </c>
      <c r="I72" s="4">
        <v>8510</v>
      </c>
      <c r="J72" s="5">
        <v>0.26916000000000001</v>
      </c>
      <c r="K72" s="4">
        <v>31617</v>
      </c>
      <c r="L72" s="6">
        <v>100</v>
      </c>
      <c r="M72" s="4">
        <v>142</v>
      </c>
      <c r="N72" s="4">
        <v>142</v>
      </c>
    </row>
    <row r="73" spans="1:14" x14ac:dyDescent="0.25">
      <c r="A73" s="2" t="s">
        <v>479</v>
      </c>
      <c r="B73" s="2" t="s">
        <v>116</v>
      </c>
      <c r="C73" s="4">
        <v>2</v>
      </c>
      <c r="D73" s="2" t="s">
        <v>41</v>
      </c>
      <c r="E73" s="2" t="s">
        <v>11</v>
      </c>
      <c r="F73" s="2" t="s">
        <v>117</v>
      </c>
      <c r="G73" s="2" t="s">
        <v>387</v>
      </c>
      <c r="H73" s="2" t="s">
        <v>388</v>
      </c>
      <c r="I73" s="4">
        <v>6414</v>
      </c>
      <c r="J73" s="5">
        <v>0.20286999999999999</v>
      </c>
      <c r="K73" s="4">
        <v>31617</v>
      </c>
      <c r="L73" s="6">
        <v>100</v>
      </c>
      <c r="M73" s="4">
        <v>142</v>
      </c>
      <c r="N73" s="4">
        <v>142</v>
      </c>
    </row>
    <row r="74" spans="1:14" x14ac:dyDescent="0.25">
      <c r="A74" s="2" t="s">
        <v>480</v>
      </c>
      <c r="B74" s="2" t="s">
        <v>116</v>
      </c>
      <c r="C74" s="4">
        <v>3</v>
      </c>
      <c r="D74" s="2" t="s">
        <v>41</v>
      </c>
      <c r="E74" s="2" t="s">
        <v>11</v>
      </c>
      <c r="F74" s="2" t="s">
        <v>117</v>
      </c>
      <c r="G74" s="2" t="s">
        <v>367</v>
      </c>
      <c r="H74" s="2" t="s">
        <v>368</v>
      </c>
      <c r="I74" s="4">
        <v>6282</v>
      </c>
      <c r="J74" s="5">
        <v>0.19869000000000001</v>
      </c>
      <c r="K74" s="4">
        <v>31617</v>
      </c>
      <c r="L74" s="6">
        <v>100</v>
      </c>
      <c r="M74" s="4">
        <v>142</v>
      </c>
      <c r="N74" s="4">
        <v>142</v>
      </c>
    </row>
    <row r="75" spans="1:14" x14ac:dyDescent="0.25">
      <c r="A75" s="2" t="s">
        <v>481</v>
      </c>
      <c r="B75" s="2" t="s">
        <v>116</v>
      </c>
      <c r="C75" s="4">
        <v>4</v>
      </c>
      <c r="D75" s="2" t="s">
        <v>41</v>
      </c>
      <c r="E75" s="2" t="s">
        <v>11</v>
      </c>
      <c r="F75" s="2" t="s">
        <v>117</v>
      </c>
      <c r="G75" s="2" t="s">
        <v>370</v>
      </c>
      <c r="H75" s="2" t="s">
        <v>370</v>
      </c>
      <c r="I75" s="4">
        <v>5339</v>
      </c>
      <c r="J75" s="5">
        <v>0.16886000000000001</v>
      </c>
      <c r="K75" s="4">
        <v>31617</v>
      </c>
      <c r="L75" s="6">
        <v>100</v>
      </c>
      <c r="M75" s="4">
        <v>142</v>
      </c>
      <c r="N75" s="4">
        <v>142</v>
      </c>
    </row>
    <row r="76" spans="1:14" x14ac:dyDescent="0.25">
      <c r="A76" s="2" t="s">
        <v>482</v>
      </c>
      <c r="B76" s="2" t="s">
        <v>116</v>
      </c>
      <c r="C76" s="4">
        <v>5</v>
      </c>
      <c r="D76" s="2" t="s">
        <v>41</v>
      </c>
      <c r="E76" s="2" t="s">
        <v>11</v>
      </c>
      <c r="F76" s="2" t="s">
        <v>117</v>
      </c>
      <c r="G76" s="2" t="s">
        <v>364</v>
      </c>
      <c r="H76" s="2" t="s">
        <v>365</v>
      </c>
      <c r="I76" s="4">
        <v>2476</v>
      </c>
      <c r="J76" s="5">
        <v>7.8310000000000005E-2</v>
      </c>
      <c r="K76" s="4">
        <v>31617</v>
      </c>
      <c r="L76" s="6">
        <v>100</v>
      </c>
      <c r="M76" s="4">
        <v>142</v>
      </c>
      <c r="N76" s="4">
        <v>142</v>
      </c>
    </row>
    <row r="77" spans="1:14" x14ac:dyDescent="0.25">
      <c r="A77" s="2" t="s">
        <v>483</v>
      </c>
      <c r="B77" s="2" t="s">
        <v>116</v>
      </c>
      <c r="C77" s="4">
        <v>6</v>
      </c>
      <c r="D77" s="2" t="s">
        <v>41</v>
      </c>
      <c r="E77" s="2" t="s">
        <v>11</v>
      </c>
      <c r="F77" s="2" t="s">
        <v>117</v>
      </c>
      <c r="G77" s="2" t="s">
        <v>378</v>
      </c>
      <c r="H77" s="2" t="s">
        <v>378</v>
      </c>
      <c r="I77" s="4">
        <v>1764</v>
      </c>
      <c r="J77" s="5">
        <v>5.5789999999999999E-2</v>
      </c>
      <c r="K77" s="4">
        <v>31617</v>
      </c>
      <c r="L77" s="6">
        <v>100</v>
      </c>
      <c r="M77" s="4">
        <v>142</v>
      </c>
      <c r="N77" s="4">
        <v>142</v>
      </c>
    </row>
    <row r="78" spans="1:14" x14ac:dyDescent="0.25">
      <c r="A78" s="2" t="s">
        <v>484</v>
      </c>
      <c r="B78" s="2" t="s">
        <v>116</v>
      </c>
      <c r="C78" s="4">
        <v>7</v>
      </c>
      <c r="D78" s="2" t="s">
        <v>41</v>
      </c>
      <c r="E78" s="2" t="s">
        <v>11</v>
      </c>
      <c r="F78" s="2" t="s">
        <v>117</v>
      </c>
      <c r="G78" s="2" t="s">
        <v>485</v>
      </c>
      <c r="H78" s="2" t="s">
        <v>486</v>
      </c>
      <c r="I78" s="4">
        <v>310</v>
      </c>
      <c r="J78" s="5">
        <v>0.98</v>
      </c>
      <c r="K78" s="4">
        <v>31617</v>
      </c>
      <c r="L78" s="6">
        <v>100</v>
      </c>
      <c r="M78" s="4">
        <v>142</v>
      </c>
      <c r="N78" s="4">
        <v>142</v>
      </c>
    </row>
    <row r="79" spans="1:14" x14ac:dyDescent="0.25">
      <c r="A79" s="2" t="s">
        <v>487</v>
      </c>
      <c r="B79" s="2" t="s">
        <v>116</v>
      </c>
      <c r="C79" s="4">
        <v>8</v>
      </c>
      <c r="D79" s="2" t="s">
        <v>41</v>
      </c>
      <c r="E79" s="2" t="s">
        <v>11</v>
      </c>
      <c r="F79" s="2" t="s">
        <v>117</v>
      </c>
      <c r="G79" s="2" t="s">
        <v>422</v>
      </c>
      <c r="H79" s="2" t="s">
        <v>423</v>
      </c>
      <c r="I79" s="4">
        <v>287</v>
      </c>
      <c r="J79" s="5">
        <v>0.90800000000000003</v>
      </c>
      <c r="K79" s="4">
        <v>31617</v>
      </c>
      <c r="L79" s="6">
        <v>100</v>
      </c>
      <c r="M79" s="4">
        <v>142</v>
      </c>
      <c r="N79" s="4">
        <v>142</v>
      </c>
    </row>
    <row r="80" spans="1:14" x14ac:dyDescent="0.25">
      <c r="A80" s="2" t="s">
        <v>488</v>
      </c>
      <c r="B80" s="2" t="s">
        <v>116</v>
      </c>
      <c r="C80" s="4">
        <v>9</v>
      </c>
      <c r="D80" s="2" t="s">
        <v>41</v>
      </c>
      <c r="E80" s="2" t="s">
        <v>11</v>
      </c>
      <c r="F80" s="2" t="s">
        <v>117</v>
      </c>
      <c r="G80" s="2" t="s">
        <v>489</v>
      </c>
      <c r="H80" s="2" t="s">
        <v>490</v>
      </c>
      <c r="I80" s="4">
        <v>235</v>
      </c>
      <c r="J80" s="5">
        <v>0.74299999999999999</v>
      </c>
      <c r="K80" s="4">
        <v>31617</v>
      </c>
      <c r="L80" s="6">
        <v>100</v>
      </c>
      <c r="M80" s="4">
        <v>142</v>
      </c>
      <c r="N80" s="4">
        <v>142</v>
      </c>
    </row>
    <row r="81" spans="1:14" x14ac:dyDescent="0.25">
      <c r="A81" s="2" t="s">
        <v>491</v>
      </c>
      <c r="B81" s="2" t="s">
        <v>122</v>
      </c>
      <c r="C81" s="4">
        <v>1</v>
      </c>
      <c r="D81" s="2" t="s">
        <v>41</v>
      </c>
      <c r="E81" s="2" t="s">
        <v>11</v>
      </c>
      <c r="F81" s="2" t="s">
        <v>123</v>
      </c>
      <c r="G81" s="2" t="s">
        <v>364</v>
      </c>
      <c r="H81" s="2" t="s">
        <v>365</v>
      </c>
      <c r="I81" s="4">
        <v>12632</v>
      </c>
      <c r="J81" s="5">
        <v>0.27461999999999998</v>
      </c>
      <c r="K81" s="4">
        <v>45998</v>
      </c>
      <c r="L81" s="6">
        <v>100</v>
      </c>
      <c r="M81" s="4">
        <v>220</v>
      </c>
      <c r="N81" s="4">
        <v>220</v>
      </c>
    </row>
    <row r="82" spans="1:14" x14ac:dyDescent="0.25">
      <c r="A82" s="2" t="s">
        <v>492</v>
      </c>
      <c r="B82" s="2" t="s">
        <v>122</v>
      </c>
      <c r="C82" s="4">
        <v>2</v>
      </c>
      <c r="D82" s="2" t="s">
        <v>41</v>
      </c>
      <c r="E82" s="2" t="s">
        <v>11</v>
      </c>
      <c r="F82" s="2" t="s">
        <v>123</v>
      </c>
      <c r="G82" s="2" t="s">
        <v>367</v>
      </c>
      <c r="H82" s="2" t="s">
        <v>368</v>
      </c>
      <c r="I82" s="4">
        <v>12153</v>
      </c>
      <c r="J82" s="5">
        <v>0.26421</v>
      </c>
      <c r="K82" s="4">
        <v>45998</v>
      </c>
      <c r="L82" s="6">
        <v>100</v>
      </c>
      <c r="M82" s="4">
        <v>220</v>
      </c>
      <c r="N82" s="4">
        <v>220</v>
      </c>
    </row>
    <row r="83" spans="1:14" x14ac:dyDescent="0.25">
      <c r="A83" s="2" t="s">
        <v>493</v>
      </c>
      <c r="B83" s="2" t="s">
        <v>122</v>
      </c>
      <c r="C83" s="4">
        <v>3</v>
      </c>
      <c r="D83" s="2" t="s">
        <v>41</v>
      </c>
      <c r="E83" s="2" t="s">
        <v>11</v>
      </c>
      <c r="F83" s="2" t="s">
        <v>123</v>
      </c>
      <c r="G83" s="2" t="s">
        <v>397</v>
      </c>
      <c r="H83" s="2" t="s">
        <v>398</v>
      </c>
      <c r="I83" s="4">
        <v>5125</v>
      </c>
      <c r="J83" s="5">
        <v>0.11142000000000001</v>
      </c>
      <c r="K83" s="4">
        <v>45998</v>
      </c>
      <c r="L83" s="6">
        <v>100</v>
      </c>
      <c r="M83" s="4">
        <v>220</v>
      </c>
      <c r="N83" s="4">
        <v>220</v>
      </c>
    </row>
    <row r="84" spans="1:14" x14ac:dyDescent="0.25">
      <c r="A84" s="2" t="s">
        <v>494</v>
      </c>
      <c r="B84" s="2" t="s">
        <v>122</v>
      </c>
      <c r="C84" s="4">
        <v>4</v>
      </c>
      <c r="D84" s="2" t="s">
        <v>41</v>
      </c>
      <c r="E84" s="2" t="s">
        <v>11</v>
      </c>
      <c r="F84" s="2" t="s">
        <v>123</v>
      </c>
      <c r="G84" s="2" t="s">
        <v>370</v>
      </c>
      <c r="H84" s="2" t="s">
        <v>370</v>
      </c>
      <c r="I84" s="4">
        <v>4826</v>
      </c>
      <c r="J84" s="5">
        <v>0.10492</v>
      </c>
      <c r="K84" s="4">
        <v>45998</v>
      </c>
      <c r="L84" s="6">
        <v>100</v>
      </c>
      <c r="M84" s="4">
        <v>220</v>
      </c>
      <c r="N84" s="4">
        <v>220</v>
      </c>
    </row>
    <row r="85" spans="1:14" x14ac:dyDescent="0.25">
      <c r="A85" s="2" t="s">
        <v>495</v>
      </c>
      <c r="B85" s="2" t="s">
        <v>122</v>
      </c>
      <c r="C85" s="4">
        <v>5</v>
      </c>
      <c r="D85" s="2" t="s">
        <v>41</v>
      </c>
      <c r="E85" s="2" t="s">
        <v>11</v>
      </c>
      <c r="F85" s="2" t="s">
        <v>123</v>
      </c>
      <c r="G85" s="2" t="s">
        <v>372</v>
      </c>
      <c r="H85" s="2" t="s">
        <v>373</v>
      </c>
      <c r="I85" s="4">
        <v>3265</v>
      </c>
      <c r="J85" s="5">
        <v>7.0980000000000001E-2</v>
      </c>
      <c r="K85" s="4">
        <v>45998</v>
      </c>
      <c r="L85" s="6">
        <v>100</v>
      </c>
      <c r="M85" s="4">
        <v>220</v>
      </c>
      <c r="N85" s="4">
        <v>220</v>
      </c>
    </row>
    <row r="86" spans="1:14" x14ac:dyDescent="0.25">
      <c r="A86" s="2" t="s">
        <v>496</v>
      </c>
      <c r="B86" s="2" t="s">
        <v>122</v>
      </c>
      <c r="C86" s="4">
        <v>6</v>
      </c>
      <c r="D86" s="2" t="s">
        <v>41</v>
      </c>
      <c r="E86" s="2" t="s">
        <v>11</v>
      </c>
      <c r="F86" s="2" t="s">
        <v>123</v>
      </c>
      <c r="G86" s="2" t="s">
        <v>380</v>
      </c>
      <c r="H86" s="2" t="s">
        <v>380</v>
      </c>
      <c r="I86" s="4">
        <v>2304</v>
      </c>
      <c r="J86" s="5">
        <v>5.0090000000000003E-2</v>
      </c>
      <c r="K86" s="4">
        <v>45998</v>
      </c>
      <c r="L86" s="6">
        <v>100</v>
      </c>
      <c r="M86" s="4">
        <v>220</v>
      </c>
      <c r="N86" s="4">
        <v>220</v>
      </c>
    </row>
    <row r="87" spans="1:14" x14ac:dyDescent="0.25">
      <c r="A87" s="2" t="s">
        <v>497</v>
      </c>
      <c r="B87" s="2" t="s">
        <v>122</v>
      </c>
      <c r="C87" s="4">
        <v>7</v>
      </c>
      <c r="D87" s="2" t="s">
        <v>41</v>
      </c>
      <c r="E87" s="2" t="s">
        <v>11</v>
      </c>
      <c r="F87" s="2" t="s">
        <v>123</v>
      </c>
      <c r="G87" s="2" t="s">
        <v>385</v>
      </c>
      <c r="H87" s="2" t="s">
        <v>385</v>
      </c>
      <c r="I87" s="4">
        <v>1395</v>
      </c>
      <c r="J87" s="5">
        <v>3.0329999999999999E-2</v>
      </c>
      <c r="K87" s="4">
        <v>45998</v>
      </c>
      <c r="L87" s="6">
        <v>100</v>
      </c>
      <c r="M87" s="4">
        <v>220</v>
      </c>
      <c r="N87" s="4">
        <v>220</v>
      </c>
    </row>
    <row r="88" spans="1:14" x14ac:dyDescent="0.25">
      <c r="A88" s="2" t="s">
        <v>498</v>
      </c>
      <c r="B88" s="2" t="s">
        <v>122</v>
      </c>
      <c r="C88" s="4">
        <v>8</v>
      </c>
      <c r="D88" s="2" t="s">
        <v>41</v>
      </c>
      <c r="E88" s="2" t="s">
        <v>11</v>
      </c>
      <c r="F88" s="2" t="s">
        <v>123</v>
      </c>
      <c r="G88" s="2" t="s">
        <v>387</v>
      </c>
      <c r="H88" s="2" t="s">
        <v>388</v>
      </c>
      <c r="I88" s="4">
        <v>1259</v>
      </c>
      <c r="J88" s="5">
        <v>2.7369999999999998E-2</v>
      </c>
      <c r="K88" s="4">
        <v>45998</v>
      </c>
      <c r="L88" s="6">
        <v>100</v>
      </c>
      <c r="M88" s="4">
        <v>220</v>
      </c>
      <c r="N88" s="4">
        <v>220</v>
      </c>
    </row>
    <row r="89" spans="1:14" x14ac:dyDescent="0.25">
      <c r="A89" s="2" t="s">
        <v>499</v>
      </c>
      <c r="B89" s="2" t="s">
        <v>122</v>
      </c>
      <c r="C89" s="4">
        <v>9</v>
      </c>
      <c r="D89" s="2" t="s">
        <v>41</v>
      </c>
      <c r="E89" s="2" t="s">
        <v>11</v>
      </c>
      <c r="F89" s="2" t="s">
        <v>123</v>
      </c>
      <c r="G89" s="2" t="s">
        <v>392</v>
      </c>
      <c r="H89" s="2" t="s">
        <v>393</v>
      </c>
      <c r="I89" s="4">
        <v>1127</v>
      </c>
      <c r="J89" s="5">
        <v>2.4500000000000001E-2</v>
      </c>
      <c r="K89" s="4">
        <v>45998</v>
      </c>
      <c r="L89" s="6">
        <v>100</v>
      </c>
      <c r="M89" s="4">
        <v>220</v>
      </c>
      <c r="N89" s="4">
        <v>220</v>
      </c>
    </row>
    <row r="90" spans="1:14" x14ac:dyDescent="0.25">
      <c r="A90" s="2" t="s">
        <v>500</v>
      </c>
      <c r="B90" s="2" t="s">
        <v>122</v>
      </c>
      <c r="C90" s="4">
        <v>10</v>
      </c>
      <c r="D90" s="2" t="s">
        <v>41</v>
      </c>
      <c r="E90" s="2" t="s">
        <v>11</v>
      </c>
      <c r="F90" s="2" t="s">
        <v>123</v>
      </c>
      <c r="G90" s="2" t="s">
        <v>501</v>
      </c>
      <c r="H90" s="2" t="s">
        <v>502</v>
      </c>
      <c r="I90" s="4">
        <v>891</v>
      </c>
      <c r="J90" s="5">
        <v>1.9369999999999998E-2</v>
      </c>
      <c r="K90" s="4">
        <v>45998</v>
      </c>
      <c r="L90" s="6">
        <v>100</v>
      </c>
      <c r="M90" s="4">
        <v>220</v>
      </c>
      <c r="N90" s="4">
        <v>220</v>
      </c>
    </row>
    <row r="91" spans="1:14" x14ac:dyDescent="0.25">
      <c r="A91" s="2" t="s">
        <v>503</v>
      </c>
      <c r="B91" s="2" t="s">
        <v>122</v>
      </c>
      <c r="C91" s="4">
        <v>11</v>
      </c>
      <c r="D91" s="2" t="s">
        <v>41</v>
      </c>
      <c r="E91" s="2" t="s">
        <v>11</v>
      </c>
      <c r="F91" s="2" t="s">
        <v>123</v>
      </c>
      <c r="G91" s="2" t="s">
        <v>395</v>
      </c>
      <c r="H91" s="2" t="s">
        <v>395</v>
      </c>
      <c r="I91" s="4">
        <v>574</v>
      </c>
      <c r="J91" s="5">
        <v>1.248E-2</v>
      </c>
      <c r="K91" s="4">
        <v>45998</v>
      </c>
      <c r="L91" s="6">
        <v>100</v>
      </c>
      <c r="M91" s="4">
        <v>220</v>
      </c>
      <c r="N91" s="4">
        <v>220</v>
      </c>
    </row>
    <row r="92" spans="1:14" x14ac:dyDescent="0.25">
      <c r="A92" s="2" t="s">
        <v>504</v>
      </c>
      <c r="B92" s="2" t="s">
        <v>122</v>
      </c>
      <c r="C92" s="4">
        <v>12</v>
      </c>
      <c r="D92" s="2" t="s">
        <v>41</v>
      </c>
      <c r="E92" s="2" t="s">
        <v>11</v>
      </c>
      <c r="F92" s="2" t="s">
        <v>123</v>
      </c>
      <c r="G92" s="2" t="s">
        <v>435</v>
      </c>
      <c r="H92" s="2" t="s">
        <v>436</v>
      </c>
      <c r="I92" s="4">
        <v>447</v>
      </c>
      <c r="J92" s="5">
        <v>0.97199999999999998</v>
      </c>
      <c r="K92" s="4">
        <v>45998</v>
      </c>
      <c r="L92" s="6">
        <v>100</v>
      </c>
      <c r="M92" s="4">
        <v>220</v>
      </c>
      <c r="N92" s="4">
        <v>220</v>
      </c>
    </row>
    <row r="93" spans="1:14" x14ac:dyDescent="0.25">
      <c r="A93" s="2" t="s">
        <v>505</v>
      </c>
      <c r="B93" s="2" t="s">
        <v>53</v>
      </c>
      <c r="C93" s="4">
        <v>1</v>
      </c>
      <c r="D93" s="2" t="s">
        <v>41</v>
      </c>
      <c r="E93" s="2" t="s">
        <v>11</v>
      </c>
      <c r="F93" s="2" t="s">
        <v>54</v>
      </c>
      <c r="G93" s="2" t="s">
        <v>367</v>
      </c>
      <c r="H93" s="2" t="s">
        <v>368</v>
      </c>
      <c r="I93" s="4">
        <v>6143</v>
      </c>
      <c r="J93" s="5">
        <v>0.30757000000000001</v>
      </c>
      <c r="K93" s="4">
        <v>19973</v>
      </c>
      <c r="L93" s="6">
        <v>100</v>
      </c>
      <c r="M93" s="4">
        <v>98</v>
      </c>
      <c r="N93" s="4">
        <v>98</v>
      </c>
    </row>
    <row r="94" spans="1:14" x14ac:dyDescent="0.25">
      <c r="A94" s="2" t="s">
        <v>506</v>
      </c>
      <c r="B94" s="2" t="s">
        <v>53</v>
      </c>
      <c r="C94" s="4">
        <v>2</v>
      </c>
      <c r="D94" s="2" t="s">
        <v>41</v>
      </c>
      <c r="E94" s="2" t="s">
        <v>11</v>
      </c>
      <c r="F94" s="2" t="s">
        <v>54</v>
      </c>
      <c r="G94" s="2" t="s">
        <v>364</v>
      </c>
      <c r="H94" s="2" t="s">
        <v>365</v>
      </c>
      <c r="I94" s="4">
        <v>5042</v>
      </c>
      <c r="J94" s="5">
        <v>0.25244</v>
      </c>
      <c r="K94" s="4">
        <v>19973</v>
      </c>
      <c r="L94" s="6">
        <v>100</v>
      </c>
      <c r="M94" s="4">
        <v>98</v>
      </c>
      <c r="N94" s="4">
        <v>98</v>
      </c>
    </row>
    <row r="95" spans="1:14" x14ac:dyDescent="0.25">
      <c r="A95" s="2" t="s">
        <v>507</v>
      </c>
      <c r="B95" s="2" t="s">
        <v>53</v>
      </c>
      <c r="C95" s="4">
        <v>3</v>
      </c>
      <c r="D95" s="2" t="s">
        <v>41</v>
      </c>
      <c r="E95" s="2" t="s">
        <v>11</v>
      </c>
      <c r="F95" s="2" t="s">
        <v>54</v>
      </c>
      <c r="G95" s="2" t="s">
        <v>380</v>
      </c>
      <c r="H95" s="2" t="s">
        <v>380</v>
      </c>
      <c r="I95" s="4">
        <v>3897</v>
      </c>
      <c r="J95" s="5">
        <v>0.19511000000000001</v>
      </c>
      <c r="K95" s="4">
        <v>19973</v>
      </c>
      <c r="L95" s="6">
        <v>100</v>
      </c>
      <c r="M95" s="4">
        <v>98</v>
      </c>
      <c r="N95" s="4">
        <v>98</v>
      </c>
    </row>
    <row r="96" spans="1:14" x14ac:dyDescent="0.25">
      <c r="A96" s="2" t="s">
        <v>508</v>
      </c>
      <c r="B96" s="2" t="s">
        <v>53</v>
      </c>
      <c r="C96" s="4">
        <v>4</v>
      </c>
      <c r="D96" s="2" t="s">
        <v>41</v>
      </c>
      <c r="E96" s="2" t="s">
        <v>11</v>
      </c>
      <c r="F96" s="2" t="s">
        <v>54</v>
      </c>
      <c r="G96" s="2" t="s">
        <v>397</v>
      </c>
      <c r="H96" s="2" t="s">
        <v>398</v>
      </c>
      <c r="I96" s="4">
        <v>2783</v>
      </c>
      <c r="J96" s="5">
        <v>0.13933999999999999</v>
      </c>
      <c r="K96" s="4">
        <v>19973</v>
      </c>
      <c r="L96" s="6">
        <v>100</v>
      </c>
      <c r="M96" s="4">
        <v>98</v>
      </c>
      <c r="N96" s="4">
        <v>98</v>
      </c>
    </row>
    <row r="97" spans="1:14" x14ac:dyDescent="0.25">
      <c r="A97" s="2" t="s">
        <v>509</v>
      </c>
      <c r="B97" s="2" t="s">
        <v>53</v>
      </c>
      <c r="C97" s="4">
        <v>5</v>
      </c>
      <c r="D97" s="2" t="s">
        <v>41</v>
      </c>
      <c r="E97" s="2" t="s">
        <v>11</v>
      </c>
      <c r="F97" s="2" t="s">
        <v>54</v>
      </c>
      <c r="G97" s="2" t="s">
        <v>370</v>
      </c>
      <c r="H97" s="2" t="s">
        <v>370</v>
      </c>
      <c r="I97" s="4">
        <v>1078</v>
      </c>
      <c r="J97" s="5">
        <v>5.3969999999999997E-2</v>
      </c>
      <c r="K97" s="4">
        <v>19973</v>
      </c>
      <c r="L97" s="6">
        <v>100</v>
      </c>
      <c r="M97" s="4">
        <v>98</v>
      </c>
      <c r="N97" s="4">
        <v>98</v>
      </c>
    </row>
    <row r="98" spans="1:14" x14ac:dyDescent="0.25">
      <c r="A98" s="2" t="s">
        <v>510</v>
      </c>
      <c r="B98" s="2" t="s">
        <v>53</v>
      </c>
      <c r="C98" s="4">
        <v>6</v>
      </c>
      <c r="D98" s="2" t="s">
        <v>41</v>
      </c>
      <c r="E98" s="2" t="s">
        <v>11</v>
      </c>
      <c r="F98" s="2" t="s">
        <v>54</v>
      </c>
      <c r="G98" s="2" t="s">
        <v>392</v>
      </c>
      <c r="H98" s="2" t="s">
        <v>393</v>
      </c>
      <c r="I98" s="4">
        <v>735</v>
      </c>
      <c r="J98" s="5">
        <v>3.6799999999999999E-2</v>
      </c>
      <c r="K98" s="4">
        <v>19973</v>
      </c>
      <c r="L98" s="6">
        <v>100</v>
      </c>
      <c r="M98" s="4">
        <v>98</v>
      </c>
      <c r="N98" s="4">
        <v>98</v>
      </c>
    </row>
    <row r="99" spans="1:14" x14ac:dyDescent="0.25">
      <c r="A99" s="2" t="s">
        <v>511</v>
      </c>
      <c r="B99" s="2" t="s">
        <v>53</v>
      </c>
      <c r="C99" s="4">
        <v>7</v>
      </c>
      <c r="D99" s="2" t="s">
        <v>41</v>
      </c>
      <c r="E99" s="2" t="s">
        <v>11</v>
      </c>
      <c r="F99" s="2" t="s">
        <v>54</v>
      </c>
      <c r="G99" s="2" t="s">
        <v>382</v>
      </c>
      <c r="H99" s="2" t="s">
        <v>383</v>
      </c>
      <c r="I99" s="4">
        <v>295</v>
      </c>
      <c r="J99" s="5">
        <v>1.477E-2</v>
      </c>
      <c r="K99" s="4">
        <v>19973</v>
      </c>
      <c r="L99" s="6">
        <v>100</v>
      </c>
      <c r="M99" s="4">
        <v>98</v>
      </c>
      <c r="N99" s="4">
        <v>98</v>
      </c>
    </row>
    <row r="100" spans="1:14" x14ac:dyDescent="0.25">
      <c r="A100" s="2" t="s">
        <v>512</v>
      </c>
      <c r="B100" s="2" t="s">
        <v>113</v>
      </c>
      <c r="C100" s="4">
        <v>1</v>
      </c>
      <c r="D100" s="2" t="s">
        <v>41</v>
      </c>
      <c r="E100" s="2" t="s">
        <v>11</v>
      </c>
      <c r="F100" s="2" t="s">
        <v>114</v>
      </c>
      <c r="G100" s="2" t="s">
        <v>382</v>
      </c>
      <c r="H100" s="2" t="s">
        <v>383</v>
      </c>
      <c r="I100" s="4">
        <v>10221</v>
      </c>
      <c r="J100" s="5">
        <v>0.27140999999999998</v>
      </c>
      <c r="K100" s="4">
        <v>37659</v>
      </c>
      <c r="L100" s="6">
        <v>100</v>
      </c>
      <c r="M100" s="4">
        <v>179</v>
      </c>
      <c r="N100" s="4">
        <v>179</v>
      </c>
    </row>
    <row r="101" spans="1:14" x14ac:dyDescent="0.25">
      <c r="A101" s="2" t="s">
        <v>513</v>
      </c>
      <c r="B101" s="2" t="s">
        <v>113</v>
      </c>
      <c r="C101" s="4">
        <v>2</v>
      </c>
      <c r="D101" s="2" t="s">
        <v>41</v>
      </c>
      <c r="E101" s="2" t="s">
        <v>11</v>
      </c>
      <c r="F101" s="2" t="s">
        <v>114</v>
      </c>
      <c r="G101" s="2" t="s">
        <v>367</v>
      </c>
      <c r="H101" s="2" t="s">
        <v>368</v>
      </c>
      <c r="I101" s="4">
        <v>8954</v>
      </c>
      <c r="J101" s="5">
        <v>0.23777000000000001</v>
      </c>
      <c r="K101" s="4">
        <v>37659</v>
      </c>
      <c r="L101" s="6">
        <v>100</v>
      </c>
      <c r="M101" s="4">
        <v>179</v>
      </c>
      <c r="N101" s="4">
        <v>179</v>
      </c>
    </row>
    <row r="102" spans="1:14" x14ac:dyDescent="0.25">
      <c r="A102" s="2" t="s">
        <v>514</v>
      </c>
      <c r="B102" s="2" t="s">
        <v>113</v>
      </c>
      <c r="C102" s="4">
        <v>3</v>
      </c>
      <c r="D102" s="2" t="s">
        <v>41</v>
      </c>
      <c r="E102" s="2" t="s">
        <v>11</v>
      </c>
      <c r="F102" s="2" t="s">
        <v>114</v>
      </c>
      <c r="G102" s="2" t="s">
        <v>370</v>
      </c>
      <c r="H102" s="2" t="s">
        <v>370</v>
      </c>
      <c r="I102" s="4">
        <v>6803</v>
      </c>
      <c r="J102" s="5">
        <v>0.18065000000000001</v>
      </c>
      <c r="K102" s="4">
        <v>37659</v>
      </c>
      <c r="L102" s="6">
        <v>100</v>
      </c>
      <c r="M102" s="4">
        <v>179</v>
      </c>
      <c r="N102" s="4">
        <v>179</v>
      </c>
    </row>
    <row r="103" spans="1:14" x14ac:dyDescent="0.25">
      <c r="A103" s="2" t="s">
        <v>515</v>
      </c>
      <c r="B103" s="2" t="s">
        <v>113</v>
      </c>
      <c r="C103" s="4">
        <v>4</v>
      </c>
      <c r="D103" s="2" t="s">
        <v>41</v>
      </c>
      <c r="E103" s="2" t="s">
        <v>11</v>
      </c>
      <c r="F103" s="2" t="s">
        <v>114</v>
      </c>
      <c r="G103" s="2" t="s">
        <v>364</v>
      </c>
      <c r="H103" s="2" t="s">
        <v>365</v>
      </c>
      <c r="I103" s="4">
        <v>4605</v>
      </c>
      <c r="J103" s="5">
        <v>0.12228</v>
      </c>
      <c r="K103" s="4">
        <v>37659</v>
      </c>
      <c r="L103" s="6">
        <v>100</v>
      </c>
      <c r="M103" s="4">
        <v>179</v>
      </c>
      <c r="N103" s="4">
        <v>179</v>
      </c>
    </row>
    <row r="104" spans="1:14" x14ac:dyDescent="0.25">
      <c r="A104" s="2" t="s">
        <v>516</v>
      </c>
      <c r="B104" s="2" t="s">
        <v>113</v>
      </c>
      <c r="C104" s="4">
        <v>5</v>
      </c>
      <c r="D104" s="2" t="s">
        <v>41</v>
      </c>
      <c r="E104" s="2" t="s">
        <v>11</v>
      </c>
      <c r="F104" s="2" t="s">
        <v>114</v>
      </c>
      <c r="G104" s="2" t="s">
        <v>392</v>
      </c>
      <c r="H104" s="2" t="s">
        <v>393</v>
      </c>
      <c r="I104" s="4">
        <v>3795</v>
      </c>
      <c r="J104" s="5">
        <v>0.10077</v>
      </c>
      <c r="K104" s="4">
        <v>37659</v>
      </c>
      <c r="L104" s="6">
        <v>100</v>
      </c>
      <c r="M104" s="4">
        <v>179</v>
      </c>
      <c r="N104" s="4">
        <v>179</v>
      </c>
    </row>
    <row r="105" spans="1:14" x14ac:dyDescent="0.25">
      <c r="A105" s="2" t="s">
        <v>517</v>
      </c>
      <c r="B105" s="2" t="s">
        <v>113</v>
      </c>
      <c r="C105" s="4">
        <v>6</v>
      </c>
      <c r="D105" s="2" t="s">
        <v>41</v>
      </c>
      <c r="E105" s="2" t="s">
        <v>11</v>
      </c>
      <c r="F105" s="2" t="s">
        <v>114</v>
      </c>
      <c r="G105" s="2" t="s">
        <v>378</v>
      </c>
      <c r="H105" s="2" t="s">
        <v>378</v>
      </c>
      <c r="I105" s="4">
        <v>2433</v>
      </c>
      <c r="J105" s="5">
        <v>6.4610000000000001E-2</v>
      </c>
      <c r="K105" s="4">
        <v>37659</v>
      </c>
      <c r="L105" s="6">
        <v>100</v>
      </c>
      <c r="M105" s="4">
        <v>179</v>
      </c>
      <c r="N105" s="4">
        <v>179</v>
      </c>
    </row>
    <row r="106" spans="1:14" x14ac:dyDescent="0.25">
      <c r="A106" s="2" t="s">
        <v>518</v>
      </c>
      <c r="B106" s="2" t="s">
        <v>113</v>
      </c>
      <c r="C106" s="4">
        <v>7</v>
      </c>
      <c r="D106" s="2" t="s">
        <v>41</v>
      </c>
      <c r="E106" s="2" t="s">
        <v>11</v>
      </c>
      <c r="F106" s="2" t="s">
        <v>114</v>
      </c>
      <c r="G106" s="2" t="s">
        <v>387</v>
      </c>
      <c r="H106" s="2" t="s">
        <v>388</v>
      </c>
      <c r="I106" s="4">
        <v>848</v>
      </c>
      <c r="J106" s="5">
        <v>2.2519999999999998E-2</v>
      </c>
      <c r="K106" s="4">
        <v>37659</v>
      </c>
      <c r="L106" s="6">
        <v>100</v>
      </c>
      <c r="M106" s="4">
        <v>179</v>
      </c>
      <c r="N106" s="4">
        <v>179</v>
      </c>
    </row>
    <row r="107" spans="1:14" x14ac:dyDescent="0.25">
      <c r="A107" s="2" t="s">
        <v>519</v>
      </c>
      <c r="B107" s="2" t="s">
        <v>56</v>
      </c>
      <c r="C107" s="4">
        <v>1</v>
      </c>
      <c r="D107" s="2" t="s">
        <v>41</v>
      </c>
      <c r="E107" s="2" t="s">
        <v>11</v>
      </c>
      <c r="F107" s="2" t="s">
        <v>57</v>
      </c>
      <c r="G107" s="2" t="s">
        <v>380</v>
      </c>
      <c r="H107" s="2" t="s">
        <v>380</v>
      </c>
      <c r="I107" s="4">
        <v>9142</v>
      </c>
      <c r="J107" s="5">
        <v>0.24740000000000001</v>
      </c>
      <c r="K107" s="4">
        <v>36953</v>
      </c>
      <c r="L107" s="6">
        <v>100</v>
      </c>
      <c r="M107" s="4">
        <v>176</v>
      </c>
      <c r="N107" s="4">
        <v>176</v>
      </c>
    </row>
    <row r="108" spans="1:14" x14ac:dyDescent="0.25">
      <c r="A108" s="2" t="s">
        <v>520</v>
      </c>
      <c r="B108" s="2" t="s">
        <v>56</v>
      </c>
      <c r="C108" s="4">
        <v>2</v>
      </c>
      <c r="D108" s="2" t="s">
        <v>41</v>
      </c>
      <c r="E108" s="2" t="s">
        <v>11</v>
      </c>
      <c r="F108" s="2" t="s">
        <v>57</v>
      </c>
      <c r="G108" s="2" t="s">
        <v>364</v>
      </c>
      <c r="H108" s="2" t="s">
        <v>365</v>
      </c>
      <c r="I108" s="4">
        <v>5901</v>
      </c>
      <c r="J108" s="5">
        <v>0.15969</v>
      </c>
      <c r="K108" s="4">
        <v>36953</v>
      </c>
      <c r="L108" s="6">
        <v>100</v>
      </c>
      <c r="M108" s="4">
        <v>176</v>
      </c>
      <c r="N108" s="4">
        <v>176</v>
      </c>
    </row>
    <row r="109" spans="1:14" x14ac:dyDescent="0.25">
      <c r="A109" s="2" t="s">
        <v>521</v>
      </c>
      <c r="B109" s="2" t="s">
        <v>56</v>
      </c>
      <c r="C109" s="4">
        <v>3</v>
      </c>
      <c r="D109" s="2" t="s">
        <v>41</v>
      </c>
      <c r="E109" s="2" t="s">
        <v>11</v>
      </c>
      <c r="F109" s="2" t="s">
        <v>57</v>
      </c>
      <c r="G109" s="2" t="s">
        <v>422</v>
      </c>
      <c r="H109" s="2" t="s">
        <v>423</v>
      </c>
      <c r="I109" s="4">
        <v>5264</v>
      </c>
      <c r="J109" s="5">
        <v>0.14244999999999999</v>
      </c>
      <c r="K109" s="4">
        <v>36953</v>
      </c>
      <c r="L109" s="6">
        <v>100</v>
      </c>
      <c r="M109" s="4">
        <v>176</v>
      </c>
      <c r="N109" s="4">
        <v>176</v>
      </c>
    </row>
    <row r="110" spans="1:14" x14ac:dyDescent="0.25">
      <c r="A110" s="2" t="s">
        <v>522</v>
      </c>
      <c r="B110" s="2" t="s">
        <v>56</v>
      </c>
      <c r="C110" s="4">
        <v>4</v>
      </c>
      <c r="D110" s="2" t="s">
        <v>41</v>
      </c>
      <c r="E110" s="2" t="s">
        <v>11</v>
      </c>
      <c r="F110" s="2" t="s">
        <v>57</v>
      </c>
      <c r="G110" s="2" t="s">
        <v>367</v>
      </c>
      <c r="H110" s="2" t="s">
        <v>368</v>
      </c>
      <c r="I110" s="4">
        <v>4328</v>
      </c>
      <c r="J110" s="5">
        <v>0.11712</v>
      </c>
      <c r="K110" s="4">
        <v>36953</v>
      </c>
      <c r="L110" s="6">
        <v>100</v>
      </c>
      <c r="M110" s="4">
        <v>176</v>
      </c>
      <c r="N110" s="4">
        <v>176</v>
      </c>
    </row>
    <row r="111" spans="1:14" x14ac:dyDescent="0.25">
      <c r="A111" s="2" t="s">
        <v>523</v>
      </c>
      <c r="B111" s="2" t="s">
        <v>56</v>
      </c>
      <c r="C111" s="4">
        <v>5</v>
      </c>
      <c r="D111" s="2" t="s">
        <v>41</v>
      </c>
      <c r="E111" s="2" t="s">
        <v>11</v>
      </c>
      <c r="F111" s="2" t="s">
        <v>57</v>
      </c>
      <c r="G111" s="2" t="s">
        <v>395</v>
      </c>
      <c r="H111" s="2" t="s">
        <v>395</v>
      </c>
      <c r="I111" s="4">
        <v>3431</v>
      </c>
      <c r="J111" s="5">
        <v>9.2850000000000002E-2</v>
      </c>
      <c r="K111" s="4">
        <v>36953</v>
      </c>
      <c r="L111" s="6">
        <v>100</v>
      </c>
      <c r="M111" s="4">
        <v>176</v>
      </c>
      <c r="N111" s="4">
        <v>176</v>
      </c>
    </row>
    <row r="112" spans="1:14" x14ac:dyDescent="0.25">
      <c r="A112" s="2" t="s">
        <v>524</v>
      </c>
      <c r="B112" s="2" t="s">
        <v>56</v>
      </c>
      <c r="C112" s="4">
        <v>6</v>
      </c>
      <c r="D112" s="2" t="s">
        <v>41</v>
      </c>
      <c r="E112" s="2" t="s">
        <v>11</v>
      </c>
      <c r="F112" s="2" t="s">
        <v>57</v>
      </c>
      <c r="G112" s="2" t="s">
        <v>387</v>
      </c>
      <c r="H112" s="2" t="s">
        <v>388</v>
      </c>
      <c r="I112" s="4">
        <v>3305</v>
      </c>
      <c r="J112" s="5">
        <v>8.9440000000000006E-2</v>
      </c>
      <c r="K112" s="4">
        <v>36953</v>
      </c>
      <c r="L112" s="6">
        <v>100</v>
      </c>
      <c r="M112" s="4">
        <v>176</v>
      </c>
      <c r="N112" s="4">
        <v>176</v>
      </c>
    </row>
    <row r="113" spans="1:14" x14ac:dyDescent="0.25">
      <c r="A113" s="2" t="s">
        <v>525</v>
      </c>
      <c r="B113" s="2" t="s">
        <v>56</v>
      </c>
      <c r="C113" s="4">
        <v>7</v>
      </c>
      <c r="D113" s="2" t="s">
        <v>41</v>
      </c>
      <c r="E113" s="2" t="s">
        <v>11</v>
      </c>
      <c r="F113" s="2" t="s">
        <v>57</v>
      </c>
      <c r="G113" s="2" t="s">
        <v>370</v>
      </c>
      <c r="H113" s="2" t="s">
        <v>370</v>
      </c>
      <c r="I113" s="4">
        <v>2020</v>
      </c>
      <c r="J113" s="5">
        <v>5.466E-2</v>
      </c>
      <c r="K113" s="4">
        <v>36953</v>
      </c>
      <c r="L113" s="6">
        <v>100</v>
      </c>
      <c r="M113" s="4">
        <v>176</v>
      </c>
      <c r="N113" s="4">
        <v>176</v>
      </c>
    </row>
    <row r="114" spans="1:14" x14ac:dyDescent="0.25">
      <c r="A114" s="2" t="s">
        <v>526</v>
      </c>
      <c r="B114" s="2" t="s">
        <v>56</v>
      </c>
      <c r="C114" s="4">
        <v>8</v>
      </c>
      <c r="D114" s="2" t="s">
        <v>41</v>
      </c>
      <c r="E114" s="2" t="s">
        <v>11</v>
      </c>
      <c r="F114" s="2" t="s">
        <v>57</v>
      </c>
      <c r="G114" s="2" t="s">
        <v>378</v>
      </c>
      <c r="H114" s="2" t="s">
        <v>378</v>
      </c>
      <c r="I114" s="4">
        <v>1543</v>
      </c>
      <c r="J114" s="5">
        <v>4.1759999999999999E-2</v>
      </c>
      <c r="K114" s="4">
        <v>36953</v>
      </c>
      <c r="L114" s="6">
        <v>100</v>
      </c>
      <c r="M114" s="4">
        <v>176</v>
      </c>
      <c r="N114" s="4">
        <v>176</v>
      </c>
    </row>
    <row r="115" spans="1:14" x14ac:dyDescent="0.25">
      <c r="A115" s="2" t="s">
        <v>527</v>
      </c>
      <c r="B115" s="2" t="s">
        <v>56</v>
      </c>
      <c r="C115" s="4">
        <v>9</v>
      </c>
      <c r="D115" s="2" t="s">
        <v>41</v>
      </c>
      <c r="E115" s="2" t="s">
        <v>11</v>
      </c>
      <c r="F115" s="2" t="s">
        <v>57</v>
      </c>
      <c r="G115" s="2" t="s">
        <v>385</v>
      </c>
      <c r="H115" s="2" t="s">
        <v>385</v>
      </c>
      <c r="I115" s="4">
        <v>1145</v>
      </c>
      <c r="J115" s="5">
        <v>3.099E-2</v>
      </c>
      <c r="K115" s="4">
        <v>36953</v>
      </c>
      <c r="L115" s="6">
        <v>100</v>
      </c>
      <c r="M115" s="4">
        <v>176</v>
      </c>
      <c r="N115" s="4">
        <v>176</v>
      </c>
    </row>
    <row r="116" spans="1:14" x14ac:dyDescent="0.25">
      <c r="A116" s="2" t="s">
        <v>528</v>
      </c>
      <c r="B116" s="2" t="s">
        <v>56</v>
      </c>
      <c r="C116" s="4">
        <v>10</v>
      </c>
      <c r="D116" s="2" t="s">
        <v>41</v>
      </c>
      <c r="E116" s="2" t="s">
        <v>11</v>
      </c>
      <c r="F116" s="2" t="s">
        <v>57</v>
      </c>
      <c r="G116" s="2" t="s">
        <v>392</v>
      </c>
      <c r="H116" s="2" t="s">
        <v>393</v>
      </c>
      <c r="I116" s="4">
        <v>544</v>
      </c>
      <c r="J116" s="5">
        <v>1.472E-2</v>
      </c>
      <c r="K116" s="4">
        <v>36953</v>
      </c>
      <c r="L116" s="6">
        <v>100</v>
      </c>
      <c r="M116" s="4">
        <v>176</v>
      </c>
      <c r="N116" s="4">
        <v>176</v>
      </c>
    </row>
    <row r="117" spans="1:14" x14ac:dyDescent="0.25">
      <c r="A117" s="2" t="s">
        <v>529</v>
      </c>
      <c r="B117" s="2" t="s">
        <v>56</v>
      </c>
      <c r="C117" s="4">
        <v>11</v>
      </c>
      <c r="D117" s="2" t="s">
        <v>41</v>
      </c>
      <c r="E117" s="2" t="s">
        <v>11</v>
      </c>
      <c r="F117" s="2" t="s">
        <v>57</v>
      </c>
      <c r="G117" s="2" t="s">
        <v>397</v>
      </c>
      <c r="H117" s="2" t="s">
        <v>398</v>
      </c>
      <c r="I117" s="4">
        <v>330</v>
      </c>
      <c r="J117" s="5">
        <v>0.89300000000000002</v>
      </c>
      <c r="K117" s="4">
        <v>36953</v>
      </c>
      <c r="L117" s="6">
        <v>100</v>
      </c>
      <c r="M117" s="4">
        <v>176</v>
      </c>
      <c r="N117" s="4">
        <v>176</v>
      </c>
    </row>
    <row r="118" spans="1:14" x14ac:dyDescent="0.25">
      <c r="A118" s="2" t="s">
        <v>530</v>
      </c>
      <c r="B118" s="2" t="s">
        <v>59</v>
      </c>
      <c r="C118" s="4">
        <v>1</v>
      </c>
      <c r="D118" s="2" t="s">
        <v>41</v>
      </c>
      <c r="E118" s="2" t="s">
        <v>11</v>
      </c>
      <c r="F118" s="2" t="s">
        <v>60</v>
      </c>
      <c r="G118" s="2" t="s">
        <v>364</v>
      </c>
      <c r="H118" s="2" t="s">
        <v>365</v>
      </c>
      <c r="I118" s="4">
        <v>768</v>
      </c>
      <c r="J118" s="5">
        <v>0.28775000000000001</v>
      </c>
      <c r="K118" s="4">
        <v>2669</v>
      </c>
      <c r="L118" s="6">
        <v>100</v>
      </c>
      <c r="M118" s="4">
        <v>13</v>
      </c>
      <c r="N118" s="4">
        <v>13</v>
      </c>
    </row>
    <row r="119" spans="1:14" x14ac:dyDescent="0.25">
      <c r="A119" s="2" t="s">
        <v>531</v>
      </c>
      <c r="B119" s="2" t="s">
        <v>59</v>
      </c>
      <c r="C119" s="4">
        <v>2</v>
      </c>
      <c r="D119" s="2" t="s">
        <v>41</v>
      </c>
      <c r="E119" s="2" t="s">
        <v>11</v>
      </c>
      <c r="F119" s="2" t="s">
        <v>60</v>
      </c>
      <c r="G119" s="2" t="s">
        <v>367</v>
      </c>
      <c r="H119" s="2" t="s">
        <v>368</v>
      </c>
      <c r="I119" s="4">
        <v>606</v>
      </c>
      <c r="J119" s="5">
        <v>0.22705</v>
      </c>
      <c r="K119" s="4">
        <v>2669</v>
      </c>
      <c r="L119" s="6">
        <v>100</v>
      </c>
      <c r="M119" s="4">
        <v>13</v>
      </c>
      <c r="N119" s="4">
        <v>13</v>
      </c>
    </row>
    <row r="120" spans="1:14" x14ac:dyDescent="0.25">
      <c r="A120" s="2" t="s">
        <v>532</v>
      </c>
      <c r="B120" s="2" t="s">
        <v>59</v>
      </c>
      <c r="C120" s="4">
        <v>3</v>
      </c>
      <c r="D120" s="2" t="s">
        <v>41</v>
      </c>
      <c r="E120" s="2" t="s">
        <v>11</v>
      </c>
      <c r="F120" s="2" t="s">
        <v>60</v>
      </c>
      <c r="G120" s="2" t="s">
        <v>533</v>
      </c>
      <c r="H120" s="2" t="s">
        <v>534</v>
      </c>
      <c r="I120" s="4">
        <v>490</v>
      </c>
      <c r="J120" s="5">
        <v>0.18359</v>
      </c>
      <c r="K120" s="4">
        <v>2669</v>
      </c>
      <c r="L120" s="6">
        <v>100</v>
      </c>
      <c r="M120" s="4">
        <v>13</v>
      </c>
      <c r="N120" s="4">
        <v>13</v>
      </c>
    </row>
    <row r="121" spans="1:14" x14ac:dyDescent="0.25">
      <c r="A121" s="2" t="s">
        <v>535</v>
      </c>
      <c r="B121" s="2" t="s">
        <v>59</v>
      </c>
      <c r="C121" s="4">
        <v>4</v>
      </c>
      <c r="D121" s="2" t="s">
        <v>41</v>
      </c>
      <c r="E121" s="2" t="s">
        <v>11</v>
      </c>
      <c r="F121" s="2" t="s">
        <v>60</v>
      </c>
      <c r="G121" s="2" t="s">
        <v>370</v>
      </c>
      <c r="H121" s="2" t="s">
        <v>370</v>
      </c>
      <c r="I121" s="4">
        <v>453</v>
      </c>
      <c r="J121" s="5">
        <v>0.16972999999999999</v>
      </c>
      <c r="K121" s="4">
        <v>2669</v>
      </c>
      <c r="L121" s="6">
        <v>100</v>
      </c>
      <c r="M121" s="4">
        <v>13</v>
      </c>
      <c r="N121" s="4">
        <v>13</v>
      </c>
    </row>
    <row r="122" spans="1:14" x14ac:dyDescent="0.25">
      <c r="A122" s="2" t="s">
        <v>536</v>
      </c>
      <c r="B122" s="2" t="s">
        <v>59</v>
      </c>
      <c r="C122" s="4">
        <v>5</v>
      </c>
      <c r="D122" s="2" t="s">
        <v>41</v>
      </c>
      <c r="E122" s="2" t="s">
        <v>11</v>
      </c>
      <c r="F122" s="2" t="s">
        <v>60</v>
      </c>
      <c r="G122" s="2" t="s">
        <v>387</v>
      </c>
      <c r="H122" s="2" t="s">
        <v>388</v>
      </c>
      <c r="I122" s="4">
        <v>352</v>
      </c>
      <c r="J122" s="5">
        <v>0.13188</v>
      </c>
      <c r="K122" s="4">
        <v>2669</v>
      </c>
      <c r="L122" s="6">
        <v>100</v>
      </c>
      <c r="M122" s="4">
        <v>13</v>
      </c>
      <c r="N122" s="4">
        <v>13</v>
      </c>
    </row>
    <row r="123" spans="1:14" x14ac:dyDescent="0.25">
      <c r="A123" s="2" t="s">
        <v>537</v>
      </c>
      <c r="B123" s="2" t="s">
        <v>62</v>
      </c>
      <c r="C123" s="4">
        <v>1</v>
      </c>
      <c r="D123" s="2" t="s">
        <v>41</v>
      </c>
      <c r="E123" s="2" t="s">
        <v>11</v>
      </c>
      <c r="F123" s="2" t="s">
        <v>63</v>
      </c>
      <c r="G123" s="2" t="s">
        <v>364</v>
      </c>
      <c r="H123" s="2" t="s">
        <v>365</v>
      </c>
      <c r="I123" s="4">
        <v>21129</v>
      </c>
      <c r="J123" s="5">
        <v>0.25506000000000001</v>
      </c>
      <c r="K123" s="4">
        <v>82839</v>
      </c>
      <c r="L123" s="6">
        <v>100</v>
      </c>
      <c r="M123" s="4">
        <v>388</v>
      </c>
      <c r="N123" s="4">
        <v>388</v>
      </c>
    </row>
    <row r="124" spans="1:14" x14ac:dyDescent="0.25">
      <c r="A124" s="2" t="s">
        <v>538</v>
      </c>
      <c r="B124" s="2" t="s">
        <v>62</v>
      </c>
      <c r="C124" s="4">
        <v>2</v>
      </c>
      <c r="D124" s="2" t="s">
        <v>41</v>
      </c>
      <c r="E124" s="2" t="s">
        <v>11</v>
      </c>
      <c r="F124" s="2" t="s">
        <v>63</v>
      </c>
      <c r="G124" s="2" t="s">
        <v>387</v>
      </c>
      <c r="H124" s="2" t="s">
        <v>388</v>
      </c>
      <c r="I124" s="4">
        <v>17545</v>
      </c>
      <c r="J124" s="5">
        <v>0.21179999999999999</v>
      </c>
      <c r="K124" s="4">
        <v>82839</v>
      </c>
      <c r="L124" s="6">
        <v>100</v>
      </c>
      <c r="M124" s="4">
        <v>388</v>
      </c>
      <c r="N124" s="4">
        <v>388</v>
      </c>
    </row>
    <row r="125" spans="1:14" x14ac:dyDescent="0.25">
      <c r="A125" s="2" t="s">
        <v>539</v>
      </c>
      <c r="B125" s="2" t="s">
        <v>62</v>
      </c>
      <c r="C125" s="4">
        <v>3</v>
      </c>
      <c r="D125" s="2" t="s">
        <v>41</v>
      </c>
      <c r="E125" s="2" t="s">
        <v>11</v>
      </c>
      <c r="F125" s="2" t="s">
        <v>63</v>
      </c>
      <c r="G125" s="2" t="s">
        <v>370</v>
      </c>
      <c r="H125" s="2" t="s">
        <v>370</v>
      </c>
      <c r="I125" s="4">
        <v>10944</v>
      </c>
      <c r="J125" s="5">
        <v>0.13211000000000001</v>
      </c>
      <c r="K125" s="4">
        <v>82839</v>
      </c>
      <c r="L125" s="6">
        <v>100</v>
      </c>
      <c r="M125" s="4">
        <v>388</v>
      </c>
      <c r="N125" s="4">
        <v>388</v>
      </c>
    </row>
    <row r="126" spans="1:14" x14ac:dyDescent="0.25">
      <c r="A126" s="2" t="s">
        <v>540</v>
      </c>
      <c r="B126" s="2" t="s">
        <v>62</v>
      </c>
      <c r="C126" s="4">
        <v>4</v>
      </c>
      <c r="D126" s="2" t="s">
        <v>41</v>
      </c>
      <c r="E126" s="2" t="s">
        <v>11</v>
      </c>
      <c r="F126" s="2" t="s">
        <v>63</v>
      </c>
      <c r="G126" s="2" t="s">
        <v>382</v>
      </c>
      <c r="H126" s="2" t="s">
        <v>383</v>
      </c>
      <c r="I126" s="4">
        <v>7245</v>
      </c>
      <c r="J126" s="5">
        <v>8.746000000000001E-2</v>
      </c>
      <c r="K126" s="4">
        <v>82839</v>
      </c>
      <c r="L126" s="6">
        <v>100</v>
      </c>
      <c r="M126" s="4">
        <v>388</v>
      </c>
      <c r="N126" s="4">
        <v>388</v>
      </c>
    </row>
    <row r="127" spans="1:14" x14ac:dyDescent="0.25">
      <c r="A127" s="2" t="s">
        <v>541</v>
      </c>
      <c r="B127" s="2" t="s">
        <v>62</v>
      </c>
      <c r="C127" s="4">
        <v>5</v>
      </c>
      <c r="D127" s="2" t="s">
        <v>41</v>
      </c>
      <c r="E127" s="2" t="s">
        <v>11</v>
      </c>
      <c r="F127" s="2" t="s">
        <v>63</v>
      </c>
      <c r="G127" s="2" t="s">
        <v>378</v>
      </c>
      <c r="H127" s="2" t="s">
        <v>378</v>
      </c>
      <c r="I127" s="4">
        <v>6356</v>
      </c>
      <c r="J127" s="5">
        <v>7.6730000000000007E-2</v>
      </c>
      <c r="K127" s="4">
        <v>82839</v>
      </c>
      <c r="L127" s="6">
        <v>100</v>
      </c>
      <c r="M127" s="4">
        <v>388</v>
      </c>
      <c r="N127" s="4">
        <v>388</v>
      </c>
    </row>
    <row r="128" spans="1:14" x14ac:dyDescent="0.25">
      <c r="A128" s="2" t="s">
        <v>542</v>
      </c>
      <c r="B128" s="2" t="s">
        <v>62</v>
      </c>
      <c r="C128" s="4">
        <v>6</v>
      </c>
      <c r="D128" s="2" t="s">
        <v>41</v>
      </c>
      <c r="E128" s="2" t="s">
        <v>11</v>
      </c>
      <c r="F128" s="2" t="s">
        <v>63</v>
      </c>
      <c r="G128" s="2" t="s">
        <v>367</v>
      </c>
      <c r="H128" s="2" t="s">
        <v>368</v>
      </c>
      <c r="I128" s="4">
        <v>4552</v>
      </c>
      <c r="J128" s="5">
        <v>5.4949999999999999E-2</v>
      </c>
      <c r="K128" s="4">
        <v>82839</v>
      </c>
      <c r="L128" s="6">
        <v>100</v>
      </c>
      <c r="M128" s="4">
        <v>388</v>
      </c>
      <c r="N128" s="4">
        <v>388</v>
      </c>
    </row>
    <row r="129" spans="1:14" x14ac:dyDescent="0.25">
      <c r="A129" s="2" t="s">
        <v>543</v>
      </c>
      <c r="B129" s="2" t="s">
        <v>62</v>
      </c>
      <c r="C129" s="4">
        <v>7</v>
      </c>
      <c r="D129" s="2" t="s">
        <v>41</v>
      </c>
      <c r="E129" s="2" t="s">
        <v>11</v>
      </c>
      <c r="F129" s="2" t="s">
        <v>63</v>
      </c>
      <c r="G129" s="2" t="s">
        <v>372</v>
      </c>
      <c r="H129" s="2" t="s">
        <v>373</v>
      </c>
      <c r="I129" s="4">
        <v>3930</v>
      </c>
      <c r="J129" s="5">
        <v>4.7440000000000003E-2</v>
      </c>
      <c r="K129" s="4">
        <v>82839</v>
      </c>
      <c r="L129" s="6">
        <v>100</v>
      </c>
      <c r="M129" s="4">
        <v>388</v>
      </c>
      <c r="N129" s="4">
        <v>388</v>
      </c>
    </row>
    <row r="130" spans="1:14" x14ac:dyDescent="0.25">
      <c r="A130" s="2" t="s">
        <v>544</v>
      </c>
      <c r="B130" s="2" t="s">
        <v>62</v>
      </c>
      <c r="C130" s="4">
        <v>8</v>
      </c>
      <c r="D130" s="2" t="s">
        <v>41</v>
      </c>
      <c r="E130" s="2" t="s">
        <v>11</v>
      </c>
      <c r="F130" s="2" t="s">
        <v>63</v>
      </c>
      <c r="G130" s="2" t="s">
        <v>457</v>
      </c>
      <c r="H130" s="2" t="s">
        <v>458</v>
      </c>
      <c r="I130" s="4">
        <v>2492</v>
      </c>
      <c r="J130" s="5">
        <v>3.0079999999999999E-2</v>
      </c>
      <c r="K130" s="4">
        <v>82839</v>
      </c>
      <c r="L130" s="6">
        <v>100</v>
      </c>
      <c r="M130" s="4">
        <v>388</v>
      </c>
      <c r="N130" s="4">
        <v>388</v>
      </c>
    </row>
    <row r="131" spans="1:14" x14ac:dyDescent="0.25">
      <c r="A131" s="2" t="s">
        <v>545</v>
      </c>
      <c r="B131" s="2" t="s">
        <v>62</v>
      </c>
      <c r="C131" s="4">
        <v>9</v>
      </c>
      <c r="D131" s="2" t="s">
        <v>41</v>
      </c>
      <c r="E131" s="2" t="s">
        <v>11</v>
      </c>
      <c r="F131" s="2" t="s">
        <v>63</v>
      </c>
      <c r="G131" s="2" t="s">
        <v>385</v>
      </c>
      <c r="H131" s="2" t="s">
        <v>385</v>
      </c>
      <c r="I131" s="4">
        <v>2241</v>
      </c>
      <c r="J131" s="5">
        <v>2.7050000000000001E-2</v>
      </c>
      <c r="K131" s="4">
        <v>82839</v>
      </c>
      <c r="L131" s="6">
        <v>100</v>
      </c>
      <c r="M131" s="4">
        <v>388</v>
      </c>
      <c r="N131" s="4">
        <v>388</v>
      </c>
    </row>
    <row r="132" spans="1:14" x14ac:dyDescent="0.25">
      <c r="A132" s="2" t="s">
        <v>546</v>
      </c>
      <c r="B132" s="2" t="s">
        <v>62</v>
      </c>
      <c r="C132" s="4">
        <v>10</v>
      </c>
      <c r="D132" s="2" t="s">
        <v>41</v>
      </c>
      <c r="E132" s="2" t="s">
        <v>11</v>
      </c>
      <c r="F132" s="2" t="s">
        <v>63</v>
      </c>
      <c r="G132" s="2" t="s">
        <v>380</v>
      </c>
      <c r="H132" s="2" t="s">
        <v>380</v>
      </c>
      <c r="I132" s="4">
        <v>1731</v>
      </c>
      <c r="J132" s="5">
        <v>2.0899999999999998E-2</v>
      </c>
      <c r="K132" s="4">
        <v>82839</v>
      </c>
      <c r="L132" s="6">
        <v>100</v>
      </c>
      <c r="M132" s="4">
        <v>388</v>
      </c>
      <c r="N132" s="4">
        <v>388</v>
      </c>
    </row>
    <row r="133" spans="1:14" x14ac:dyDescent="0.25">
      <c r="A133" s="2" t="s">
        <v>547</v>
      </c>
      <c r="B133" s="2" t="s">
        <v>62</v>
      </c>
      <c r="C133" s="4">
        <v>11</v>
      </c>
      <c r="D133" s="2" t="s">
        <v>41</v>
      </c>
      <c r="E133" s="2" t="s">
        <v>11</v>
      </c>
      <c r="F133" s="2" t="s">
        <v>63</v>
      </c>
      <c r="G133" s="2" t="s">
        <v>419</v>
      </c>
      <c r="H133" s="2" t="s">
        <v>420</v>
      </c>
      <c r="I133" s="4">
        <v>1411</v>
      </c>
      <c r="J133" s="5">
        <v>1.703E-2</v>
      </c>
      <c r="K133" s="4">
        <v>82839</v>
      </c>
      <c r="L133" s="6">
        <v>100</v>
      </c>
      <c r="M133" s="4">
        <v>388</v>
      </c>
      <c r="N133" s="4">
        <v>388</v>
      </c>
    </row>
    <row r="134" spans="1:14" x14ac:dyDescent="0.25">
      <c r="A134" s="2" t="s">
        <v>548</v>
      </c>
      <c r="B134" s="2" t="s">
        <v>62</v>
      </c>
      <c r="C134" s="4">
        <v>12</v>
      </c>
      <c r="D134" s="2" t="s">
        <v>41</v>
      </c>
      <c r="E134" s="2" t="s">
        <v>11</v>
      </c>
      <c r="F134" s="2" t="s">
        <v>63</v>
      </c>
      <c r="G134" s="2" t="s">
        <v>392</v>
      </c>
      <c r="H134" s="2" t="s">
        <v>393</v>
      </c>
      <c r="I134" s="4">
        <v>1203</v>
      </c>
      <c r="J134" s="5">
        <v>1.452E-2</v>
      </c>
      <c r="K134" s="4">
        <v>82839</v>
      </c>
      <c r="L134" s="6">
        <v>100</v>
      </c>
      <c r="M134" s="4">
        <v>388</v>
      </c>
      <c r="N134" s="4">
        <v>388</v>
      </c>
    </row>
    <row r="135" spans="1:14" x14ac:dyDescent="0.25">
      <c r="A135" s="2" t="s">
        <v>549</v>
      </c>
      <c r="B135" s="2" t="s">
        <v>62</v>
      </c>
      <c r="C135" s="4">
        <v>13</v>
      </c>
      <c r="D135" s="2" t="s">
        <v>41</v>
      </c>
      <c r="E135" s="2" t="s">
        <v>11</v>
      </c>
      <c r="F135" s="2" t="s">
        <v>63</v>
      </c>
      <c r="G135" s="2" t="s">
        <v>550</v>
      </c>
      <c r="H135" s="2" t="s">
        <v>550</v>
      </c>
      <c r="I135" s="4">
        <v>1138</v>
      </c>
      <c r="J135" s="5">
        <v>1.374E-2</v>
      </c>
      <c r="K135" s="4">
        <v>82839</v>
      </c>
      <c r="L135" s="6">
        <v>100</v>
      </c>
      <c r="M135" s="4">
        <v>388</v>
      </c>
      <c r="N135" s="4">
        <v>388</v>
      </c>
    </row>
    <row r="136" spans="1:14" x14ac:dyDescent="0.25">
      <c r="A136" s="2" t="s">
        <v>551</v>
      </c>
      <c r="B136" s="2" t="s">
        <v>62</v>
      </c>
      <c r="C136" s="4">
        <v>14</v>
      </c>
      <c r="D136" s="2" t="s">
        <v>41</v>
      </c>
      <c r="E136" s="2" t="s">
        <v>11</v>
      </c>
      <c r="F136" s="2" t="s">
        <v>63</v>
      </c>
      <c r="G136" s="2" t="s">
        <v>435</v>
      </c>
      <c r="H136" s="2" t="s">
        <v>436</v>
      </c>
      <c r="I136" s="4">
        <v>922</v>
      </c>
      <c r="J136" s="5">
        <v>1.1129999999999999E-2</v>
      </c>
      <c r="K136" s="4">
        <v>82839</v>
      </c>
      <c r="L136" s="6">
        <v>100</v>
      </c>
      <c r="M136" s="4">
        <v>388</v>
      </c>
      <c r="N136" s="4">
        <v>388</v>
      </c>
    </row>
    <row r="137" spans="1:14" x14ac:dyDescent="0.25">
      <c r="A137" s="2" t="s">
        <v>552</v>
      </c>
      <c r="B137" s="2" t="s">
        <v>65</v>
      </c>
      <c r="C137" s="4">
        <v>1</v>
      </c>
      <c r="D137" s="2" t="s">
        <v>41</v>
      </c>
      <c r="E137" s="2" t="s">
        <v>11</v>
      </c>
      <c r="F137" s="2" t="s">
        <v>66</v>
      </c>
      <c r="G137" s="2" t="s">
        <v>380</v>
      </c>
      <c r="H137" s="2" t="s">
        <v>380</v>
      </c>
      <c r="I137" s="4">
        <v>312</v>
      </c>
      <c r="J137" s="5">
        <v>0.44571</v>
      </c>
      <c r="K137" s="4">
        <v>700</v>
      </c>
      <c r="L137" s="6">
        <v>100</v>
      </c>
      <c r="M137" s="4">
        <v>4</v>
      </c>
      <c r="N137" s="4">
        <v>4</v>
      </c>
    </row>
    <row r="138" spans="1:14" x14ac:dyDescent="0.25">
      <c r="A138" s="2" t="s">
        <v>553</v>
      </c>
      <c r="B138" s="2" t="s">
        <v>65</v>
      </c>
      <c r="C138" s="4">
        <v>2</v>
      </c>
      <c r="D138" s="2" t="s">
        <v>41</v>
      </c>
      <c r="E138" s="2" t="s">
        <v>11</v>
      </c>
      <c r="F138" s="2" t="s">
        <v>66</v>
      </c>
      <c r="G138" s="2" t="s">
        <v>370</v>
      </c>
      <c r="H138" s="2" t="s">
        <v>370</v>
      </c>
      <c r="I138" s="4">
        <v>110</v>
      </c>
      <c r="J138" s="5">
        <v>0.15714</v>
      </c>
      <c r="K138" s="4">
        <v>700</v>
      </c>
      <c r="L138" s="6">
        <v>100</v>
      </c>
      <c r="M138" s="4">
        <v>4</v>
      </c>
      <c r="N138" s="4">
        <v>4</v>
      </c>
    </row>
    <row r="139" spans="1:14" x14ac:dyDescent="0.25">
      <c r="A139" s="2" t="s">
        <v>554</v>
      </c>
      <c r="B139" s="2" t="s">
        <v>65</v>
      </c>
      <c r="C139" s="4">
        <v>3</v>
      </c>
      <c r="D139" s="2" t="s">
        <v>41</v>
      </c>
      <c r="E139" s="2" t="s">
        <v>11</v>
      </c>
      <c r="F139" s="2" t="s">
        <v>66</v>
      </c>
      <c r="G139" s="2" t="s">
        <v>364</v>
      </c>
      <c r="H139" s="2" t="s">
        <v>365</v>
      </c>
      <c r="I139" s="4">
        <v>77</v>
      </c>
      <c r="J139" s="5">
        <v>0.11</v>
      </c>
      <c r="K139" s="4">
        <v>700</v>
      </c>
      <c r="L139" s="6">
        <v>100</v>
      </c>
      <c r="M139" s="4">
        <v>4</v>
      </c>
      <c r="N139" s="4">
        <v>4</v>
      </c>
    </row>
    <row r="140" spans="1:14" x14ac:dyDescent="0.25">
      <c r="A140" s="2" t="s">
        <v>555</v>
      </c>
      <c r="B140" s="2" t="s">
        <v>65</v>
      </c>
      <c r="C140" s="4">
        <v>4</v>
      </c>
      <c r="D140" s="2" t="s">
        <v>41</v>
      </c>
      <c r="E140" s="2" t="s">
        <v>11</v>
      </c>
      <c r="F140" s="2" t="s">
        <v>66</v>
      </c>
      <c r="G140" s="2" t="s">
        <v>385</v>
      </c>
      <c r="H140" s="2" t="s">
        <v>385</v>
      </c>
      <c r="I140" s="4">
        <v>75</v>
      </c>
      <c r="J140" s="5">
        <v>0.10714</v>
      </c>
      <c r="K140" s="4">
        <v>700</v>
      </c>
      <c r="L140" s="6">
        <v>100</v>
      </c>
      <c r="M140" s="4">
        <v>4</v>
      </c>
      <c r="N140" s="4">
        <v>4</v>
      </c>
    </row>
    <row r="141" spans="1:14" x14ac:dyDescent="0.25">
      <c r="A141" s="2" t="s">
        <v>556</v>
      </c>
      <c r="B141" s="2" t="s">
        <v>65</v>
      </c>
      <c r="C141" s="4">
        <v>5</v>
      </c>
      <c r="D141" s="2" t="s">
        <v>41</v>
      </c>
      <c r="E141" s="2" t="s">
        <v>11</v>
      </c>
      <c r="F141" s="2" t="s">
        <v>66</v>
      </c>
      <c r="G141" s="2" t="s">
        <v>392</v>
      </c>
      <c r="H141" s="2" t="s">
        <v>393</v>
      </c>
      <c r="I141" s="4">
        <v>71</v>
      </c>
      <c r="J141" s="5">
        <v>0.10143000000000001</v>
      </c>
      <c r="K141" s="4">
        <v>700</v>
      </c>
      <c r="L141" s="6">
        <v>100</v>
      </c>
      <c r="M141" s="4">
        <v>4</v>
      </c>
      <c r="N141" s="4">
        <v>4</v>
      </c>
    </row>
    <row r="142" spans="1:14" x14ac:dyDescent="0.25">
      <c r="A142" s="2" t="s">
        <v>557</v>
      </c>
      <c r="B142" s="2" t="s">
        <v>65</v>
      </c>
      <c r="C142" s="4">
        <v>6</v>
      </c>
      <c r="D142" s="2" t="s">
        <v>41</v>
      </c>
      <c r="E142" s="2" t="s">
        <v>11</v>
      </c>
      <c r="F142" s="2" t="s">
        <v>66</v>
      </c>
      <c r="G142" s="2" t="s">
        <v>367</v>
      </c>
      <c r="H142" s="2" t="s">
        <v>368</v>
      </c>
      <c r="I142" s="4">
        <v>55</v>
      </c>
      <c r="J142" s="5">
        <v>7.8570000000000001E-2</v>
      </c>
      <c r="K142" s="4">
        <v>700</v>
      </c>
      <c r="L142" s="6">
        <v>100</v>
      </c>
      <c r="M142" s="4">
        <v>4</v>
      </c>
      <c r="N142" s="4">
        <v>4</v>
      </c>
    </row>
    <row r="143" spans="1:14" x14ac:dyDescent="0.25">
      <c r="A143" s="2" t="s">
        <v>558</v>
      </c>
      <c r="B143" s="2" t="s">
        <v>68</v>
      </c>
      <c r="C143" s="4">
        <v>1</v>
      </c>
      <c r="D143" s="2" t="s">
        <v>41</v>
      </c>
      <c r="E143" s="2" t="s">
        <v>11</v>
      </c>
      <c r="F143" s="2" t="s">
        <v>69</v>
      </c>
      <c r="G143" s="2" t="s">
        <v>370</v>
      </c>
      <c r="H143" s="2" t="s">
        <v>370</v>
      </c>
      <c r="I143" s="4">
        <v>498</v>
      </c>
      <c r="J143" s="5">
        <v>0.53491</v>
      </c>
      <c r="K143" s="4">
        <v>931</v>
      </c>
      <c r="L143" s="6">
        <v>100</v>
      </c>
      <c r="M143" s="4">
        <v>5</v>
      </c>
      <c r="N143" s="4">
        <v>5</v>
      </c>
    </row>
    <row r="144" spans="1:14" x14ac:dyDescent="0.25">
      <c r="A144" s="2" t="s">
        <v>559</v>
      </c>
      <c r="B144" s="2" t="s">
        <v>68</v>
      </c>
      <c r="C144" s="4">
        <v>2</v>
      </c>
      <c r="D144" s="2" t="s">
        <v>41</v>
      </c>
      <c r="E144" s="2" t="s">
        <v>11</v>
      </c>
      <c r="F144" s="2" t="s">
        <v>69</v>
      </c>
      <c r="G144" s="2" t="s">
        <v>380</v>
      </c>
      <c r="H144" s="2" t="s">
        <v>380</v>
      </c>
      <c r="I144" s="4">
        <v>261</v>
      </c>
      <c r="J144" s="5">
        <v>0.28033999999999998</v>
      </c>
      <c r="K144" s="4">
        <v>931</v>
      </c>
      <c r="L144" s="6">
        <v>100</v>
      </c>
      <c r="M144" s="4">
        <v>5</v>
      </c>
      <c r="N144" s="4">
        <v>5</v>
      </c>
    </row>
    <row r="145" spans="1:14" x14ac:dyDescent="0.25">
      <c r="A145" s="2" t="s">
        <v>560</v>
      </c>
      <c r="B145" s="2" t="s">
        <v>68</v>
      </c>
      <c r="C145" s="4">
        <v>3</v>
      </c>
      <c r="D145" s="2" t="s">
        <v>41</v>
      </c>
      <c r="E145" s="2" t="s">
        <v>11</v>
      </c>
      <c r="F145" s="2" t="s">
        <v>69</v>
      </c>
      <c r="G145" s="2" t="s">
        <v>364</v>
      </c>
      <c r="H145" s="2" t="s">
        <v>365</v>
      </c>
      <c r="I145" s="4">
        <v>172</v>
      </c>
      <c r="J145" s="5">
        <v>0.18475</v>
      </c>
      <c r="K145" s="4">
        <v>931</v>
      </c>
      <c r="L145" s="6">
        <v>100</v>
      </c>
      <c r="M145" s="4">
        <v>5</v>
      </c>
      <c r="N145" s="4">
        <v>5</v>
      </c>
    </row>
    <row r="146" spans="1:14" x14ac:dyDescent="0.25">
      <c r="A146" s="2" t="s">
        <v>561</v>
      </c>
      <c r="B146" s="2" t="s">
        <v>71</v>
      </c>
      <c r="C146" s="4">
        <v>1</v>
      </c>
      <c r="D146" s="2" t="s">
        <v>41</v>
      </c>
      <c r="E146" s="2" t="s">
        <v>11</v>
      </c>
      <c r="F146" s="2" t="s">
        <v>72</v>
      </c>
      <c r="G146" s="2" t="s">
        <v>367</v>
      </c>
      <c r="H146" s="2" t="s">
        <v>368</v>
      </c>
      <c r="I146" s="4">
        <v>695</v>
      </c>
      <c r="J146" s="5">
        <v>0.33206000000000002</v>
      </c>
      <c r="K146" s="4">
        <v>2093</v>
      </c>
      <c r="L146" s="6">
        <v>100</v>
      </c>
      <c r="M146" s="4">
        <v>10</v>
      </c>
      <c r="N146" s="4">
        <v>10</v>
      </c>
    </row>
    <row r="147" spans="1:14" x14ac:dyDescent="0.25">
      <c r="A147" s="2" t="s">
        <v>562</v>
      </c>
      <c r="B147" s="2" t="s">
        <v>71</v>
      </c>
      <c r="C147" s="4">
        <v>2</v>
      </c>
      <c r="D147" s="2" t="s">
        <v>41</v>
      </c>
      <c r="E147" s="2" t="s">
        <v>11</v>
      </c>
      <c r="F147" s="2" t="s">
        <v>72</v>
      </c>
      <c r="G147" s="2" t="s">
        <v>380</v>
      </c>
      <c r="H147" s="2" t="s">
        <v>380</v>
      </c>
      <c r="I147" s="4">
        <v>676</v>
      </c>
      <c r="J147" s="5">
        <v>0.32297999999999999</v>
      </c>
      <c r="K147" s="4">
        <v>2093</v>
      </c>
      <c r="L147" s="6">
        <v>100</v>
      </c>
      <c r="M147" s="4">
        <v>10</v>
      </c>
      <c r="N147" s="4">
        <v>10</v>
      </c>
    </row>
    <row r="148" spans="1:14" x14ac:dyDescent="0.25">
      <c r="A148" s="2" t="s">
        <v>563</v>
      </c>
      <c r="B148" s="2" t="s">
        <v>71</v>
      </c>
      <c r="C148" s="4">
        <v>3</v>
      </c>
      <c r="D148" s="2" t="s">
        <v>41</v>
      </c>
      <c r="E148" s="2" t="s">
        <v>11</v>
      </c>
      <c r="F148" s="2" t="s">
        <v>72</v>
      </c>
      <c r="G148" s="2" t="s">
        <v>364</v>
      </c>
      <c r="H148" s="2" t="s">
        <v>365</v>
      </c>
      <c r="I148" s="4">
        <v>567</v>
      </c>
      <c r="J148" s="5">
        <v>0.27089999999999997</v>
      </c>
      <c r="K148" s="4">
        <v>2093</v>
      </c>
      <c r="L148" s="6">
        <v>100</v>
      </c>
      <c r="M148" s="4">
        <v>10</v>
      </c>
      <c r="N148" s="4">
        <v>10</v>
      </c>
    </row>
    <row r="149" spans="1:14" x14ac:dyDescent="0.25">
      <c r="A149" s="2" t="s">
        <v>564</v>
      </c>
      <c r="B149" s="2" t="s">
        <v>71</v>
      </c>
      <c r="C149" s="4">
        <v>4</v>
      </c>
      <c r="D149" s="2" t="s">
        <v>41</v>
      </c>
      <c r="E149" s="2" t="s">
        <v>11</v>
      </c>
      <c r="F149" s="2" t="s">
        <v>72</v>
      </c>
      <c r="G149" s="2" t="s">
        <v>533</v>
      </c>
      <c r="H149" s="2" t="s">
        <v>534</v>
      </c>
      <c r="I149" s="4">
        <v>104</v>
      </c>
      <c r="J149" s="5">
        <v>4.9689999999999998E-2</v>
      </c>
      <c r="K149" s="4">
        <v>2093</v>
      </c>
      <c r="L149" s="6">
        <v>100</v>
      </c>
      <c r="M149" s="4">
        <v>10</v>
      </c>
      <c r="N149" s="4">
        <v>10</v>
      </c>
    </row>
    <row r="150" spans="1:14" x14ac:dyDescent="0.25">
      <c r="A150" s="2" t="s">
        <v>565</v>
      </c>
      <c r="B150" s="2" t="s">
        <v>71</v>
      </c>
      <c r="C150" s="4">
        <v>5</v>
      </c>
      <c r="D150" s="2" t="s">
        <v>41</v>
      </c>
      <c r="E150" s="2" t="s">
        <v>11</v>
      </c>
      <c r="F150" s="2" t="s">
        <v>72</v>
      </c>
      <c r="G150" s="2" t="s">
        <v>397</v>
      </c>
      <c r="H150" s="2" t="s">
        <v>398</v>
      </c>
      <c r="I150" s="4">
        <v>51</v>
      </c>
      <c r="J150" s="5">
        <v>2.4369999999999999E-2</v>
      </c>
      <c r="K150" s="4">
        <v>2093</v>
      </c>
      <c r="L150" s="6">
        <v>100</v>
      </c>
      <c r="M150" s="4">
        <v>10</v>
      </c>
      <c r="N150" s="4">
        <v>10</v>
      </c>
    </row>
    <row r="151" spans="1:14" x14ac:dyDescent="0.25">
      <c r="A151" s="2" t="s">
        <v>566</v>
      </c>
      <c r="B151" s="2" t="s">
        <v>74</v>
      </c>
      <c r="C151" s="4">
        <v>1</v>
      </c>
      <c r="D151" s="2" t="s">
        <v>41</v>
      </c>
      <c r="E151" s="2" t="s">
        <v>11</v>
      </c>
      <c r="F151" s="2" t="s">
        <v>75</v>
      </c>
      <c r="G151" s="2" t="s">
        <v>390</v>
      </c>
      <c r="H151" s="2" t="s">
        <v>390</v>
      </c>
      <c r="I151" s="4">
        <v>1591</v>
      </c>
      <c r="J151" s="5">
        <v>0.45366000000000001</v>
      </c>
      <c r="K151" s="4">
        <v>3507</v>
      </c>
      <c r="L151" s="6">
        <v>100</v>
      </c>
      <c r="M151" s="4">
        <v>16</v>
      </c>
      <c r="N151" s="4">
        <v>16</v>
      </c>
    </row>
    <row r="152" spans="1:14" x14ac:dyDescent="0.25">
      <c r="A152" s="2" t="s">
        <v>567</v>
      </c>
      <c r="B152" s="2" t="s">
        <v>74</v>
      </c>
      <c r="C152" s="4">
        <v>2</v>
      </c>
      <c r="D152" s="2" t="s">
        <v>41</v>
      </c>
      <c r="E152" s="2" t="s">
        <v>11</v>
      </c>
      <c r="F152" s="2" t="s">
        <v>75</v>
      </c>
      <c r="G152" s="2" t="s">
        <v>380</v>
      </c>
      <c r="H152" s="2" t="s">
        <v>380</v>
      </c>
      <c r="I152" s="4">
        <v>1455</v>
      </c>
      <c r="J152" s="5">
        <v>0.41488000000000003</v>
      </c>
      <c r="K152" s="4">
        <v>3507</v>
      </c>
      <c r="L152" s="6">
        <v>100</v>
      </c>
      <c r="M152" s="4">
        <v>16</v>
      </c>
      <c r="N152" s="4">
        <v>16</v>
      </c>
    </row>
    <row r="153" spans="1:14" x14ac:dyDescent="0.25">
      <c r="A153" s="2" t="s">
        <v>568</v>
      </c>
      <c r="B153" s="2" t="s">
        <v>74</v>
      </c>
      <c r="C153" s="4">
        <v>3</v>
      </c>
      <c r="D153" s="2" t="s">
        <v>41</v>
      </c>
      <c r="E153" s="2" t="s">
        <v>11</v>
      </c>
      <c r="F153" s="2" t="s">
        <v>75</v>
      </c>
      <c r="G153" s="2" t="s">
        <v>387</v>
      </c>
      <c r="H153" s="2" t="s">
        <v>388</v>
      </c>
      <c r="I153" s="4">
        <v>289</v>
      </c>
      <c r="J153" s="5">
        <v>8.2409999999999997E-2</v>
      </c>
      <c r="K153" s="4">
        <v>3507</v>
      </c>
      <c r="L153" s="6">
        <v>100</v>
      </c>
      <c r="M153" s="4">
        <v>16</v>
      </c>
      <c r="N153" s="4">
        <v>16</v>
      </c>
    </row>
    <row r="154" spans="1:14" x14ac:dyDescent="0.25">
      <c r="A154" s="2" t="s">
        <v>569</v>
      </c>
      <c r="B154" s="2" t="s">
        <v>74</v>
      </c>
      <c r="C154" s="4">
        <v>4</v>
      </c>
      <c r="D154" s="2" t="s">
        <v>41</v>
      </c>
      <c r="E154" s="2" t="s">
        <v>11</v>
      </c>
      <c r="F154" s="2" t="s">
        <v>75</v>
      </c>
      <c r="G154" s="2" t="s">
        <v>364</v>
      </c>
      <c r="H154" s="2" t="s">
        <v>365</v>
      </c>
      <c r="I154" s="4">
        <v>172</v>
      </c>
      <c r="J154" s="5">
        <v>4.904E-2</v>
      </c>
      <c r="K154" s="4">
        <v>3507</v>
      </c>
      <c r="L154" s="6">
        <v>100</v>
      </c>
      <c r="M154" s="4">
        <v>16</v>
      </c>
      <c r="N154" s="4">
        <v>16</v>
      </c>
    </row>
    <row r="155" spans="1:14" x14ac:dyDescent="0.25">
      <c r="A155" s="2" t="s">
        <v>570</v>
      </c>
      <c r="B155" s="2" t="s">
        <v>77</v>
      </c>
      <c r="C155" s="4">
        <v>1</v>
      </c>
      <c r="D155" s="2" t="s">
        <v>41</v>
      </c>
      <c r="E155" s="2" t="s">
        <v>11</v>
      </c>
      <c r="F155" s="2" t="s">
        <v>78</v>
      </c>
      <c r="G155" s="2" t="s">
        <v>364</v>
      </c>
      <c r="H155" s="2" t="s">
        <v>365</v>
      </c>
      <c r="I155" s="4">
        <v>5655</v>
      </c>
      <c r="J155" s="5">
        <v>0.30284</v>
      </c>
      <c r="K155" s="4">
        <v>18673</v>
      </c>
      <c r="L155" s="6">
        <v>100</v>
      </c>
      <c r="M155" s="4">
        <v>91</v>
      </c>
      <c r="N155" s="4">
        <v>91</v>
      </c>
    </row>
    <row r="156" spans="1:14" x14ac:dyDescent="0.25">
      <c r="A156" s="2" t="s">
        <v>571</v>
      </c>
      <c r="B156" s="2" t="s">
        <v>77</v>
      </c>
      <c r="C156" s="4">
        <v>2</v>
      </c>
      <c r="D156" s="2" t="s">
        <v>41</v>
      </c>
      <c r="E156" s="2" t="s">
        <v>11</v>
      </c>
      <c r="F156" s="2" t="s">
        <v>78</v>
      </c>
      <c r="G156" s="2" t="s">
        <v>380</v>
      </c>
      <c r="H156" s="2" t="s">
        <v>380</v>
      </c>
      <c r="I156" s="4">
        <v>3533</v>
      </c>
      <c r="J156" s="5">
        <v>0.18920000000000001</v>
      </c>
      <c r="K156" s="4">
        <v>18673</v>
      </c>
      <c r="L156" s="6">
        <v>100</v>
      </c>
      <c r="M156" s="4">
        <v>91</v>
      </c>
      <c r="N156" s="4">
        <v>91</v>
      </c>
    </row>
    <row r="157" spans="1:14" x14ac:dyDescent="0.25">
      <c r="A157" s="2" t="s">
        <v>572</v>
      </c>
      <c r="B157" s="2" t="s">
        <v>77</v>
      </c>
      <c r="C157" s="4">
        <v>3</v>
      </c>
      <c r="D157" s="2" t="s">
        <v>41</v>
      </c>
      <c r="E157" s="2" t="s">
        <v>11</v>
      </c>
      <c r="F157" s="2" t="s">
        <v>78</v>
      </c>
      <c r="G157" s="2" t="s">
        <v>378</v>
      </c>
      <c r="H157" s="2" t="s">
        <v>378</v>
      </c>
      <c r="I157" s="4">
        <v>2688</v>
      </c>
      <c r="J157" s="5">
        <v>0.14394999999999999</v>
      </c>
      <c r="K157" s="4">
        <v>18673</v>
      </c>
      <c r="L157" s="6">
        <v>100</v>
      </c>
      <c r="M157" s="4">
        <v>91</v>
      </c>
      <c r="N157" s="4">
        <v>91</v>
      </c>
    </row>
    <row r="158" spans="1:14" x14ac:dyDescent="0.25">
      <c r="A158" s="2" t="s">
        <v>573</v>
      </c>
      <c r="B158" s="2" t="s">
        <v>77</v>
      </c>
      <c r="C158" s="4">
        <v>4</v>
      </c>
      <c r="D158" s="2" t="s">
        <v>41</v>
      </c>
      <c r="E158" s="2" t="s">
        <v>11</v>
      </c>
      <c r="F158" s="2" t="s">
        <v>78</v>
      </c>
      <c r="G158" s="2" t="s">
        <v>392</v>
      </c>
      <c r="H158" s="2" t="s">
        <v>393</v>
      </c>
      <c r="I158" s="4">
        <v>2080</v>
      </c>
      <c r="J158" s="5">
        <v>0.11139</v>
      </c>
      <c r="K158" s="4">
        <v>18673</v>
      </c>
      <c r="L158" s="6">
        <v>100</v>
      </c>
      <c r="M158" s="4">
        <v>91</v>
      </c>
      <c r="N158" s="4">
        <v>91</v>
      </c>
    </row>
    <row r="159" spans="1:14" x14ac:dyDescent="0.25">
      <c r="A159" s="2" t="s">
        <v>574</v>
      </c>
      <c r="B159" s="2" t="s">
        <v>77</v>
      </c>
      <c r="C159" s="4">
        <v>5</v>
      </c>
      <c r="D159" s="2" t="s">
        <v>41</v>
      </c>
      <c r="E159" s="2" t="s">
        <v>11</v>
      </c>
      <c r="F159" s="2" t="s">
        <v>78</v>
      </c>
      <c r="G159" s="2" t="s">
        <v>370</v>
      </c>
      <c r="H159" s="2" t="s">
        <v>370</v>
      </c>
      <c r="I159" s="4">
        <v>1649</v>
      </c>
      <c r="J159" s="5">
        <v>8.831E-2</v>
      </c>
      <c r="K159" s="4">
        <v>18673</v>
      </c>
      <c r="L159" s="6">
        <v>100</v>
      </c>
      <c r="M159" s="4">
        <v>91</v>
      </c>
      <c r="N159" s="4">
        <v>91</v>
      </c>
    </row>
    <row r="160" spans="1:14" x14ac:dyDescent="0.25">
      <c r="A160" s="2" t="s">
        <v>575</v>
      </c>
      <c r="B160" s="2" t="s">
        <v>77</v>
      </c>
      <c r="C160" s="4">
        <v>6</v>
      </c>
      <c r="D160" s="2" t="s">
        <v>41</v>
      </c>
      <c r="E160" s="2" t="s">
        <v>11</v>
      </c>
      <c r="F160" s="2" t="s">
        <v>78</v>
      </c>
      <c r="G160" s="2" t="s">
        <v>382</v>
      </c>
      <c r="H160" s="2" t="s">
        <v>383</v>
      </c>
      <c r="I160" s="4">
        <v>1406</v>
      </c>
      <c r="J160" s="5">
        <v>7.5300000000000006E-2</v>
      </c>
      <c r="K160" s="4">
        <v>18673</v>
      </c>
      <c r="L160" s="6">
        <v>100</v>
      </c>
      <c r="M160" s="4">
        <v>91</v>
      </c>
      <c r="N160" s="4">
        <v>91</v>
      </c>
    </row>
    <row r="161" spans="1:14" x14ac:dyDescent="0.25">
      <c r="A161" s="2" t="s">
        <v>576</v>
      </c>
      <c r="B161" s="2" t="s">
        <v>77</v>
      </c>
      <c r="C161" s="4">
        <v>7</v>
      </c>
      <c r="D161" s="2" t="s">
        <v>41</v>
      </c>
      <c r="E161" s="2" t="s">
        <v>11</v>
      </c>
      <c r="F161" s="2" t="s">
        <v>78</v>
      </c>
      <c r="G161" s="2" t="s">
        <v>367</v>
      </c>
      <c r="H161" s="2" t="s">
        <v>368</v>
      </c>
      <c r="I161" s="4">
        <v>1151</v>
      </c>
      <c r="J161" s="5">
        <v>6.164E-2</v>
      </c>
      <c r="K161" s="4">
        <v>18673</v>
      </c>
      <c r="L161" s="6">
        <v>100</v>
      </c>
      <c r="M161" s="4">
        <v>91</v>
      </c>
      <c r="N161" s="4">
        <v>91</v>
      </c>
    </row>
    <row r="162" spans="1:14" x14ac:dyDescent="0.25">
      <c r="A162" s="2" t="s">
        <v>577</v>
      </c>
      <c r="B162" s="2" t="s">
        <v>77</v>
      </c>
      <c r="C162" s="4">
        <v>8</v>
      </c>
      <c r="D162" s="2" t="s">
        <v>41</v>
      </c>
      <c r="E162" s="2" t="s">
        <v>11</v>
      </c>
      <c r="F162" s="2" t="s">
        <v>78</v>
      </c>
      <c r="G162" s="2" t="s">
        <v>397</v>
      </c>
      <c r="H162" s="2" t="s">
        <v>398</v>
      </c>
      <c r="I162" s="4">
        <v>511</v>
      </c>
      <c r="J162" s="5">
        <v>2.7369999999999998E-2</v>
      </c>
      <c r="K162" s="4">
        <v>18673</v>
      </c>
      <c r="L162" s="6">
        <v>100</v>
      </c>
      <c r="M162" s="4">
        <v>91</v>
      </c>
      <c r="N162" s="4">
        <v>91</v>
      </c>
    </row>
    <row r="163" spans="1:14" x14ac:dyDescent="0.25">
      <c r="A163" s="2" t="s">
        <v>578</v>
      </c>
      <c r="B163" s="2" t="s">
        <v>80</v>
      </c>
      <c r="C163" s="4">
        <v>1</v>
      </c>
      <c r="D163" s="2" t="s">
        <v>41</v>
      </c>
      <c r="E163" s="2" t="s">
        <v>11</v>
      </c>
      <c r="F163" s="2" t="s">
        <v>81</v>
      </c>
      <c r="G163" s="2" t="s">
        <v>380</v>
      </c>
      <c r="H163" s="2" t="s">
        <v>380</v>
      </c>
      <c r="I163" s="4">
        <v>198</v>
      </c>
      <c r="J163" s="5">
        <v>0.29464000000000001</v>
      </c>
      <c r="K163" s="4">
        <v>672</v>
      </c>
      <c r="L163" s="6">
        <v>100</v>
      </c>
      <c r="M163" s="4">
        <v>4</v>
      </c>
      <c r="N163" s="4">
        <v>4</v>
      </c>
    </row>
    <row r="164" spans="1:14" x14ac:dyDescent="0.25">
      <c r="A164" s="2" t="s">
        <v>579</v>
      </c>
      <c r="B164" s="2" t="s">
        <v>80</v>
      </c>
      <c r="C164" s="4">
        <v>2</v>
      </c>
      <c r="D164" s="2" t="s">
        <v>41</v>
      </c>
      <c r="E164" s="2" t="s">
        <v>11</v>
      </c>
      <c r="F164" s="2" t="s">
        <v>81</v>
      </c>
      <c r="G164" s="2" t="s">
        <v>397</v>
      </c>
      <c r="H164" s="2" t="s">
        <v>398</v>
      </c>
      <c r="I164" s="4">
        <v>177</v>
      </c>
      <c r="J164" s="5">
        <v>0.26339000000000001</v>
      </c>
      <c r="K164" s="4">
        <v>672</v>
      </c>
      <c r="L164" s="6">
        <v>100</v>
      </c>
      <c r="M164" s="4">
        <v>4</v>
      </c>
      <c r="N164" s="4">
        <v>4</v>
      </c>
    </row>
    <row r="165" spans="1:14" x14ac:dyDescent="0.25">
      <c r="A165" s="2" t="s">
        <v>580</v>
      </c>
      <c r="B165" s="2" t="s">
        <v>80</v>
      </c>
      <c r="C165" s="4">
        <v>3</v>
      </c>
      <c r="D165" s="2" t="s">
        <v>41</v>
      </c>
      <c r="E165" s="2" t="s">
        <v>11</v>
      </c>
      <c r="F165" s="2" t="s">
        <v>81</v>
      </c>
      <c r="G165" s="2" t="s">
        <v>581</v>
      </c>
      <c r="H165" s="2" t="s">
        <v>582</v>
      </c>
      <c r="I165" s="4">
        <v>127</v>
      </c>
      <c r="J165" s="5">
        <v>0.18898999999999999</v>
      </c>
      <c r="K165" s="4">
        <v>672</v>
      </c>
      <c r="L165" s="6">
        <v>100</v>
      </c>
      <c r="M165" s="4">
        <v>4</v>
      </c>
      <c r="N165" s="4">
        <v>4</v>
      </c>
    </row>
    <row r="166" spans="1:14" x14ac:dyDescent="0.25">
      <c r="A166" s="2" t="s">
        <v>583</v>
      </c>
      <c r="B166" s="2" t="s">
        <v>80</v>
      </c>
      <c r="C166" s="4">
        <v>4</v>
      </c>
      <c r="D166" s="2" t="s">
        <v>41</v>
      </c>
      <c r="E166" s="2" t="s">
        <v>11</v>
      </c>
      <c r="F166" s="2" t="s">
        <v>81</v>
      </c>
      <c r="G166" s="2" t="s">
        <v>367</v>
      </c>
      <c r="H166" s="2" t="s">
        <v>368</v>
      </c>
      <c r="I166" s="4">
        <v>87</v>
      </c>
      <c r="J166" s="5">
        <v>0.12945999999999999</v>
      </c>
      <c r="K166" s="4">
        <v>672</v>
      </c>
      <c r="L166" s="6">
        <v>100</v>
      </c>
      <c r="M166" s="4">
        <v>4</v>
      </c>
      <c r="N166" s="4">
        <v>4</v>
      </c>
    </row>
    <row r="167" spans="1:14" x14ac:dyDescent="0.25">
      <c r="A167" s="2" t="s">
        <v>584</v>
      </c>
      <c r="B167" s="2" t="s">
        <v>80</v>
      </c>
      <c r="C167" s="4">
        <v>5</v>
      </c>
      <c r="D167" s="2" t="s">
        <v>41</v>
      </c>
      <c r="E167" s="2" t="s">
        <v>11</v>
      </c>
      <c r="F167" s="2" t="s">
        <v>81</v>
      </c>
      <c r="G167" s="2" t="s">
        <v>387</v>
      </c>
      <c r="H167" s="2" t="s">
        <v>388</v>
      </c>
      <c r="I167" s="4">
        <v>83</v>
      </c>
      <c r="J167" s="5">
        <v>0.12350999999999999</v>
      </c>
      <c r="K167" s="4">
        <v>672</v>
      </c>
      <c r="L167" s="6">
        <v>100</v>
      </c>
      <c r="M167" s="4">
        <v>4</v>
      </c>
      <c r="N167" s="4">
        <v>4</v>
      </c>
    </row>
    <row r="168" spans="1:14" x14ac:dyDescent="0.25">
      <c r="A168" s="2" t="s">
        <v>585</v>
      </c>
      <c r="B168" s="2" t="s">
        <v>83</v>
      </c>
      <c r="C168" s="4">
        <v>1</v>
      </c>
      <c r="D168" s="2" t="s">
        <v>41</v>
      </c>
      <c r="E168" s="2" t="s">
        <v>11</v>
      </c>
      <c r="F168" s="2" t="s">
        <v>84</v>
      </c>
      <c r="G168" s="2" t="s">
        <v>457</v>
      </c>
      <c r="H168" s="2" t="s">
        <v>458</v>
      </c>
      <c r="I168" s="4">
        <v>371</v>
      </c>
      <c r="J168" s="5">
        <v>0.26500000000000001</v>
      </c>
      <c r="K168" s="4">
        <v>1400</v>
      </c>
      <c r="L168" s="6">
        <v>100</v>
      </c>
      <c r="M168" s="4">
        <v>7</v>
      </c>
      <c r="N168" s="4">
        <v>7</v>
      </c>
    </row>
    <row r="169" spans="1:14" x14ac:dyDescent="0.25">
      <c r="A169" s="2" t="s">
        <v>586</v>
      </c>
      <c r="B169" s="2" t="s">
        <v>83</v>
      </c>
      <c r="C169" s="4">
        <v>2</v>
      </c>
      <c r="D169" s="2" t="s">
        <v>41</v>
      </c>
      <c r="E169" s="2" t="s">
        <v>11</v>
      </c>
      <c r="F169" s="2" t="s">
        <v>84</v>
      </c>
      <c r="G169" s="2" t="s">
        <v>382</v>
      </c>
      <c r="H169" s="2" t="s">
        <v>383</v>
      </c>
      <c r="I169" s="4">
        <v>258</v>
      </c>
      <c r="J169" s="5">
        <v>0.18429000000000001</v>
      </c>
      <c r="K169" s="4">
        <v>1400</v>
      </c>
      <c r="L169" s="6">
        <v>100</v>
      </c>
      <c r="M169" s="4">
        <v>7</v>
      </c>
      <c r="N169" s="4">
        <v>7</v>
      </c>
    </row>
    <row r="170" spans="1:14" x14ac:dyDescent="0.25">
      <c r="A170" s="2" t="s">
        <v>587</v>
      </c>
      <c r="B170" s="2" t="s">
        <v>83</v>
      </c>
      <c r="C170" s="4">
        <v>3</v>
      </c>
      <c r="D170" s="2" t="s">
        <v>41</v>
      </c>
      <c r="E170" s="2" t="s">
        <v>11</v>
      </c>
      <c r="F170" s="2" t="s">
        <v>84</v>
      </c>
      <c r="G170" s="2" t="s">
        <v>364</v>
      </c>
      <c r="H170" s="2" t="s">
        <v>365</v>
      </c>
      <c r="I170" s="4">
        <v>243</v>
      </c>
      <c r="J170" s="5">
        <v>0.17357</v>
      </c>
      <c r="K170" s="4">
        <v>1400</v>
      </c>
      <c r="L170" s="6">
        <v>100</v>
      </c>
      <c r="M170" s="4">
        <v>7</v>
      </c>
      <c r="N170" s="4">
        <v>7</v>
      </c>
    </row>
    <row r="171" spans="1:14" x14ac:dyDescent="0.25">
      <c r="A171" s="2" t="s">
        <v>588</v>
      </c>
      <c r="B171" s="2" t="s">
        <v>83</v>
      </c>
      <c r="C171" s="4">
        <v>4</v>
      </c>
      <c r="D171" s="2" t="s">
        <v>41</v>
      </c>
      <c r="E171" s="2" t="s">
        <v>11</v>
      </c>
      <c r="F171" s="2" t="s">
        <v>84</v>
      </c>
      <c r="G171" s="2" t="s">
        <v>380</v>
      </c>
      <c r="H171" s="2" t="s">
        <v>380</v>
      </c>
      <c r="I171" s="4">
        <v>177</v>
      </c>
      <c r="J171" s="5">
        <v>0.12642999999999999</v>
      </c>
      <c r="K171" s="4">
        <v>1400</v>
      </c>
      <c r="L171" s="6">
        <v>100</v>
      </c>
      <c r="M171" s="4">
        <v>7</v>
      </c>
      <c r="N171" s="4">
        <v>7</v>
      </c>
    </row>
    <row r="172" spans="1:14" x14ac:dyDescent="0.25">
      <c r="A172" s="2" t="s">
        <v>589</v>
      </c>
      <c r="B172" s="2" t="s">
        <v>83</v>
      </c>
      <c r="C172" s="4">
        <v>5</v>
      </c>
      <c r="D172" s="2" t="s">
        <v>41</v>
      </c>
      <c r="E172" s="2" t="s">
        <v>11</v>
      </c>
      <c r="F172" s="2" t="s">
        <v>84</v>
      </c>
      <c r="G172" s="2" t="s">
        <v>392</v>
      </c>
      <c r="H172" s="2" t="s">
        <v>393</v>
      </c>
      <c r="I172" s="4">
        <v>169</v>
      </c>
      <c r="J172" s="5">
        <v>0.12071</v>
      </c>
      <c r="K172" s="4">
        <v>1400</v>
      </c>
      <c r="L172" s="6">
        <v>100</v>
      </c>
      <c r="M172" s="4">
        <v>7</v>
      </c>
      <c r="N172" s="4">
        <v>7</v>
      </c>
    </row>
    <row r="173" spans="1:14" x14ac:dyDescent="0.25">
      <c r="A173" s="2" t="s">
        <v>590</v>
      </c>
      <c r="B173" s="2" t="s">
        <v>83</v>
      </c>
      <c r="C173" s="4">
        <v>6</v>
      </c>
      <c r="D173" s="2" t="s">
        <v>41</v>
      </c>
      <c r="E173" s="2" t="s">
        <v>11</v>
      </c>
      <c r="F173" s="2" t="s">
        <v>84</v>
      </c>
      <c r="G173" s="2" t="s">
        <v>422</v>
      </c>
      <c r="H173" s="2" t="s">
        <v>423</v>
      </c>
      <c r="I173" s="4">
        <v>105</v>
      </c>
      <c r="J173" s="5">
        <v>7.4999999999999997E-2</v>
      </c>
      <c r="K173" s="4">
        <v>1400</v>
      </c>
      <c r="L173" s="6">
        <v>100</v>
      </c>
      <c r="M173" s="4">
        <v>7</v>
      </c>
      <c r="N173" s="4">
        <v>7</v>
      </c>
    </row>
    <row r="174" spans="1:14" x14ac:dyDescent="0.25">
      <c r="A174" s="2" t="s">
        <v>591</v>
      </c>
      <c r="B174" s="2" t="s">
        <v>83</v>
      </c>
      <c r="C174" s="4">
        <v>7</v>
      </c>
      <c r="D174" s="2" t="s">
        <v>41</v>
      </c>
      <c r="E174" s="2" t="s">
        <v>11</v>
      </c>
      <c r="F174" s="2" t="s">
        <v>84</v>
      </c>
      <c r="G174" s="2" t="s">
        <v>385</v>
      </c>
      <c r="H174" s="2" t="s">
        <v>385</v>
      </c>
      <c r="I174" s="4">
        <v>74</v>
      </c>
      <c r="J174" s="5">
        <v>5.2859999999999997E-2</v>
      </c>
      <c r="K174" s="4">
        <v>1400</v>
      </c>
      <c r="L174" s="6">
        <v>100</v>
      </c>
      <c r="M174" s="4">
        <v>7</v>
      </c>
      <c r="N174" s="4">
        <v>7</v>
      </c>
    </row>
    <row r="175" spans="1:14" x14ac:dyDescent="0.25">
      <c r="A175" s="2" t="s">
        <v>592</v>
      </c>
      <c r="B175" s="2" t="s">
        <v>83</v>
      </c>
      <c r="C175" s="4">
        <v>8</v>
      </c>
      <c r="D175" s="2" t="s">
        <v>41</v>
      </c>
      <c r="E175" s="2" t="s">
        <v>11</v>
      </c>
      <c r="F175" s="2" t="s">
        <v>84</v>
      </c>
      <c r="G175" s="2" t="s">
        <v>367</v>
      </c>
      <c r="H175" s="2" t="s">
        <v>368</v>
      </c>
      <c r="I175" s="4">
        <v>3</v>
      </c>
      <c r="J175" s="5">
        <v>0.214</v>
      </c>
      <c r="K175" s="4">
        <v>1400</v>
      </c>
      <c r="L175" s="6">
        <v>100</v>
      </c>
      <c r="M175" s="4">
        <v>7</v>
      </c>
      <c r="N175" s="4">
        <v>7</v>
      </c>
    </row>
    <row r="176" spans="1:14" x14ac:dyDescent="0.25">
      <c r="A176" s="2" t="s">
        <v>593</v>
      </c>
      <c r="B176" s="2" t="s">
        <v>86</v>
      </c>
      <c r="C176" s="4">
        <v>1</v>
      </c>
      <c r="D176" s="2" t="s">
        <v>41</v>
      </c>
      <c r="E176" s="2" t="s">
        <v>11</v>
      </c>
      <c r="F176" s="2" t="s">
        <v>87</v>
      </c>
      <c r="G176" s="2" t="s">
        <v>364</v>
      </c>
      <c r="H176" s="2" t="s">
        <v>365</v>
      </c>
      <c r="I176" s="4">
        <v>312</v>
      </c>
      <c r="J176" s="5">
        <v>0.52261000000000002</v>
      </c>
      <c r="K176" s="4">
        <v>597</v>
      </c>
      <c r="L176" s="6">
        <v>100</v>
      </c>
      <c r="M176" s="4">
        <v>3</v>
      </c>
      <c r="N176" s="4">
        <v>3</v>
      </c>
    </row>
    <row r="177" spans="1:14" x14ac:dyDescent="0.25">
      <c r="A177" s="2" t="s">
        <v>594</v>
      </c>
      <c r="B177" s="2" t="s">
        <v>86</v>
      </c>
      <c r="C177" s="4">
        <v>2</v>
      </c>
      <c r="D177" s="2" t="s">
        <v>41</v>
      </c>
      <c r="E177" s="2" t="s">
        <v>11</v>
      </c>
      <c r="F177" s="2" t="s">
        <v>87</v>
      </c>
      <c r="G177" s="2" t="s">
        <v>367</v>
      </c>
      <c r="H177" s="2" t="s">
        <v>368</v>
      </c>
      <c r="I177" s="4">
        <v>285</v>
      </c>
      <c r="J177" s="5">
        <v>0.47738999999999998</v>
      </c>
      <c r="K177" s="4">
        <v>597</v>
      </c>
      <c r="L177" s="6">
        <v>100</v>
      </c>
      <c r="M177" s="4">
        <v>3</v>
      </c>
      <c r="N177" s="4">
        <v>3</v>
      </c>
    </row>
    <row r="178" spans="1:14" x14ac:dyDescent="0.25">
      <c r="A178" s="2" t="s">
        <v>595</v>
      </c>
      <c r="B178" s="2" t="s">
        <v>89</v>
      </c>
      <c r="C178" s="4">
        <v>1</v>
      </c>
      <c r="D178" s="2" t="s">
        <v>41</v>
      </c>
      <c r="E178" s="2" t="s">
        <v>11</v>
      </c>
      <c r="F178" s="2" t="s">
        <v>90</v>
      </c>
      <c r="G178" s="2" t="s">
        <v>382</v>
      </c>
      <c r="H178" s="2" t="s">
        <v>383</v>
      </c>
      <c r="I178" s="4">
        <v>2535</v>
      </c>
      <c r="J178" s="5">
        <v>0.61114000000000002</v>
      </c>
      <c r="K178" s="4">
        <v>4148</v>
      </c>
      <c r="L178" s="6">
        <v>100</v>
      </c>
      <c r="M178" s="4">
        <v>22</v>
      </c>
      <c r="N178" s="4">
        <v>22</v>
      </c>
    </row>
    <row r="179" spans="1:14" x14ac:dyDescent="0.25">
      <c r="A179" s="2" t="s">
        <v>596</v>
      </c>
      <c r="B179" s="2" t="s">
        <v>89</v>
      </c>
      <c r="C179" s="4">
        <v>2</v>
      </c>
      <c r="D179" s="2" t="s">
        <v>41</v>
      </c>
      <c r="E179" s="2" t="s">
        <v>11</v>
      </c>
      <c r="F179" s="2" t="s">
        <v>90</v>
      </c>
      <c r="G179" s="2" t="s">
        <v>380</v>
      </c>
      <c r="H179" s="2" t="s">
        <v>380</v>
      </c>
      <c r="I179" s="4">
        <v>1613</v>
      </c>
      <c r="J179" s="5">
        <v>0.38885999999999998</v>
      </c>
      <c r="K179" s="4">
        <v>4148</v>
      </c>
      <c r="L179" s="6">
        <v>100</v>
      </c>
      <c r="M179" s="4">
        <v>22</v>
      </c>
      <c r="N179" s="4">
        <v>22</v>
      </c>
    </row>
    <row r="180" spans="1:14" x14ac:dyDescent="0.25">
      <c r="A180" s="2" t="s">
        <v>597</v>
      </c>
      <c r="B180" s="2" t="s">
        <v>92</v>
      </c>
      <c r="C180" s="4">
        <v>1</v>
      </c>
      <c r="D180" s="2" t="s">
        <v>41</v>
      </c>
      <c r="E180" s="2" t="s">
        <v>11</v>
      </c>
      <c r="F180" s="2" t="s">
        <v>93</v>
      </c>
      <c r="G180" s="2" t="s">
        <v>367</v>
      </c>
      <c r="H180" s="2" t="s">
        <v>368</v>
      </c>
      <c r="I180" s="4">
        <v>10961</v>
      </c>
      <c r="J180" s="5">
        <v>0.27389000000000002</v>
      </c>
      <c r="K180" s="4">
        <v>40020</v>
      </c>
      <c r="L180" s="6">
        <v>100</v>
      </c>
      <c r="M180" s="4">
        <v>189</v>
      </c>
      <c r="N180" s="4">
        <v>189</v>
      </c>
    </row>
    <row r="181" spans="1:14" x14ac:dyDescent="0.25">
      <c r="A181" s="2" t="s">
        <v>598</v>
      </c>
      <c r="B181" s="2" t="s">
        <v>92</v>
      </c>
      <c r="C181" s="4">
        <v>2</v>
      </c>
      <c r="D181" s="2" t="s">
        <v>41</v>
      </c>
      <c r="E181" s="2" t="s">
        <v>11</v>
      </c>
      <c r="F181" s="2" t="s">
        <v>93</v>
      </c>
      <c r="G181" s="2" t="s">
        <v>400</v>
      </c>
      <c r="H181" s="2" t="s">
        <v>401</v>
      </c>
      <c r="I181" s="4">
        <v>8781</v>
      </c>
      <c r="J181" s="5">
        <v>0.21942</v>
      </c>
      <c r="K181" s="4">
        <v>40020</v>
      </c>
      <c r="L181" s="6">
        <v>100</v>
      </c>
      <c r="M181" s="4">
        <v>189</v>
      </c>
      <c r="N181" s="4">
        <v>189</v>
      </c>
    </row>
    <row r="182" spans="1:14" x14ac:dyDescent="0.25">
      <c r="A182" s="2" t="s">
        <v>599</v>
      </c>
      <c r="B182" s="2" t="s">
        <v>92</v>
      </c>
      <c r="C182" s="4">
        <v>3</v>
      </c>
      <c r="D182" s="2" t="s">
        <v>41</v>
      </c>
      <c r="E182" s="2" t="s">
        <v>11</v>
      </c>
      <c r="F182" s="2" t="s">
        <v>93</v>
      </c>
      <c r="G182" s="2" t="s">
        <v>364</v>
      </c>
      <c r="H182" s="2" t="s">
        <v>365</v>
      </c>
      <c r="I182" s="4">
        <v>6406</v>
      </c>
      <c r="J182" s="5">
        <v>0.16006999999999999</v>
      </c>
      <c r="K182" s="4">
        <v>40020</v>
      </c>
      <c r="L182" s="6">
        <v>100</v>
      </c>
      <c r="M182" s="4">
        <v>189</v>
      </c>
      <c r="N182" s="4">
        <v>189</v>
      </c>
    </row>
    <row r="183" spans="1:14" x14ac:dyDescent="0.25">
      <c r="A183" s="2" t="s">
        <v>600</v>
      </c>
      <c r="B183" s="2" t="s">
        <v>92</v>
      </c>
      <c r="C183" s="4">
        <v>4</v>
      </c>
      <c r="D183" s="2" t="s">
        <v>41</v>
      </c>
      <c r="E183" s="2" t="s">
        <v>11</v>
      </c>
      <c r="F183" s="2" t="s">
        <v>93</v>
      </c>
      <c r="G183" s="2" t="s">
        <v>397</v>
      </c>
      <c r="H183" s="2" t="s">
        <v>398</v>
      </c>
      <c r="I183" s="4">
        <v>3922</v>
      </c>
      <c r="J183" s="5">
        <v>9.8000000000000004E-2</v>
      </c>
      <c r="K183" s="4">
        <v>40020</v>
      </c>
      <c r="L183" s="6">
        <v>100</v>
      </c>
      <c r="M183" s="4">
        <v>189</v>
      </c>
      <c r="N183" s="4">
        <v>189</v>
      </c>
    </row>
    <row r="184" spans="1:14" x14ac:dyDescent="0.25">
      <c r="A184" s="2" t="s">
        <v>601</v>
      </c>
      <c r="B184" s="2" t="s">
        <v>92</v>
      </c>
      <c r="C184" s="4">
        <v>5</v>
      </c>
      <c r="D184" s="2" t="s">
        <v>41</v>
      </c>
      <c r="E184" s="2" t="s">
        <v>11</v>
      </c>
      <c r="F184" s="2" t="s">
        <v>93</v>
      </c>
      <c r="G184" s="2" t="s">
        <v>370</v>
      </c>
      <c r="H184" s="2" t="s">
        <v>370</v>
      </c>
      <c r="I184" s="4">
        <v>3574</v>
      </c>
      <c r="J184" s="5">
        <v>8.9309999999999987E-2</v>
      </c>
      <c r="K184" s="4">
        <v>40020</v>
      </c>
      <c r="L184" s="6">
        <v>100</v>
      </c>
      <c r="M184" s="4">
        <v>189</v>
      </c>
      <c r="N184" s="4">
        <v>189</v>
      </c>
    </row>
    <row r="185" spans="1:14" x14ac:dyDescent="0.25">
      <c r="A185" s="2" t="s">
        <v>602</v>
      </c>
      <c r="B185" s="2" t="s">
        <v>92</v>
      </c>
      <c r="C185" s="4">
        <v>6</v>
      </c>
      <c r="D185" s="2" t="s">
        <v>41</v>
      </c>
      <c r="E185" s="2" t="s">
        <v>11</v>
      </c>
      <c r="F185" s="2" t="s">
        <v>93</v>
      </c>
      <c r="G185" s="2" t="s">
        <v>382</v>
      </c>
      <c r="H185" s="2" t="s">
        <v>383</v>
      </c>
      <c r="I185" s="4">
        <v>2742</v>
      </c>
      <c r="J185" s="5">
        <v>6.8519999999999998E-2</v>
      </c>
      <c r="K185" s="4">
        <v>40020</v>
      </c>
      <c r="L185" s="6">
        <v>100</v>
      </c>
      <c r="M185" s="4">
        <v>189</v>
      </c>
      <c r="N185" s="4">
        <v>189</v>
      </c>
    </row>
    <row r="186" spans="1:14" x14ac:dyDescent="0.25">
      <c r="A186" s="2" t="s">
        <v>603</v>
      </c>
      <c r="B186" s="2" t="s">
        <v>92</v>
      </c>
      <c r="C186" s="4">
        <v>7</v>
      </c>
      <c r="D186" s="2" t="s">
        <v>41</v>
      </c>
      <c r="E186" s="2" t="s">
        <v>11</v>
      </c>
      <c r="F186" s="2" t="s">
        <v>93</v>
      </c>
      <c r="G186" s="2" t="s">
        <v>385</v>
      </c>
      <c r="H186" s="2" t="s">
        <v>385</v>
      </c>
      <c r="I186" s="4">
        <v>1826</v>
      </c>
      <c r="J186" s="5">
        <v>4.5629999999999997E-2</v>
      </c>
      <c r="K186" s="4">
        <v>40020</v>
      </c>
      <c r="L186" s="6">
        <v>100</v>
      </c>
      <c r="M186" s="4">
        <v>189</v>
      </c>
      <c r="N186" s="4">
        <v>189</v>
      </c>
    </row>
    <row r="187" spans="1:14" x14ac:dyDescent="0.25">
      <c r="A187" s="2" t="s">
        <v>604</v>
      </c>
      <c r="B187" s="2" t="s">
        <v>92</v>
      </c>
      <c r="C187" s="4">
        <v>8</v>
      </c>
      <c r="D187" s="2" t="s">
        <v>41</v>
      </c>
      <c r="E187" s="2" t="s">
        <v>11</v>
      </c>
      <c r="F187" s="2" t="s">
        <v>93</v>
      </c>
      <c r="G187" s="2" t="s">
        <v>501</v>
      </c>
      <c r="H187" s="2" t="s">
        <v>502</v>
      </c>
      <c r="I187" s="4">
        <v>1056</v>
      </c>
      <c r="J187" s="5">
        <v>2.639E-2</v>
      </c>
      <c r="K187" s="4">
        <v>40020</v>
      </c>
      <c r="L187" s="6">
        <v>100</v>
      </c>
      <c r="M187" s="4">
        <v>189</v>
      </c>
      <c r="N187" s="4">
        <v>189</v>
      </c>
    </row>
    <row r="188" spans="1:14" x14ac:dyDescent="0.25">
      <c r="A188" s="2" t="s">
        <v>605</v>
      </c>
      <c r="B188" s="2" t="s">
        <v>92</v>
      </c>
      <c r="C188" s="4">
        <v>9</v>
      </c>
      <c r="D188" s="2" t="s">
        <v>41</v>
      </c>
      <c r="E188" s="2" t="s">
        <v>11</v>
      </c>
      <c r="F188" s="2" t="s">
        <v>93</v>
      </c>
      <c r="G188" s="2" t="s">
        <v>387</v>
      </c>
      <c r="H188" s="2" t="s">
        <v>388</v>
      </c>
      <c r="I188" s="4">
        <v>752</v>
      </c>
      <c r="J188" s="5">
        <v>1.8790000000000001E-2</v>
      </c>
      <c r="K188" s="4">
        <v>40020</v>
      </c>
      <c r="L188" s="6">
        <v>100</v>
      </c>
      <c r="M188" s="4">
        <v>189</v>
      </c>
      <c r="N188" s="4">
        <v>189</v>
      </c>
    </row>
    <row r="189" spans="1:14" x14ac:dyDescent="0.25">
      <c r="A189" s="2" t="s">
        <v>606</v>
      </c>
      <c r="B189" s="2" t="s">
        <v>95</v>
      </c>
      <c r="C189" s="4">
        <v>1</v>
      </c>
      <c r="D189" s="2" t="s">
        <v>41</v>
      </c>
      <c r="E189" s="2" t="s">
        <v>11</v>
      </c>
      <c r="F189" s="2" t="s">
        <v>96</v>
      </c>
      <c r="G189" s="2" t="s">
        <v>364</v>
      </c>
      <c r="H189" s="2" t="s">
        <v>365</v>
      </c>
      <c r="I189" s="4">
        <v>4365</v>
      </c>
      <c r="J189" s="5">
        <v>0.36518</v>
      </c>
      <c r="K189" s="4">
        <v>11953</v>
      </c>
      <c r="L189" s="6">
        <v>100</v>
      </c>
      <c r="M189" s="4">
        <v>57</v>
      </c>
      <c r="N189" s="4">
        <v>57</v>
      </c>
    </row>
    <row r="190" spans="1:14" x14ac:dyDescent="0.25">
      <c r="A190" s="2" t="s">
        <v>607</v>
      </c>
      <c r="B190" s="2" t="s">
        <v>95</v>
      </c>
      <c r="C190" s="4">
        <v>2</v>
      </c>
      <c r="D190" s="2" t="s">
        <v>41</v>
      </c>
      <c r="E190" s="2" t="s">
        <v>11</v>
      </c>
      <c r="F190" s="2" t="s">
        <v>96</v>
      </c>
      <c r="G190" s="2" t="s">
        <v>370</v>
      </c>
      <c r="H190" s="2" t="s">
        <v>370</v>
      </c>
      <c r="I190" s="4">
        <v>3066</v>
      </c>
      <c r="J190" s="5">
        <v>0.25650000000000001</v>
      </c>
      <c r="K190" s="4">
        <v>11953</v>
      </c>
      <c r="L190" s="6">
        <v>100</v>
      </c>
      <c r="M190" s="4">
        <v>57</v>
      </c>
      <c r="N190" s="4">
        <v>57</v>
      </c>
    </row>
    <row r="191" spans="1:14" x14ac:dyDescent="0.25">
      <c r="A191" s="2" t="s">
        <v>608</v>
      </c>
      <c r="B191" s="2" t="s">
        <v>95</v>
      </c>
      <c r="C191" s="4">
        <v>3</v>
      </c>
      <c r="D191" s="2" t="s">
        <v>41</v>
      </c>
      <c r="E191" s="2" t="s">
        <v>11</v>
      </c>
      <c r="F191" s="2" t="s">
        <v>96</v>
      </c>
      <c r="G191" s="2" t="s">
        <v>397</v>
      </c>
      <c r="H191" s="2" t="s">
        <v>398</v>
      </c>
      <c r="I191" s="4">
        <v>2442</v>
      </c>
      <c r="J191" s="5">
        <v>0.20430000000000001</v>
      </c>
      <c r="K191" s="4">
        <v>11953</v>
      </c>
      <c r="L191" s="6">
        <v>100</v>
      </c>
      <c r="M191" s="4">
        <v>57</v>
      </c>
      <c r="N191" s="4">
        <v>57</v>
      </c>
    </row>
    <row r="192" spans="1:14" x14ac:dyDescent="0.25">
      <c r="A192" s="2" t="s">
        <v>609</v>
      </c>
      <c r="B192" s="2" t="s">
        <v>95</v>
      </c>
      <c r="C192" s="4">
        <v>4</v>
      </c>
      <c r="D192" s="2" t="s">
        <v>41</v>
      </c>
      <c r="E192" s="2" t="s">
        <v>11</v>
      </c>
      <c r="F192" s="2" t="s">
        <v>96</v>
      </c>
      <c r="G192" s="2" t="s">
        <v>367</v>
      </c>
      <c r="H192" s="2" t="s">
        <v>368</v>
      </c>
      <c r="I192" s="4">
        <v>2080</v>
      </c>
      <c r="J192" s="5">
        <v>0.17401</v>
      </c>
      <c r="K192" s="4">
        <v>11953</v>
      </c>
      <c r="L192" s="6">
        <v>100</v>
      </c>
      <c r="M192" s="4">
        <v>57</v>
      </c>
      <c r="N192" s="4">
        <v>57</v>
      </c>
    </row>
    <row r="193" spans="1:14" x14ac:dyDescent="0.25">
      <c r="A193" s="2" t="s">
        <v>610</v>
      </c>
      <c r="B193" s="2" t="s">
        <v>98</v>
      </c>
      <c r="C193" s="4">
        <v>1</v>
      </c>
      <c r="D193" s="2" t="s">
        <v>41</v>
      </c>
      <c r="E193" s="2" t="s">
        <v>11</v>
      </c>
      <c r="F193" s="2" t="s">
        <v>99</v>
      </c>
      <c r="G193" s="2" t="s">
        <v>367</v>
      </c>
      <c r="H193" s="2" t="s">
        <v>368</v>
      </c>
      <c r="I193" s="4">
        <v>4807</v>
      </c>
      <c r="J193" s="5">
        <v>0.39151000000000002</v>
      </c>
      <c r="K193" s="4">
        <v>12278</v>
      </c>
      <c r="L193" s="6">
        <v>100</v>
      </c>
      <c r="M193" s="4">
        <v>58</v>
      </c>
      <c r="N193" s="4">
        <v>58</v>
      </c>
    </row>
    <row r="194" spans="1:14" x14ac:dyDescent="0.25">
      <c r="A194" s="2" t="s">
        <v>611</v>
      </c>
      <c r="B194" s="2" t="s">
        <v>98</v>
      </c>
      <c r="C194" s="4">
        <v>2</v>
      </c>
      <c r="D194" s="2" t="s">
        <v>41</v>
      </c>
      <c r="E194" s="2" t="s">
        <v>11</v>
      </c>
      <c r="F194" s="2" t="s">
        <v>99</v>
      </c>
      <c r="G194" s="2" t="s">
        <v>465</v>
      </c>
      <c r="H194" s="2" t="s">
        <v>465</v>
      </c>
      <c r="I194" s="4">
        <v>3886</v>
      </c>
      <c r="J194" s="5">
        <v>0.3165</v>
      </c>
      <c r="K194" s="4">
        <v>12278</v>
      </c>
      <c r="L194" s="6">
        <v>100</v>
      </c>
      <c r="M194" s="4">
        <v>58</v>
      </c>
      <c r="N194" s="4">
        <v>58</v>
      </c>
    </row>
    <row r="195" spans="1:14" x14ac:dyDescent="0.25">
      <c r="A195" s="2" t="s">
        <v>612</v>
      </c>
      <c r="B195" s="2" t="s">
        <v>98</v>
      </c>
      <c r="C195" s="4">
        <v>3</v>
      </c>
      <c r="D195" s="2" t="s">
        <v>41</v>
      </c>
      <c r="E195" s="2" t="s">
        <v>11</v>
      </c>
      <c r="F195" s="2" t="s">
        <v>99</v>
      </c>
      <c r="G195" s="2" t="s">
        <v>364</v>
      </c>
      <c r="H195" s="2" t="s">
        <v>365</v>
      </c>
      <c r="I195" s="4">
        <v>1284</v>
      </c>
      <c r="J195" s="5">
        <v>0.10458000000000001</v>
      </c>
      <c r="K195" s="4">
        <v>12278</v>
      </c>
      <c r="L195" s="6">
        <v>100</v>
      </c>
      <c r="M195" s="4">
        <v>58</v>
      </c>
      <c r="N195" s="4">
        <v>58</v>
      </c>
    </row>
    <row r="196" spans="1:14" x14ac:dyDescent="0.25">
      <c r="A196" s="2" t="s">
        <v>613</v>
      </c>
      <c r="B196" s="2" t="s">
        <v>98</v>
      </c>
      <c r="C196" s="4">
        <v>4</v>
      </c>
      <c r="D196" s="2" t="s">
        <v>41</v>
      </c>
      <c r="E196" s="2" t="s">
        <v>11</v>
      </c>
      <c r="F196" s="2" t="s">
        <v>99</v>
      </c>
      <c r="G196" s="2" t="s">
        <v>370</v>
      </c>
      <c r="H196" s="2" t="s">
        <v>370</v>
      </c>
      <c r="I196" s="4">
        <v>1112</v>
      </c>
      <c r="J196" s="5">
        <v>9.0569999999999998E-2</v>
      </c>
      <c r="K196" s="4">
        <v>12278</v>
      </c>
      <c r="L196" s="6">
        <v>100</v>
      </c>
      <c r="M196" s="4">
        <v>58</v>
      </c>
      <c r="N196" s="4">
        <v>58</v>
      </c>
    </row>
    <row r="197" spans="1:14" x14ac:dyDescent="0.25">
      <c r="A197" s="2" t="s">
        <v>614</v>
      </c>
      <c r="B197" s="2" t="s">
        <v>98</v>
      </c>
      <c r="C197" s="4">
        <v>5</v>
      </c>
      <c r="D197" s="2" t="s">
        <v>41</v>
      </c>
      <c r="E197" s="2" t="s">
        <v>11</v>
      </c>
      <c r="F197" s="2" t="s">
        <v>99</v>
      </c>
      <c r="G197" s="2" t="s">
        <v>397</v>
      </c>
      <c r="H197" s="2" t="s">
        <v>398</v>
      </c>
      <c r="I197" s="4">
        <v>1048</v>
      </c>
      <c r="J197" s="5">
        <v>8.5359999999999991E-2</v>
      </c>
      <c r="K197" s="4">
        <v>12278</v>
      </c>
      <c r="L197" s="6">
        <v>100</v>
      </c>
      <c r="M197" s="4">
        <v>58</v>
      </c>
      <c r="N197" s="4">
        <v>58</v>
      </c>
    </row>
    <row r="198" spans="1:14" x14ac:dyDescent="0.25">
      <c r="A198" s="2" t="s">
        <v>615</v>
      </c>
      <c r="B198" s="2" t="s">
        <v>98</v>
      </c>
      <c r="C198" s="4">
        <v>6</v>
      </c>
      <c r="D198" s="2" t="s">
        <v>41</v>
      </c>
      <c r="E198" s="2" t="s">
        <v>11</v>
      </c>
      <c r="F198" s="2" t="s">
        <v>99</v>
      </c>
      <c r="G198" s="2" t="s">
        <v>616</v>
      </c>
      <c r="H198" s="2" t="s">
        <v>616</v>
      </c>
      <c r="I198" s="4">
        <v>141</v>
      </c>
      <c r="J198" s="5">
        <v>1.1480000000000001E-2</v>
      </c>
      <c r="K198" s="4">
        <v>12278</v>
      </c>
      <c r="L198" s="6">
        <v>100</v>
      </c>
      <c r="M198" s="4">
        <v>58</v>
      </c>
      <c r="N198" s="4">
        <v>58</v>
      </c>
    </row>
    <row r="199" spans="1:14" x14ac:dyDescent="0.25">
      <c r="A199" s="2" t="s">
        <v>617</v>
      </c>
      <c r="B199" s="2" t="s">
        <v>101</v>
      </c>
      <c r="C199" s="4">
        <v>1</v>
      </c>
      <c r="D199" s="2" t="s">
        <v>41</v>
      </c>
      <c r="E199" s="2" t="s">
        <v>11</v>
      </c>
      <c r="F199" s="2" t="s">
        <v>102</v>
      </c>
      <c r="G199" s="2" t="s">
        <v>380</v>
      </c>
      <c r="H199" s="2" t="s">
        <v>380</v>
      </c>
      <c r="I199" s="4">
        <v>618</v>
      </c>
      <c r="J199" s="5">
        <v>0.31024000000000002</v>
      </c>
      <c r="K199" s="4">
        <v>1992</v>
      </c>
      <c r="L199" s="6">
        <v>100</v>
      </c>
      <c r="M199" s="4">
        <v>11</v>
      </c>
      <c r="N199" s="4">
        <v>11</v>
      </c>
    </row>
    <row r="200" spans="1:14" x14ac:dyDescent="0.25">
      <c r="A200" s="2" t="s">
        <v>618</v>
      </c>
      <c r="B200" s="2" t="s">
        <v>101</v>
      </c>
      <c r="C200" s="4">
        <v>2</v>
      </c>
      <c r="D200" s="2" t="s">
        <v>41</v>
      </c>
      <c r="E200" s="2" t="s">
        <v>11</v>
      </c>
      <c r="F200" s="2" t="s">
        <v>102</v>
      </c>
      <c r="G200" s="2" t="s">
        <v>397</v>
      </c>
      <c r="H200" s="2" t="s">
        <v>398</v>
      </c>
      <c r="I200" s="4">
        <v>436</v>
      </c>
      <c r="J200" s="5">
        <v>0.21887999999999999</v>
      </c>
      <c r="K200" s="4">
        <v>1992</v>
      </c>
      <c r="L200" s="6">
        <v>100</v>
      </c>
      <c r="M200" s="4">
        <v>11</v>
      </c>
      <c r="N200" s="4">
        <v>11</v>
      </c>
    </row>
    <row r="201" spans="1:14" x14ac:dyDescent="0.25">
      <c r="A201" s="2" t="s">
        <v>619</v>
      </c>
      <c r="B201" s="2" t="s">
        <v>101</v>
      </c>
      <c r="C201" s="4">
        <v>3</v>
      </c>
      <c r="D201" s="2" t="s">
        <v>41</v>
      </c>
      <c r="E201" s="2" t="s">
        <v>11</v>
      </c>
      <c r="F201" s="2" t="s">
        <v>102</v>
      </c>
      <c r="G201" s="2" t="s">
        <v>392</v>
      </c>
      <c r="H201" s="2" t="s">
        <v>393</v>
      </c>
      <c r="I201" s="4">
        <v>418</v>
      </c>
      <c r="J201" s="5">
        <v>0.20984</v>
      </c>
      <c r="K201" s="4">
        <v>1992</v>
      </c>
      <c r="L201" s="6">
        <v>100</v>
      </c>
      <c r="M201" s="4">
        <v>11</v>
      </c>
      <c r="N201" s="4">
        <v>11</v>
      </c>
    </row>
    <row r="202" spans="1:14" x14ac:dyDescent="0.25">
      <c r="A202" s="2" t="s">
        <v>620</v>
      </c>
      <c r="B202" s="2" t="s">
        <v>101</v>
      </c>
      <c r="C202" s="4">
        <v>4</v>
      </c>
      <c r="D202" s="2" t="s">
        <v>41</v>
      </c>
      <c r="E202" s="2" t="s">
        <v>11</v>
      </c>
      <c r="F202" s="2" t="s">
        <v>102</v>
      </c>
      <c r="G202" s="2" t="s">
        <v>390</v>
      </c>
      <c r="H202" s="2" t="s">
        <v>390</v>
      </c>
      <c r="I202" s="4">
        <v>271</v>
      </c>
      <c r="J202" s="5">
        <v>0.13603999999999999</v>
      </c>
      <c r="K202" s="4">
        <v>1992</v>
      </c>
      <c r="L202" s="6">
        <v>100</v>
      </c>
      <c r="M202" s="4">
        <v>11</v>
      </c>
      <c r="N202" s="4">
        <v>11</v>
      </c>
    </row>
    <row r="203" spans="1:14" x14ac:dyDescent="0.25">
      <c r="A203" s="2" t="s">
        <v>621</v>
      </c>
      <c r="B203" s="2" t="s">
        <v>101</v>
      </c>
      <c r="C203" s="4">
        <v>5</v>
      </c>
      <c r="D203" s="2" t="s">
        <v>41</v>
      </c>
      <c r="E203" s="2" t="s">
        <v>11</v>
      </c>
      <c r="F203" s="2" t="s">
        <v>102</v>
      </c>
      <c r="G203" s="2" t="s">
        <v>367</v>
      </c>
      <c r="H203" s="2" t="s">
        <v>368</v>
      </c>
      <c r="I203" s="4">
        <v>249</v>
      </c>
      <c r="J203" s="5">
        <v>0.125</v>
      </c>
      <c r="K203" s="4">
        <v>1992</v>
      </c>
      <c r="L203" s="6">
        <v>100</v>
      </c>
      <c r="M203" s="4">
        <v>11</v>
      </c>
      <c r="N203" s="4">
        <v>11</v>
      </c>
    </row>
    <row r="204" spans="1:14" x14ac:dyDescent="0.25">
      <c r="A204" s="2" t="s">
        <v>622</v>
      </c>
      <c r="B204" s="2" t="s">
        <v>104</v>
      </c>
      <c r="C204" s="4">
        <v>1</v>
      </c>
      <c r="D204" s="2" t="s">
        <v>41</v>
      </c>
      <c r="E204" s="2" t="s">
        <v>11</v>
      </c>
      <c r="F204" s="2" t="s">
        <v>105</v>
      </c>
      <c r="G204" s="2" t="s">
        <v>380</v>
      </c>
      <c r="H204" s="2" t="s">
        <v>380</v>
      </c>
      <c r="I204" s="4">
        <v>5212</v>
      </c>
      <c r="J204" s="5">
        <v>0.25778000000000001</v>
      </c>
      <c r="K204" s="4">
        <v>20219</v>
      </c>
      <c r="L204" s="6">
        <v>100</v>
      </c>
      <c r="M204" s="4">
        <v>102</v>
      </c>
      <c r="N204" s="4">
        <v>102</v>
      </c>
    </row>
    <row r="205" spans="1:14" x14ac:dyDescent="0.25">
      <c r="A205" s="2" t="s">
        <v>623</v>
      </c>
      <c r="B205" s="2" t="s">
        <v>104</v>
      </c>
      <c r="C205" s="4">
        <v>2</v>
      </c>
      <c r="D205" s="2" t="s">
        <v>41</v>
      </c>
      <c r="E205" s="2" t="s">
        <v>11</v>
      </c>
      <c r="F205" s="2" t="s">
        <v>105</v>
      </c>
      <c r="G205" s="2" t="s">
        <v>372</v>
      </c>
      <c r="H205" s="2" t="s">
        <v>373</v>
      </c>
      <c r="I205" s="4">
        <v>4290</v>
      </c>
      <c r="J205" s="5">
        <v>0.21218000000000001</v>
      </c>
      <c r="K205" s="4">
        <v>20219</v>
      </c>
      <c r="L205" s="6">
        <v>100</v>
      </c>
      <c r="M205" s="4">
        <v>102</v>
      </c>
      <c r="N205" s="4">
        <v>102</v>
      </c>
    </row>
    <row r="206" spans="1:14" x14ac:dyDescent="0.25">
      <c r="A206" s="2" t="s">
        <v>624</v>
      </c>
      <c r="B206" s="2" t="s">
        <v>104</v>
      </c>
      <c r="C206" s="4">
        <v>3</v>
      </c>
      <c r="D206" s="2" t="s">
        <v>41</v>
      </c>
      <c r="E206" s="2" t="s">
        <v>11</v>
      </c>
      <c r="F206" s="2" t="s">
        <v>105</v>
      </c>
      <c r="G206" s="2" t="s">
        <v>378</v>
      </c>
      <c r="H206" s="2" t="s">
        <v>378</v>
      </c>
      <c r="I206" s="4">
        <v>3136</v>
      </c>
      <c r="J206" s="5">
        <v>0.15509999999999999</v>
      </c>
      <c r="K206" s="4">
        <v>20219</v>
      </c>
      <c r="L206" s="6">
        <v>100</v>
      </c>
      <c r="M206" s="4">
        <v>102</v>
      </c>
      <c r="N206" s="4">
        <v>102</v>
      </c>
    </row>
    <row r="207" spans="1:14" x14ac:dyDescent="0.25">
      <c r="A207" s="2" t="s">
        <v>625</v>
      </c>
      <c r="B207" s="2" t="s">
        <v>104</v>
      </c>
      <c r="C207" s="4">
        <v>4</v>
      </c>
      <c r="D207" s="2" t="s">
        <v>41</v>
      </c>
      <c r="E207" s="2" t="s">
        <v>11</v>
      </c>
      <c r="F207" s="2" t="s">
        <v>105</v>
      </c>
      <c r="G207" s="2" t="s">
        <v>367</v>
      </c>
      <c r="H207" s="2" t="s">
        <v>368</v>
      </c>
      <c r="I207" s="4">
        <v>2847</v>
      </c>
      <c r="J207" s="5">
        <v>0.14080999999999999</v>
      </c>
      <c r="K207" s="4">
        <v>20219</v>
      </c>
      <c r="L207" s="6">
        <v>100</v>
      </c>
      <c r="M207" s="4">
        <v>102</v>
      </c>
      <c r="N207" s="4">
        <v>102</v>
      </c>
    </row>
    <row r="208" spans="1:14" x14ac:dyDescent="0.25">
      <c r="A208" s="2" t="s">
        <v>626</v>
      </c>
      <c r="B208" s="2" t="s">
        <v>104</v>
      </c>
      <c r="C208" s="4">
        <v>5</v>
      </c>
      <c r="D208" s="2" t="s">
        <v>41</v>
      </c>
      <c r="E208" s="2" t="s">
        <v>11</v>
      </c>
      <c r="F208" s="2" t="s">
        <v>105</v>
      </c>
      <c r="G208" s="2" t="s">
        <v>364</v>
      </c>
      <c r="H208" s="2" t="s">
        <v>365</v>
      </c>
      <c r="I208" s="4">
        <v>2711</v>
      </c>
      <c r="J208" s="5">
        <v>0.13408</v>
      </c>
      <c r="K208" s="4">
        <v>20219</v>
      </c>
      <c r="L208" s="6">
        <v>100</v>
      </c>
      <c r="M208" s="4">
        <v>102</v>
      </c>
      <c r="N208" s="4">
        <v>102</v>
      </c>
    </row>
    <row r="209" spans="1:14" x14ac:dyDescent="0.25">
      <c r="A209" s="2" t="s">
        <v>627</v>
      </c>
      <c r="B209" s="2" t="s">
        <v>104</v>
      </c>
      <c r="C209" s="4">
        <v>6</v>
      </c>
      <c r="D209" s="2" t="s">
        <v>41</v>
      </c>
      <c r="E209" s="2" t="s">
        <v>11</v>
      </c>
      <c r="F209" s="2" t="s">
        <v>105</v>
      </c>
      <c r="G209" s="2" t="s">
        <v>370</v>
      </c>
      <c r="H209" s="2" t="s">
        <v>370</v>
      </c>
      <c r="I209" s="4">
        <v>1629</v>
      </c>
      <c r="J209" s="5">
        <v>8.0570000000000003E-2</v>
      </c>
      <c r="K209" s="4">
        <v>20219</v>
      </c>
      <c r="L209" s="6">
        <v>100</v>
      </c>
      <c r="M209" s="4">
        <v>102</v>
      </c>
      <c r="N209" s="4">
        <v>102</v>
      </c>
    </row>
    <row r="210" spans="1:14" x14ac:dyDescent="0.25">
      <c r="A210" s="2" t="s">
        <v>628</v>
      </c>
      <c r="B210" s="2" t="s">
        <v>104</v>
      </c>
      <c r="C210" s="4">
        <v>7</v>
      </c>
      <c r="D210" s="2" t="s">
        <v>41</v>
      </c>
      <c r="E210" s="2" t="s">
        <v>11</v>
      </c>
      <c r="F210" s="2" t="s">
        <v>105</v>
      </c>
      <c r="G210" s="2" t="s">
        <v>405</v>
      </c>
      <c r="H210" s="2" t="s">
        <v>406</v>
      </c>
      <c r="I210" s="4">
        <v>394</v>
      </c>
      <c r="J210" s="5">
        <v>1.949E-2</v>
      </c>
      <c r="K210" s="4">
        <v>20219</v>
      </c>
      <c r="L210" s="6">
        <v>100</v>
      </c>
      <c r="M210" s="4">
        <v>102</v>
      </c>
      <c r="N210" s="4">
        <v>102</v>
      </c>
    </row>
    <row r="211" spans="1:14" x14ac:dyDescent="0.25">
      <c r="A211" s="2" t="s">
        <v>629</v>
      </c>
      <c r="B211" s="2" t="s">
        <v>107</v>
      </c>
      <c r="C211" s="4">
        <v>1</v>
      </c>
      <c r="D211" s="2" t="s">
        <v>41</v>
      </c>
      <c r="E211" s="2" t="s">
        <v>11</v>
      </c>
      <c r="F211" s="2" t="s">
        <v>108</v>
      </c>
      <c r="G211" s="2" t="s">
        <v>367</v>
      </c>
      <c r="H211" s="2" t="s">
        <v>368</v>
      </c>
      <c r="I211" s="4">
        <v>1805</v>
      </c>
      <c r="J211" s="5">
        <v>0.58679999999999999</v>
      </c>
      <c r="K211" s="4">
        <v>3076</v>
      </c>
      <c r="L211" s="6">
        <v>100</v>
      </c>
      <c r="M211" s="4">
        <v>15</v>
      </c>
      <c r="N211" s="4">
        <v>15</v>
      </c>
    </row>
    <row r="212" spans="1:14" x14ac:dyDescent="0.25">
      <c r="A212" s="2" t="s">
        <v>630</v>
      </c>
      <c r="B212" s="2" t="s">
        <v>107</v>
      </c>
      <c r="C212" s="4">
        <v>2</v>
      </c>
      <c r="D212" s="2" t="s">
        <v>41</v>
      </c>
      <c r="E212" s="2" t="s">
        <v>11</v>
      </c>
      <c r="F212" s="2" t="s">
        <v>108</v>
      </c>
      <c r="G212" s="2" t="s">
        <v>364</v>
      </c>
      <c r="H212" s="2" t="s">
        <v>365</v>
      </c>
      <c r="I212" s="4">
        <v>802</v>
      </c>
      <c r="J212" s="5">
        <v>0.26073000000000002</v>
      </c>
      <c r="K212" s="4">
        <v>3076</v>
      </c>
      <c r="L212" s="6">
        <v>100</v>
      </c>
      <c r="M212" s="4">
        <v>15</v>
      </c>
      <c r="N212" s="4">
        <v>15</v>
      </c>
    </row>
    <row r="213" spans="1:14" x14ac:dyDescent="0.25">
      <c r="A213" s="2" t="s">
        <v>631</v>
      </c>
      <c r="B213" s="2" t="s">
        <v>107</v>
      </c>
      <c r="C213" s="4">
        <v>3</v>
      </c>
      <c r="D213" s="2" t="s">
        <v>41</v>
      </c>
      <c r="E213" s="2" t="s">
        <v>11</v>
      </c>
      <c r="F213" s="2" t="s">
        <v>108</v>
      </c>
      <c r="G213" s="2" t="s">
        <v>392</v>
      </c>
      <c r="H213" s="2" t="s">
        <v>393</v>
      </c>
      <c r="I213" s="4">
        <v>236</v>
      </c>
      <c r="J213" s="5">
        <v>7.6719999999999997E-2</v>
      </c>
      <c r="K213" s="4">
        <v>3076</v>
      </c>
      <c r="L213" s="6">
        <v>100</v>
      </c>
      <c r="M213" s="4">
        <v>15</v>
      </c>
      <c r="N213" s="4">
        <v>15</v>
      </c>
    </row>
    <row r="214" spans="1:14" x14ac:dyDescent="0.25">
      <c r="A214" s="2" t="s">
        <v>632</v>
      </c>
      <c r="B214" s="2" t="s">
        <v>107</v>
      </c>
      <c r="C214" s="4">
        <v>4</v>
      </c>
      <c r="D214" s="2" t="s">
        <v>41</v>
      </c>
      <c r="E214" s="2" t="s">
        <v>11</v>
      </c>
      <c r="F214" s="2" t="s">
        <v>108</v>
      </c>
      <c r="G214" s="2" t="s">
        <v>370</v>
      </c>
      <c r="H214" s="2" t="s">
        <v>370</v>
      </c>
      <c r="I214" s="4">
        <v>116</v>
      </c>
      <c r="J214" s="5">
        <v>3.771E-2</v>
      </c>
      <c r="K214" s="4">
        <v>3076</v>
      </c>
      <c r="L214" s="6">
        <v>100</v>
      </c>
      <c r="M214" s="4">
        <v>15</v>
      </c>
      <c r="N214" s="4">
        <v>15</v>
      </c>
    </row>
    <row r="215" spans="1:14" x14ac:dyDescent="0.25">
      <c r="A215" s="2" t="s">
        <v>633</v>
      </c>
      <c r="B215" s="2" t="s">
        <v>107</v>
      </c>
      <c r="C215" s="4">
        <v>5</v>
      </c>
      <c r="D215" s="2" t="s">
        <v>41</v>
      </c>
      <c r="E215" s="2" t="s">
        <v>11</v>
      </c>
      <c r="F215" s="2" t="s">
        <v>108</v>
      </c>
      <c r="G215" s="2" t="s">
        <v>380</v>
      </c>
      <c r="H215" s="2" t="s">
        <v>380</v>
      </c>
      <c r="I215" s="4">
        <v>48</v>
      </c>
      <c r="J215" s="5">
        <v>1.5599999999999999E-2</v>
      </c>
      <c r="K215" s="4">
        <v>3076</v>
      </c>
      <c r="L215" s="6">
        <v>100</v>
      </c>
      <c r="M215" s="4">
        <v>15</v>
      </c>
      <c r="N215" s="4">
        <v>15</v>
      </c>
    </row>
    <row r="216" spans="1:14" x14ac:dyDescent="0.25">
      <c r="A216" s="2" t="s">
        <v>634</v>
      </c>
      <c r="B216" s="2" t="s">
        <v>107</v>
      </c>
      <c r="C216" s="4">
        <v>6</v>
      </c>
      <c r="D216" s="2" t="s">
        <v>41</v>
      </c>
      <c r="E216" s="2" t="s">
        <v>11</v>
      </c>
      <c r="F216" s="2" t="s">
        <v>108</v>
      </c>
      <c r="G216" s="2" t="s">
        <v>387</v>
      </c>
      <c r="H216" s="2" t="s">
        <v>388</v>
      </c>
      <c r="I216" s="4">
        <v>45</v>
      </c>
      <c r="J216" s="5">
        <v>1.4630000000000001E-2</v>
      </c>
      <c r="K216" s="4">
        <v>3076</v>
      </c>
      <c r="L216" s="6">
        <v>100</v>
      </c>
      <c r="M216" s="4">
        <v>15</v>
      </c>
      <c r="N216" s="4">
        <v>15</v>
      </c>
    </row>
    <row r="217" spans="1:14" x14ac:dyDescent="0.25">
      <c r="A217" s="2" t="s">
        <v>635</v>
      </c>
      <c r="B217" s="2" t="s">
        <v>107</v>
      </c>
      <c r="C217" s="4">
        <v>7</v>
      </c>
      <c r="D217" s="2" t="s">
        <v>41</v>
      </c>
      <c r="E217" s="2" t="s">
        <v>11</v>
      </c>
      <c r="F217" s="2" t="s">
        <v>108</v>
      </c>
      <c r="G217" s="2" t="s">
        <v>397</v>
      </c>
      <c r="H217" s="2" t="s">
        <v>398</v>
      </c>
      <c r="I217" s="4">
        <v>24</v>
      </c>
      <c r="J217" s="5">
        <v>0.78</v>
      </c>
      <c r="K217" s="4">
        <v>3076</v>
      </c>
      <c r="L217" s="6">
        <v>100</v>
      </c>
      <c r="M217" s="4">
        <v>15</v>
      </c>
      <c r="N217" s="4">
        <v>15</v>
      </c>
    </row>
    <row r="218" spans="1:14" x14ac:dyDescent="0.25">
      <c r="A218" s="2" t="s">
        <v>636</v>
      </c>
      <c r="B218" s="2" t="s">
        <v>110</v>
      </c>
      <c r="C218" s="4">
        <v>1</v>
      </c>
      <c r="D218" s="2" t="s">
        <v>41</v>
      </c>
      <c r="E218" s="2" t="s">
        <v>11</v>
      </c>
      <c r="F218" s="2" t="s">
        <v>111</v>
      </c>
      <c r="G218" s="2" t="s">
        <v>370</v>
      </c>
      <c r="H218" s="2" t="s">
        <v>370</v>
      </c>
      <c r="I218" s="4">
        <v>4207</v>
      </c>
      <c r="J218" s="5">
        <v>0.21109</v>
      </c>
      <c r="K218" s="4">
        <v>19930</v>
      </c>
      <c r="L218" s="6">
        <v>100</v>
      </c>
      <c r="M218" s="4">
        <v>96</v>
      </c>
      <c r="N218" s="4">
        <v>96</v>
      </c>
    </row>
    <row r="219" spans="1:14" x14ac:dyDescent="0.25">
      <c r="A219" s="2" t="s">
        <v>637</v>
      </c>
      <c r="B219" s="2" t="s">
        <v>110</v>
      </c>
      <c r="C219" s="4">
        <v>2</v>
      </c>
      <c r="D219" s="2" t="s">
        <v>41</v>
      </c>
      <c r="E219" s="2" t="s">
        <v>11</v>
      </c>
      <c r="F219" s="2" t="s">
        <v>111</v>
      </c>
      <c r="G219" s="2" t="s">
        <v>397</v>
      </c>
      <c r="H219" s="2" t="s">
        <v>398</v>
      </c>
      <c r="I219" s="4">
        <v>4107</v>
      </c>
      <c r="J219" s="5">
        <v>0.20607</v>
      </c>
      <c r="K219" s="4">
        <v>19930</v>
      </c>
      <c r="L219" s="6">
        <v>100</v>
      </c>
      <c r="M219" s="4">
        <v>96</v>
      </c>
      <c r="N219" s="4">
        <v>96</v>
      </c>
    </row>
    <row r="220" spans="1:14" x14ac:dyDescent="0.25">
      <c r="A220" s="2" t="s">
        <v>638</v>
      </c>
      <c r="B220" s="2" t="s">
        <v>110</v>
      </c>
      <c r="C220" s="4">
        <v>3</v>
      </c>
      <c r="D220" s="2" t="s">
        <v>41</v>
      </c>
      <c r="E220" s="2" t="s">
        <v>11</v>
      </c>
      <c r="F220" s="2" t="s">
        <v>111</v>
      </c>
      <c r="G220" s="2" t="s">
        <v>380</v>
      </c>
      <c r="H220" s="2" t="s">
        <v>380</v>
      </c>
      <c r="I220" s="4">
        <v>3567</v>
      </c>
      <c r="J220" s="5">
        <v>0.17898</v>
      </c>
      <c r="K220" s="4">
        <v>19930</v>
      </c>
      <c r="L220" s="6">
        <v>100</v>
      </c>
      <c r="M220" s="4">
        <v>96</v>
      </c>
      <c r="N220" s="4">
        <v>96</v>
      </c>
    </row>
    <row r="221" spans="1:14" x14ac:dyDescent="0.25">
      <c r="A221" s="2" t="s">
        <v>639</v>
      </c>
      <c r="B221" s="2" t="s">
        <v>110</v>
      </c>
      <c r="C221" s="4">
        <v>4</v>
      </c>
      <c r="D221" s="2" t="s">
        <v>41</v>
      </c>
      <c r="E221" s="2" t="s">
        <v>11</v>
      </c>
      <c r="F221" s="2" t="s">
        <v>111</v>
      </c>
      <c r="G221" s="2" t="s">
        <v>364</v>
      </c>
      <c r="H221" s="2" t="s">
        <v>365</v>
      </c>
      <c r="I221" s="4">
        <v>3104</v>
      </c>
      <c r="J221" s="5">
        <v>0.15575</v>
      </c>
      <c r="K221" s="4">
        <v>19930</v>
      </c>
      <c r="L221" s="6">
        <v>100</v>
      </c>
      <c r="M221" s="4">
        <v>96</v>
      </c>
      <c r="N221" s="4">
        <v>96</v>
      </c>
    </row>
    <row r="222" spans="1:14" x14ac:dyDescent="0.25">
      <c r="A222" s="2" t="s">
        <v>640</v>
      </c>
      <c r="B222" s="2" t="s">
        <v>110</v>
      </c>
      <c r="C222" s="4">
        <v>5</v>
      </c>
      <c r="D222" s="2" t="s">
        <v>41</v>
      </c>
      <c r="E222" s="2" t="s">
        <v>11</v>
      </c>
      <c r="F222" s="2" t="s">
        <v>111</v>
      </c>
      <c r="G222" s="2" t="s">
        <v>367</v>
      </c>
      <c r="H222" s="2" t="s">
        <v>368</v>
      </c>
      <c r="I222" s="4">
        <v>1929</v>
      </c>
      <c r="J222" s="5">
        <v>9.6790000000000001E-2</v>
      </c>
      <c r="K222" s="4">
        <v>19930</v>
      </c>
      <c r="L222" s="6">
        <v>100</v>
      </c>
      <c r="M222" s="4">
        <v>96</v>
      </c>
      <c r="N222" s="4">
        <v>96</v>
      </c>
    </row>
    <row r="223" spans="1:14" x14ac:dyDescent="0.25">
      <c r="A223" s="2" t="s">
        <v>641</v>
      </c>
      <c r="B223" s="2" t="s">
        <v>110</v>
      </c>
      <c r="C223" s="4">
        <v>6</v>
      </c>
      <c r="D223" s="2" t="s">
        <v>41</v>
      </c>
      <c r="E223" s="2" t="s">
        <v>11</v>
      </c>
      <c r="F223" s="2" t="s">
        <v>111</v>
      </c>
      <c r="G223" s="2" t="s">
        <v>400</v>
      </c>
      <c r="H223" s="2" t="s">
        <v>401</v>
      </c>
      <c r="I223" s="4">
        <v>977</v>
      </c>
      <c r="J223" s="5">
        <v>4.9020000000000001E-2</v>
      </c>
      <c r="K223" s="4">
        <v>19930</v>
      </c>
      <c r="L223" s="6">
        <v>100</v>
      </c>
      <c r="M223" s="4">
        <v>96</v>
      </c>
      <c r="N223" s="4">
        <v>96</v>
      </c>
    </row>
    <row r="224" spans="1:14" x14ac:dyDescent="0.25">
      <c r="A224" s="2" t="s">
        <v>642</v>
      </c>
      <c r="B224" s="2" t="s">
        <v>110</v>
      </c>
      <c r="C224" s="4">
        <v>7</v>
      </c>
      <c r="D224" s="2" t="s">
        <v>41</v>
      </c>
      <c r="E224" s="2" t="s">
        <v>11</v>
      </c>
      <c r="F224" s="2" t="s">
        <v>111</v>
      </c>
      <c r="G224" s="2" t="s">
        <v>378</v>
      </c>
      <c r="H224" s="2" t="s">
        <v>378</v>
      </c>
      <c r="I224" s="4">
        <v>895</v>
      </c>
      <c r="J224" s="5">
        <v>4.4909999999999999E-2</v>
      </c>
      <c r="K224" s="4">
        <v>19930</v>
      </c>
      <c r="L224" s="6">
        <v>100</v>
      </c>
      <c r="M224" s="4">
        <v>96</v>
      </c>
      <c r="N224" s="4">
        <v>96</v>
      </c>
    </row>
    <row r="225" spans="1:14" x14ac:dyDescent="0.25">
      <c r="A225" s="2" t="s">
        <v>643</v>
      </c>
      <c r="B225" s="2" t="s">
        <v>110</v>
      </c>
      <c r="C225" s="4">
        <v>8</v>
      </c>
      <c r="D225" s="2" t="s">
        <v>41</v>
      </c>
      <c r="E225" s="2" t="s">
        <v>11</v>
      </c>
      <c r="F225" s="2" t="s">
        <v>111</v>
      </c>
      <c r="G225" s="2" t="s">
        <v>422</v>
      </c>
      <c r="H225" s="2" t="s">
        <v>423</v>
      </c>
      <c r="I225" s="4">
        <v>765</v>
      </c>
      <c r="J225" s="5">
        <v>3.8379999999999997E-2</v>
      </c>
      <c r="K225" s="4">
        <v>19930</v>
      </c>
      <c r="L225" s="6">
        <v>100</v>
      </c>
      <c r="M225" s="4">
        <v>96</v>
      </c>
      <c r="N225" s="4">
        <v>96</v>
      </c>
    </row>
    <row r="226" spans="1:14" x14ac:dyDescent="0.25">
      <c r="A226" s="2" t="s">
        <v>644</v>
      </c>
      <c r="B226" s="2" t="s">
        <v>110</v>
      </c>
      <c r="C226" s="4">
        <v>9</v>
      </c>
      <c r="D226" s="2" t="s">
        <v>41</v>
      </c>
      <c r="E226" s="2" t="s">
        <v>11</v>
      </c>
      <c r="F226" s="2" t="s">
        <v>111</v>
      </c>
      <c r="G226" s="2" t="s">
        <v>372</v>
      </c>
      <c r="H226" s="2" t="s">
        <v>373</v>
      </c>
      <c r="I226" s="4">
        <v>379</v>
      </c>
      <c r="J226" s="5">
        <v>1.9019999999999999E-2</v>
      </c>
      <c r="K226" s="4">
        <v>19930</v>
      </c>
      <c r="L226" s="6">
        <v>100</v>
      </c>
      <c r="M226" s="4">
        <v>96</v>
      </c>
      <c r="N226" s="4">
        <v>96</v>
      </c>
    </row>
    <row r="227" spans="1:14" x14ac:dyDescent="0.25">
      <c r="A227" s="2" t="s">
        <v>645</v>
      </c>
      <c r="B227" s="2" t="s">
        <v>19</v>
      </c>
      <c r="C227" s="4">
        <v>1</v>
      </c>
      <c r="D227" s="2" t="s">
        <v>10</v>
      </c>
      <c r="E227" s="2" t="s">
        <v>20</v>
      </c>
      <c r="F227" s="2" t="s">
        <v>12</v>
      </c>
      <c r="G227" s="2" t="s">
        <v>387</v>
      </c>
      <c r="H227" s="2" t="s">
        <v>388</v>
      </c>
      <c r="I227" s="4">
        <v>7654</v>
      </c>
      <c r="J227" s="5">
        <v>0.21970000000000001</v>
      </c>
      <c r="K227" s="4">
        <v>34839</v>
      </c>
      <c r="L227" s="6">
        <v>100</v>
      </c>
      <c r="M227" s="4">
        <v>180</v>
      </c>
      <c r="N227" s="4">
        <v>180</v>
      </c>
    </row>
    <row r="228" spans="1:14" x14ac:dyDescent="0.25">
      <c r="A228" s="2" t="s">
        <v>646</v>
      </c>
      <c r="B228" s="2" t="s">
        <v>19</v>
      </c>
      <c r="C228" s="4">
        <v>2</v>
      </c>
      <c r="D228" s="2" t="s">
        <v>10</v>
      </c>
      <c r="E228" s="2" t="s">
        <v>20</v>
      </c>
      <c r="F228" s="2" t="s">
        <v>12</v>
      </c>
      <c r="G228" s="2" t="s">
        <v>372</v>
      </c>
      <c r="H228" s="2" t="s">
        <v>373</v>
      </c>
      <c r="I228" s="4">
        <v>5687</v>
      </c>
      <c r="J228" s="5">
        <v>0.16324</v>
      </c>
      <c r="K228" s="4">
        <v>34839</v>
      </c>
      <c r="L228" s="6">
        <v>100</v>
      </c>
      <c r="M228" s="4">
        <v>180</v>
      </c>
      <c r="N228" s="4">
        <v>180</v>
      </c>
    </row>
    <row r="229" spans="1:14" x14ac:dyDescent="0.25">
      <c r="A229" s="2" t="s">
        <v>647</v>
      </c>
      <c r="B229" s="2" t="s">
        <v>19</v>
      </c>
      <c r="C229" s="4">
        <v>3</v>
      </c>
      <c r="D229" s="2" t="s">
        <v>10</v>
      </c>
      <c r="E229" s="2" t="s">
        <v>20</v>
      </c>
      <c r="F229" s="2" t="s">
        <v>12</v>
      </c>
      <c r="G229" s="2" t="s">
        <v>367</v>
      </c>
      <c r="H229" s="2" t="s">
        <v>368</v>
      </c>
      <c r="I229" s="4">
        <v>4932</v>
      </c>
      <c r="J229" s="5">
        <v>0.14157</v>
      </c>
      <c r="K229" s="4">
        <v>34839</v>
      </c>
      <c r="L229" s="6">
        <v>100</v>
      </c>
      <c r="M229" s="4">
        <v>180</v>
      </c>
      <c r="N229" s="4">
        <v>180</v>
      </c>
    </row>
    <row r="230" spans="1:14" x14ac:dyDescent="0.25">
      <c r="A230" s="2" t="s">
        <v>648</v>
      </c>
      <c r="B230" s="2" t="s">
        <v>19</v>
      </c>
      <c r="C230" s="4">
        <v>4</v>
      </c>
      <c r="D230" s="2" t="s">
        <v>10</v>
      </c>
      <c r="E230" s="2" t="s">
        <v>20</v>
      </c>
      <c r="F230" s="2" t="s">
        <v>12</v>
      </c>
      <c r="G230" s="2" t="s">
        <v>370</v>
      </c>
      <c r="H230" s="2" t="s">
        <v>370</v>
      </c>
      <c r="I230" s="4">
        <v>4159</v>
      </c>
      <c r="J230" s="5">
        <v>0.11938</v>
      </c>
      <c r="K230" s="4">
        <v>34839</v>
      </c>
      <c r="L230" s="6">
        <v>100</v>
      </c>
      <c r="M230" s="4">
        <v>180</v>
      </c>
      <c r="N230" s="4">
        <v>180</v>
      </c>
    </row>
    <row r="231" spans="1:14" x14ac:dyDescent="0.25">
      <c r="A231" s="2" t="s">
        <v>649</v>
      </c>
      <c r="B231" s="2" t="s">
        <v>19</v>
      </c>
      <c r="C231" s="4">
        <v>5</v>
      </c>
      <c r="D231" s="2" t="s">
        <v>10</v>
      </c>
      <c r="E231" s="2" t="s">
        <v>20</v>
      </c>
      <c r="F231" s="2" t="s">
        <v>12</v>
      </c>
      <c r="G231" s="2" t="s">
        <v>390</v>
      </c>
      <c r="H231" s="2" t="s">
        <v>390</v>
      </c>
      <c r="I231" s="4">
        <v>3334</v>
      </c>
      <c r="J231" s="5">
        <v>9.5700000000000007E-2</v>
      </c>
      <c r="K231" s="4">
        <v>34839</v>
      </c>
      <c r="L231" s="6">
        <v>100</v>
      </c>
      <c r="M231" s="4">
        <v>180</v>
      </c>
      <c r="N231" s="4">
        <v>180</v>
      </c>
    </row>
    <row r="232" spans="1:14" x14ac:dyDescent="0.25">
      <c r="A232" s="2" t="s">
        <v>650</v>
      </c>
      <c r="B232" s="2" t="s">
        <v>19</v>
      </c>
      <c r="C232" s="4">
        <v>6</v>
      </c>
      <c r="D232" s="2" t="s">
        <v>10</v>
      </c>
      <c r="E232" s="2" t="s">
        <v>20</v>
      </c>
      <c r="F232" s="2" t="s">
        <v>12</v>
      </c>
      <c r="G232" s="2" t="s">
        <v>385</v>
      </c>
      <c r="H232" s="2" t="s">
        <v>385</v>
      </c>
      <c r="I232" s="4">
        <v>3328</v>
      </c>
      <c r="J232" s="5">
        <v>9.5530000000000004E-2</v>
      </c>
      <c r="K232" s="4">
        <v>34839</v>
      </c>
      <c r="L232" s="6">
        <v>100</v>
      </c>
      <c r="M232" s="4">
        <v>180</v>
      </c>
      <c r="N232" s="4">
        <v>180</v>
      </c>
    </row>
    <row r="233" spans="1:14" x14ac:dyDescent="0.25">
      <c r="A233" s="2" t="s">
        <v>651</v>
      </c>
      <c r="B233" s="2" t="s">
        <v>19</v>
      </c>
      <c r="C233" s="4">
        <v>7</v>
      </c>
      <c r="D233" s="2" t="s">
        <v>10</v>
      </c>
      <c r="E233" s="2" t="s">
        <v>20</v>
      </c>
      <c r="F233" s="2" t="s">
        <v>12</v>
      </c>
      <c r="G233" s="2" t="s">
        <v>364</v>
      </c>
      <c r="H233" s="2" t="s">
        <v>365</v>
      </c>
      <c r="I233" s="4">
        <v>1919</v>
      </c>
      <c r="J233" s="5">
        <v>5.5079999999999997E-2</v>
      </c>
      <c r="K233" s="4">
        <v>34839</v>
      </c>
      <c r="L233" s="6">
        <v>100</v>
      </c>
      <c r="M233" s="4">
        <v>180</v>
      </c>
      <c r="N233" s="4">
        <v>180</v>
      </c>
    </row>
    <row r="234" spans="1:14" x14ac:dyDescent="0.25">
      <c r="A234" s="2" t="s">
        <v>652</v>
      </c>
      <c r="B234" s="2" t="s">
        <v>19</v>
      </c>
      <c r="C234" s="4">
        <v>8</v>
      </c>
      <c r="D234" s="2" t="s">
        <v>10</v>
      </c>
      <c r="E234" s="2" t="s">
        <v>20</v>
      </c>
      <c r="F234" s="2" t="s">
        <v>12</v>
      </c>
      <c r="G234" s="2" t="s">
        <v>397</v>
      </c>
      <c r="H234" s="2" t="s">
        <v>398</v>
      </c>
      <c r="I234" s="4">
        <v>1537</v>
      </c>
      <c r="J234" s="5">
        <v>4.4119999999999999E-2</v>
      </c>
      <c r="K234" s="4">
        <v>34839</v>
      </c>
      <c r="L234" s="6">
        <v>100</v>
      </c>
      <c r="M234" s="4">
        <v>180</v>
      </c>
      <c r="N234" s="4">
        <v>180</v>
      </c>
    </row>
    <row r="235" spans="1:14" x14ac:dyDescent="0.25">
      <c r="A235" s="2" t="s">
        <v>653</v>
      </c>
      <c r="B235" s="2" t="s">
        <v>19</v>
      </c>
      <c r="C235" s="4">
        <v>9</v>
      </c>
      <c r="D235" s="2" t="s">
        <v>10</v>
      </c>
      <c r="E235" s="2" t="s">
        <v>20</v>
      </c>
      <c r="F235" s="2" t="s">
        <v>12</v>
      </c>
      <c r="G235" s="2" t="s">
        <v>392</v>
      </c>
      <c r="H235" s="2" t="s">
        <v>393</v>
      </c>
      <c r="I235" s="4">
        <v>1010</v>
      </c>
      <c r="J235" s="5">
        <v>2.8989999999999998E-2</v>
      </c>
      <c r="K235" s="4">
        <v>34839</v>
      </c>
      <c r="L235" s="6">
        <v>100</v>
      </c>
      <c r="M235" s="4">
        <v>180</v>
      </c>
      <c r="N235" s="4">
        <v>180</v>
      </c>
    </row>
    <row r="236" spans="1:14" x14ac:dyDescent="0.25">
      <c r="A236" s="2" t="s">
        <v>654</v>
      </c>
      <c r="B236" s="2" t="s">
        <v>19</v>
      </c>
      <c r="C236" s="4">
        <v>10</v>
      </c>
      <c r="D236" s="2" t="s">
        <v>10</v>
      </c>
      <c r="E236" s="2" t="s">
        <v>20</v>
      </c>
      <c r="F236" s="2" t="s">
        <v>12</v>
      </c>
      <c r="G236" s="2" t="s">
        <v>378</v>
      </c>
      <c r="H236" s="2" t="s">
        <v>378</v>
      </c>
      <c r="I236" s="4">
        <v>818</v>
      </c>
      <c r="J236" s="5">
        <v>2.3480000000000001E-2</v>
      </c>
      <c r="K236" s="4">
        <v>34839</v>
      </c>
      <c r="L236" s="6">
        <v>100</v>
      </c>
      <c r="M236" s="4">
        <v>180</v>
      </c>
      <c r="N236" s="4">
        <v>180</v>
      </c>
    </row>
    <row r="237" spans="1:14" x14ac:dyDescent="0.25">
      <c r="A237" s="2" t="s">
        <v>655</v>
      </c>
      <c r="B237" s="2" t="s">
        <v>19</v>
      </c>
      <c r="C237" s="4">
        <v>11</v>
      </c>
      <c r="D237" s="2" t="s">
        <v>10</v>
      </c>
      <c r="E237" s="2" t="s">
        <v>20</v>
      </c>
      <c r="F237" s="2" t="s">
        <v>12</v>
      </c>
      <c r="G237" s="2" t="s">
        <v>656</v>
      </c>
      <c r="H237" s="2" t="s">
        <v>657</v>
      </c>
      <c r="I237" s="4">
        <v>297</v>
      </c>
      <c r="J237" s="5">
        <v>0.85199999999999998</v>
      </c>
      <c r="K237" s="4">
        <v>34839</v>
      </c>
      <c r="L237" s="6">
        <v>100</v>
      </c>
      <c r="M237" s="4">
        <v>180</v>
      </c>
      <c r="N237" s="4">
        <v>180</v>
      </c>
    </row>
    <row r="238" spans="1:14" x14ac:dyDescent="0.25">
      <c r="A238" s="2" t="s">
        <v>658</v>
      </c>
      <c r="B238" s="2" t="s">
        <v>19</v>
      </c>
      <c r="C238" s="4">
        <v>12</v>
      </c>
      <c r="D238" s="2" t="s">
        <v>10</v>
      </c>
      <c r="E238" s="2" t="s">
        <v>20</v>
      </c>
      <c r="F238" s="2" t="s">
        <v>12</v>
      </c>
      <c r="G238" s="2" t="s">
        <v>659</v>
      </c>
      <c r="H238" s="2" t="s">
        <v>660</v>
      </c>
      <c r="I238" s="4">
        <v>164</v>
      </c>
      <c r="J238" s="5">
        <v>0.47099999999999997</v>
      </c>
      <c r="K238" s="4">
        <v>34839</v>
      </c>
      <c r="L238" s="6">
        <v>100</v>
      </c>
      <c r="M238" s="4">
        <v>180</v>
      </c>
      <c r="N238" s="4">
        <v>180</v>
      </c>
    </row>
    <row r="239" spans="1:14" x14ac:dyDescent="0.25">
      <c r="A239" s="2" t="s">
        <v>661</v>
      </c>
      <c r="B239" s="2" t="s">
        <v>181</v>
      </c>
      <c r="C239" s="4">
        <v>1</v>
      </c>
      <c r="D239" s="2" t="s">
        <v>41</v>
      </c>
      <c r="E239" s="2" t="s">
        <v>20</v>
      </c>
      <c r="F239" s="2" t="s">
        <v>182</v>
      </c>
      <c r="G239" s="2" t="s">
        <v>390</v>
      </c>
      <c r="H239" s="2" t="s">
        <v>390</v>
      </c>
      <c r="I239" s="4">
        <v>1295</v>
      </c>
      <c r="J239" s="5">
        <v>0.44303999999999999</v>
      </c>
      <c r="K239" s="4">
        <v>2923</v>
      </c>
      <c r="L239" s="6">
        <v>100</v>
      </c>
      <c r="M239" s="4">
        <v>14</v>
      </c>
      <c r="N239" s="4">
        <v>14</v>
      </c>
    </row>
    <row r="240" spans="1:14" x14ac:dyDescent="0.25">
      <c r="A240" s="2" t="s">
        <v>662</v>
      </c>
      <c r="B240" s="2" t="s">
        <v>181</v>
      </c>
      <c r="C240" s="4">
        <v>2</v>
      </c>
      <c r="D240" s="2" t="s">
        <v>41</v>
      </c>
      <c r="E240" s="2" t="s">
        <v>20</v>
      </c>
      <c r="F240" s="2" t="s">
        <v>182</v>
      </c>
      <c r="G240" s="2" t="s">
        <v>370</v>
      </c>
      <c r="H240" s="2" t="s">
        <v>370</v>
      </c>
      <c r="I240" s="4">
        <v>957</v>
      </c>
      <c r="J240" s="5">
        <v>0.32740000000000002</v>
      </c>
      <c r="K240" s="4">
        <v>2923</v>
      </c>
      <c r="L240" s="6">
        <v>100</v>
      </c>
      <c r="M240" s="4">
        <v>14</v>
      </c>
      <c r="N240" s="4">
        <v>14</v>
      </c>
    </row>
    <row r="241" spans="1:14" x14ac:dyDescent="0.25">
      <c r="A241" s="2" t="s">
        <v>663</v>
      </c>
      <c r="B241" s="2" t="s">
        <v>181</v>
      </c>
      <c r="C241" s="4">
        <v>3</v>
      </c>
      <c r="D241" s="2" t="s">
        <v>41</v>
      </c>
      <c r="E241" s="2" t="s">
        <v>20</v>
      </c>
      <c r="F241" s="2" t="s">
        <v>182</v>
      </c>
      <c r="G241" s="2" t="s">
        <v>387</v>
      </c>
      <c r="H241" s="2" t="s">
        <v>388</v>
      </c>
      <c r="I241" s="4">
        <v>316</v>
      </c>
      <c r="J241" s="5">
        <v>0.10811</v>
      </c>
      <c r="K241" s="4">
        <v>2923</v>
      </c>
      <c r="L241" s="6">
        <v>100</v>
      </c>
      <c r="M241" s="4">
        <v>14</v>
      </c>
      <c r="N241" s="4">
        <v>14</v>
      </c>
    </row>
    <row r="242" spans="1:14" x14ac:dyDescent="0.25">
      <c r="A242" s="2" t="s">
        <v>664</v>
      </c>
      <c r="B242" s="2" t="s">
        <v>181</v>
      </c>
      <c r="C242" s="4">
        <v>4</v>
      </c>
      <c r="D242" s="2" t="s">
        <v>41</v>
      </c>
      <c r="E242" s="2" t="s">
        <v>20</v>
      </c>
      <c r="F242" s="2" t="s">
        <v>182</v>
      </c>
      <c r="G242" s="2" t="s">
        <v>392</v>
      </c>
      <c r="H242" s="2" t="s">
        <v>393</v>
      </c>
      <c r="I242" s="4">
        <v>277</v>
      </c>
      <c r="J242" s="5">
        <v>9.4770000000000007E-2</v>
      </c>
      <c r="K242" s="4">
        <v>2923</v>
      </c>
      <c r="L242" s="6">
        <v>100</v>
      </c>
      <c r="M242" s="4">
        <v>14</v>
      </c>
      <c r="N242" s="4">
        <v>14</v>
      </c>
    </row>
    <row r="243" spans="1:14" x14ac:dyDescent="0.25">
      <c r="A243" s="2" t="s">
        <v>665</v>
      </c>
      <c r="B243" s="2" t="s">
        <v>181</v>
      </c>
      <c r="C243" s="4">
        <v>5</v>
      </c>
      <c r="D243" s="2" t="s">
        <v>41</v>
      </c>
      <c r="E243" s="2" t="s">
        <v>20</v>
      </c>
      <c r="F243" s="2" t="s">
        <v>182</v>
      </c>
      <c r="G243" s="2" t="s">
        <v>367</v>
      </c>
      <c r="H243" s="2" t="s">
        <v>368</v>
      </c>
      <c r="I243" s="4">
        <v>78</v>
      </c>
      <c r="J243" s="5">
        <v>2.6679999999999999E-2</v>
      </c>
      <c r="K243" s="4">
        <v>2923</v>
      </c>
      <c r="L243" s="6">
        <v>100</v>
      </c>
      <c r="M243" s="4">
        <v>14</v>
      </c>
      <c r="N243" s="4">
        <v>14</v>
      </c>
    </row>
    <row r="244" spans="1:14" x14ac:dyDescent="0.25">
      <c r="A244" s="2" t="s">
        <v>666</v>
      </c>
      <c r="B244" s="2" t="s">
        <v>184</v>
      </c>
      <c r="C244" s="4">
        <v>1</v>
      </c>
      <c r="D244" s="2" t="s">
        <v>41</v>
      </c>
      <c r="E244" s="2" t="s">
        <v>20</v>
      </c>
      <c r="F244" s="2" t="s">
        <v>185</v>
      </c>
      <c r="G244" s="2" t="s">
        <v>400</v>
      </c>
      <c r="H244" s="2" t="s">
        <v>401</v>
      </c>
      <c r="I244" s="4">
        <v>960</v>
      </c>
      <c r="J244" s="5">
        <v>0.36364000000000002</v>
      </c>
      <c r="K244" s="4">
        <v>2640</v>
      </c>
      <c r="L244" s="6">
        <v>100</v>
      </c>
      <c r="M244" s="4">
        <v>15</v>
      </c>
      <c r="N244" s="4">
        <v>15</v>
      </c>
    </row>
    <row r="245" spans="1:14" x14ac:dyDescent="0.25">
      <c r="A245" s="2" t="s">
        <v>667</v>
      </c>
      <c r="B245" s="2" t="s">
        <v>184</v>
      </c>
      <c r="C245" s="4">
        <v>2</v>
      </c>
      <c r="D245" s="2" t="s">
        <v>41</v>
      </c>
      <c r="E245" s="2" t="s">
        <v>20</v>
      </c>
      <c r="F245" s="2" t="s">
        <v>185</v>
      </c>
      <c r="G245" s="2" t="s">
        <v>364</v>
      </c>
      <c r="H245" s="2" t="s">
        <v>365</v>
      </c>
      <c r="I245" s="4">
        <v>732</v>
      </c>
      <c r="J245" s="5">
        <v>0.27727000000000002</v>
      </c>
      <c r="K245" s="4">
        <v>2640</v>
      </c>
      <c r="L245" s="6">
        <v>100</v>
      </c>
      <c r="M245" s="4">
        <v>15</v>
      </c>
      <c r="N245" s="4">
        <v>15</v>
      </c>
    </row>
    <row r="246" spans="1:14" x14ac:dyDescent="0.25">
      <c r="A246" s="2" t="s">
        <v>668</v>
      </c>
      <c r="B246" s="2" t="s">
        <v>184</v>
      </c>
      <c r="C246" s="4">
        <v>3</v>
      </c>
      <c r="D246" s="2" t="s">
        <v>41</v>
      </c>
      <c r="E246" s="2" t="s">
        <v>20</v>
      </c>
      <c r="F246" s="2" t="s">
        <v>185</v>
      </c>
      <c r="G246" s="2" t="s">
        <v>397</v>
      </c>
      <c r="H246" s="2" t="s">
        <v>398</v>
      </c>
      <c r="I246" s="4">
        <v>664</v>
      </c>
      <c r="J246" s="5">
        <v>0.25152000000000002</v>
      </c>
      <c r="K246" s="4">
        <v>2640</v>
      </c>
      <c r="L246" s="6">
        <v>100</v>
      </c>
      <c r="M246" s="4">
        <v>15</v>
      </c>
      <c r="N246" s="4">
        <v>15</v>
      </c>
    </row>
    <row r="247" spans="1:14" x14ac:dyDescent="0.25">
      <c r="A247" s="2" t="s">
        <v>669</v>
      </c>
      <c r="B247" s="2" t="s">
        <v>184</v>
      </c>
      <c r="C247" s="4">
        <v>4</v>
      </c>
      <c r="D247" s="2" t="s">
        <v>41</v>
      </c>
      <c r="E247" s="2" t="s">
        <v>20</v>
      </c>
      <c r="F247" s="2" t="s">
        <v>185</v>
      </c>
      <c r="G247" s="2" t="s">
        <v>387</v>
      </c>
      <c r="H247" s="2" t="s">
        <v>388</v>
      </c>
      <c r="I247" s="4">
        <v>211</v>
      </c>
      <c r="J247" s="5">
        <v>7.9920000000000005E-2</v>
      </c>
      <c r="K247" s="4">
        <v>2640</v>
      </c>
      <c r="L247" s="6">
        <v>100</v>
      </c>
      <c r="M247" s="4">
        <v>15</v>
      </c>
      <c r="N247" s="4">
        <v>15</v>
      </c>
    </row>
    <row r="248" spans="1:14" x14ac:dyDescent="0.25">
      <c r="A248" s="2" t="s">
        <v>670</v>
      </c>
      <c r="B248" s="2" t="s">
        <v>184</v>
      </c>
      <c r="C248" s="4">
        <v>5</v>
      </c>
      <c r="D248" s="2" t="s">
        <v>41</v>
      </c>
      <c r="E248" s="2" t="s">
        <v>20</v>
      </c>
      <c r="F248" s="2" t="s">
        <v>185</v>
      </c>
      <c r="G248" s="2" t="s">
        <v>367</v>
      </c>
      <c r="H248" s="2" t="s">
        <v>368</v>
      </c>
      <c r="I248" s="4">
        <v>73</v>
      </c>
      <c r="J248" s="5">
        <v>2.7650000000000001E-2</v>
      </c>
      <c r="K248" s="4">
        <v>2640</v>
      </c>
      <c r="L248" s="6">
        <v>100</v>
      </c>
      <c r="M248" s="4">
        <v>15</v>
      </c>
      <c r="N248" s="4">
        <v>15</v>
      </c>
    </row>
    <row r="249" spans="1:14" x14ac:dyDescent="0.25">
      <c r="A249" s="2" t="s">
        <v>671</v>
      </c>
      <c r="B249" s="2" t="s">
        <v>187</v>
      </c>
      <c r="C249" s="4">
        <v>1</v>
      </c>
      <c r="D249" s="2" t="s">
        <v>41</v>
      </c>
      <c r="E249" s="2" t="s">
        <v>20</v>
      </c>
      <c r="F249" s="2" t="s">
        <v>188</v>
      </c>
      <c r="G249" s="2" t="s">
        <v>390</v>
      </c>
      <c r="H249" s="2" t="s">
        <v>390</v>
      </c>
      <c r="I249" s="4">
        <v>2180</v>
      </c>
      <c r="J249" s="5">
        <v>0.51817999999999997</v>
      </c>
      <c r="K249" s="4">
        <v>4207</v>
      </c>
      <c r="L249" s="6">
        <v>100</v>
      </c>
      <c r="M249" s="4">
        <v>21</v>
      </c>
      <c r="N249" s="4">
        <v>21</v>
      </c>
    </row>
    <row r="250" spans="1:14" x14ac:dyDescent="0.25">
      <c r="A250" s="2" t="s">
        <v>672</v>
      </c>
      <c r="B250" s="2" t="s">
        <v>187</v>
      </c>
      <c r="C250" s="4">
        <v>2</v>
      </c>
      <c r="D250" s="2" t="s">
        <v>41</v>
      </c>
      <c r="E250" s="2" t="s">
        <v>20</v>
      </c>
      <c r="F250" s="2" t="s">
        <v>188</v>
      </c>
      <c r="G250" s="2" t="s">
        <v>367</v>
      </c>
      <c r="H250" s="2" t="s">
        <v>368</v>
      </c>
      <c r="I250" s="4">
        <v>1152</v>
      </c>
      <c r="J250" s="5">
        <v>0.27383000000000002</v>
      </c>
      <c r="K250" s="4">
        <v>4207</v>
      </c>
      <c r="L250" s="6">
        <v>100</v>
      </c>
      <c r="M250" s="4">
        <v>21</v>
      </c>
      <c r="N250" s="4">
        <v>21</v>
      </c>
    </row>
    <row r="251" spans="1:14" x14ac:dyDescent="0.25">
      <c r="A251" s="2" t="s">
        <v>673</v>
      </c>
      <c r="B251" s="2" t="s">
        <v>187</v>
      </c>
      <c r="C251" s="4">
        <v>3</v>
      </c>
      <c r="D251" s="2" t="s">
        <v>41</v>
      </c>
      <c r="E251" s="2" t="s">
        <v>20</v>
      </c>
      <c r="F251" s="2" t="s">
        <v>188</v>
      </c>
      <c r="G251" s="2" t="s">
        <v>387</v>
      </c>
      <c r="H251" s="2" t="s">
        <v>388</v>
      </c>
      <c r="I251" s="4">
        <v>599</v>
      </c>
      <c r="J251" s="5">
        <v>0.14238000000000001</v>
      </c>
      <c r="K251" s="4">
        <v>4207</v>
      </c>
      <c r="L251" s="6">
        <v>100</v>
      </c>
      <c r="M251" s="4">
        <v>21</v>
      </c>
      <c r="N251" s="4">
        <v>21</v>
      </c>
    </row>
    <row r="252" spans="1:14" x14ac:dyDescent="0.25">
      <c r="A252" s="2" t="s">
        <v>674</v>
      </c>
      <c r="B252" s="2" t="s">
        <v>187</v>
      </c>
      <c r="C252" s="4">
        <v>4</v>
      </c>
      <c r="D252" s="2" t="s">
        <v>41</v>
      </c>
      <c r="E252" s="2" t="s">
        <v>20</v>
      </c>
      <c r="F252" s="2" t="s">
        <v>188</v>
      </c>
      <c r="G252" s="2" t="s">
        <v>372</v>
      </c>
      <c r="H252" s="2" t="s">
        <v>373</v>
      </c>
      <c r="I252" s="4">
        <v>276</v>
      </c>
      <c r="J252" s="5">
        <v>6.5599999999999992E-2</v>
      </c>
      <c r="K252" s="4">
        <v>4207</v>
      </c>
      <c r="L252" s="6">
        <v>100</v>
      </c>
      <c r="M252" s="4">
        <v>21</v>
      </c>
      <c r="N252" s="4">
        <v>21</v>
      </c>
    </row>
    <row r="253" spans="1:14" x14ac:dyDescent="0.25">
      <c r="A253" s="2" t="s">
        <v>675</v>
      </c>
      <c r="B253" s="2" t="s">
        <v>190</v>
      </c>
      <c r="C253" s="4">
        <v>1</v>
      </c>
      <c r="D253" s="2" t="s">
        <v>41</v>
      </c>
      <c r="E253" s="2" t="s">
        <v>20</v>
      </c>
      <c r="F253" s="2" t="s">
        <v>191</v>
      </c>
      <c r="G253" s="2" t="s">
        <v>367</v>
      </c>
      <c r="H253" s="2" t="s">
        <v>368</v>
      </c>
      <c r="I253" s="4">
        <v>1122</v>
      </c>
      <c r="J253" s="5">
        <v>0.26068999999999998</v>
      </c>
      <c r="K253" s="4">
        <v>4304</v>
      </c>
      <c r="L253" s="6">
        <v>100</v>
      </c>
      <c r="M253" s="4">
        <v>21</v>
      </c>
      <c r="N253" s="4">
        <v>21</v>
      </c>
    </row>
    <row r="254" spans="1:14" x14ac:dyDescent="0.25">
      <c r="A254" s="2" t="s">
        <v>676</v>
      </c>
      <c r="B254" s="2" t="s">
        <v>190</v>
      </c>
      <c r="C254" s="4">
        <v>2</v>
      </c>
      <c r="D254" s="2" t="s">
        <v>41</v>
      </c>
      <c r="E254" s="2" t="s">
        <v>20</v>
      </c>
      <c r="F254" s="2" t="s">
        <v>191</v>
      </c>
      <c r="G254" s="2" t="s">
        <v>372</v>
      </c>
      <c r="H254" s="2" t="s">
        <v>373</v>
      </c>
      <c r="I254" s="4">
        <v>1081</v>
      </c>
      <c r="J254" s="5">
        <v>0.25115999999999999</v>
      </c>
      <c r="K254" s="4">
        <v>4304</v>
      </c>
      <c r="L254" s="6">
        <v>100</v>
      </c>
      <c r="M254" s="4">
        <v>21</v>
      </c>
      <c r="N254" s="4">
        <v>21</v>
      </c>
    </row>
    <row r="255" spans="1:14" x14ac:dyDescent="0.25">
      <c r="A255" s="2" t="s">
        <v>677</v>
      </c>
      <c r="B255" s="2" t="s">
        <v>190</v>
      </c>
      <c r="C255" s="4">
        <v>3</v>
      </c>
      <c r="D255" s="2" t="s">
        <v>41</v>
      </c>
      <c r="E255" s="2" t="s">
        <v>20</v>
      </c>
      <c r="F255" s="2" t="s">
        <v>191</v>
      </c>
      <c r="G255" s="2" t="s">
        <v>387</v>
      </c>
      <c r="H255" s="2" t="s">
        <v>388</v>
      </c>
      <c r="I255" s="4">
        <v>848</v>
      </c>
      <c r="J255" s="5">
        <v>0.19703000000000001</v>
      </c>
      <c r="K255" s="4">
        <v>4304</v>
      </c>
      <c r="L255" s="6">
        <v>100</v>
      </c>
      <c r="M255" s="4">
        <v>21</v>
      </c>
      <c r="N255" s="4">
        <v>21</v>
      </c>
    </row>
    <row r="256" spans="1:14" x14ac:dyDescent="0.25">
      <c r="A256" s="2" t="s">
        <v>678</v>
      </c>
      <c r="B256" s="2" t="s">
        <v>190</v>
      </c>
      <c r="C256" s="4">
        <v>4</v>
      </c>
      <c r="D256" s="2" t="s">
        <v>41</v>
      </c>
      <c r="E256" s="2" t="s">
        <v>20</v>
      </c>
      <c r="F256" s="2" t="s">
        <v>191</v>
      </c>
      <c r="G256" s="2" t="s">
        <v>385</v>
      </c>
      <c r="H256" s="2" t="s">
        <v>385</v>
      </c>
      <c r="I256" s="4">
        <v>613</v>
      </c>
      <c r="J256" s="5">
        <v>0.14243</v>
      </c>
      <c r="K256" s="4">
        <v>4304</v>
      </c>
      <c r="L256" s="6">
        <v>100</v>
      </c>
      <c r="M256" s="4">
        <v>21</v>
      </c>
      <c r="N256" s="4">
        <v>21</v>
      </c>
    </row>
    <row r="257" spans="1:14" x14ac:dyDescent="0.25">
      <c r="A257" s="2" t="s">
        <v>679</v>
      </c>
      <c r="B257" s="2" t="s">
        <v>190</v>
      </c>
      <c r="C257" s="4">
        <v>5</v>
      </c>
      <c r="D257" s="2" t="s">
        <v>41</v>
      </c>
      <c r="E257" s="2" t="s">
        <v>20</v>
      </c>
      <c r="F257" s="2" t="s">
        <v>191</v>
      </c>
      <c r="G257" s="2" t="s">
        <v>370</v>
      </c>
      <c r="H257" s="2" t="s">
        <v>370</v>
      </c>
      <c r="I257" s="4">
        <v>352</v>
      </c>
      <c r="J257" s="5">
        <v>8.1780000000000005E-2</v>
      </c>
      <c r="K257" s="4">
        <v>4304</v>
      </c>
      <c r="L257" s="6">
        <v>100</v>
      </c>
      <c r="M257" s="4">
        <v>21</v>
      </c>
      <c r="N257" s="4">
        <v>21</v>
      </c>
    </row>
    <row r="258" spans="1:14" x14ac:dyDescent="0.25">
      <c r="A258" s="2" t="s">
        <v>680</v>
      </c>
      <c r="B258" s="2" t="s">
        <v>190</v>
      </c>
      <c r="C258" s="4">
        <v>6</v>
      </c>
      <c r="D258" s="2" t="s">
        <v>41</v>
      </c>
      <c r="E258" s="2" t="s">
        <v>20</v>
      </c>
      <c r="F258" s="2" t="s">
        <v>191</v>
      </c>
      <c r="G258" s="2" t="s">
        <v>397</v>
      </c>
      <c r="H258" s="2" t="s">
        <v>398</v>
      </c>
      <c r="I258" s="4">
        <v>243</v>
      </c>
      <c r="J258" s="5">
        <v>5.6460000000000003E-2</v>
      </c>
      <c r="K258" s="4">
        <v>4304</v>
      </c>
      <c r="L258" s="6">
        <v>100</v>
      </c>
      <c r="M258" s="4">
        <v>21</v>
      </c>
      <c r="N258" s="4">
        <v>21</v>
      </c>
    </row>
    <row r="259" spans="1:14" x14ac:dyDescent="0.25">
      <c r="A259" s="2" t="s">
        <v>681</v>
      </c>
      <c r="B259" s="2" t="s">
        <v>190</v>
      </c>
      <c r="C259" s="4">
        <v>7</v>
      </c>
      <c r="D259" s="2" t="s">
        <v>41</v>
      </c>
      <c r="E259" s="2" t="s">
        <v>20</v>
      </c>
      <c r="F259" s="2" t="s">
        <v>191</v>
      </c>
      <c r="G259" s="2" t="s">
        <v>392</v>
      </c>
      <c r="H259" s="2" t="s">
        <v>393</v>
      </c>
      <c r="I259" s="4">
        <v>45</v>
      </c>
      <c r="J259" s="5">
        <v>1.0460000000000001E-2</v>
      </c>
      <c r="K259" s="4">
        <v>4304</v>
      </c>
      <c r="L259" s="6">
        <v>100</v>
      </c>
      <c r="M259" s="4">
        <v>21</v>
      </c>
      <c r="N259" s="4">
        <v>21</v>
      </c>
    </row>
    <row r="260" spans="1:14" x14ac:dyDescent="0.25">
      <c r="A260" s="2" t="s">
        <v>682</v>
      </c>
      <c r="B260" s="2" t="s">
        <v>193</v>
      </c>
      <c r="C260" s="4">
        <v>1</v>
      </c>
      <c r="D260" s="2" t="s">
        <v>41</v>
      </c>
      <c r="E260" s="2" t="s">
        <v>20</v>
      </c>
      <c r="F260" s="2" t="s">
        <v>194</v>
      </c>
      <c r="G260" s="2" t="s">
        <v>367</v>
      </c>
      <c r="H260" s="2" t="s">
        <v>368</v>
      </c>
      <c r="I260" s="4">
        <v>1139</v>
      </c>
      <c r="J260" s="5">
        <v>0.48038999999999998</v>
      </c>
      <c r="K260" s="4">
        <v>2371</v>
      </c>
      <c r="L260" s="6">
        <v>100</v>
      </c>
      <c r="M260" s="4">
        <v>13</v>
      </c>
      <c r="N260" s="4">
        <v>13</v>
      </c>
    </row>
    <row r="261" spans="1:14" x14ac:dyDescent="0.25">
      <c r="A261" s="2" t="s">
        <v>683</v>
      </c>
      <c r="B261" s="2" t="s">
        <v>193</v>
      </c>
      <c r="C261" s="4">
        <v>2</v>
      </c>
      <c r="D261" s="2" t="s">
        <v>41</v>
      </c>
      <c r="E261" s="2" t="s">
        <v>20</v>
      </c>
      <c r="F261" s="2" t="s">
        <v>194</v>
      </c>
      <c r="G261" s="2" t="s">
        <v>382</v>
      </c>
      <c r="H261" s="2" t="s">
        <v>383</v>
      </c>
      <c r="I261" s="4">
        <v>720</v>
      </c>
      <c r="J261" s="5">
        <v>0.30367</v>
      </c>
      <c r="K261" s="4">
        <v>2371</v>
      </c>
      <c r="L261" s="6">
        <v>100</v>
      </c>
      <c r="M261" s="4">
        <v>13</v>
      </c>
      <c r="N261" s="4">
        <v>13</v>
      </c>
    </row>
    <row r="262" spans="1:14" x14ac:dyDescent="0.25">
      <c r="A262" s="2" t="s">
        <v>684</v>
      </c>
      <c r="B262" s="2" t="s">
        <v>193</v>
      </c>
      <c r="C262" s="4">
        <v>3</v>
      </c>
      <c r="D262" s="2" t="s">
        <v>41</v>
      </c>
      <c r="E262" s="2" t="s">
        <v>20</v>
      </c>
      <c r="F262" s="2" t="s">
        <v>194</v>
      </c>
      <c r="G262" s="2" t="s">
        <v>390</v>
      </c>
      <c r="H262" s="2" t="s">
        <v>390</v>
      </c>
      <c r="I262" s="4">
        <v>484</v>
      </c>
      <c r="J262" s="5">
        <v>0.20413000000000001</v>
      </c>
      <c r="K262" s="4">
        <v>2371</v>
      </c>
      <c r="L262" s="6">
        <v>100</v>
      </c>
      <c r="M262" s="4">
        <v>13</v>
      </c>
      <c r="N262" s="4">
        <v>13</v>
      </c>
    </row>
    <row r="263" spans="1:14" x14ac:dyDescent="0.25">
      <c r="A263" s="2" t="s">
        <v>685</v>
      </c>
      <c r="B263" s="2" t="s">
        <v>193</v>
      </c>
      <c r="C263" s="4">
        <v>4</v>
      </c>
      <c r="D263" s="2" t="s">
        <v>41</v>
      </c>
      <c r="E263" s="2" t="s">
        <v>20</v>
      </c>
      <c r="F263" s="2" t="s">
        <v>194</v>
      </c>
      <c r="G263" s="2" t="s">
        <v>387</v>
      </c>
      <c r="H263" s="2" t="s">
        <v>388</v>
      </c>
      <c r="I263" s="4">
        <v>28</v>
      </c>
      <c r="J263" s="5">
        <v>1.1809999999999999E-2</v>
      </c>
      <c r="K263" s="4">
        <v>2371</v>
      </c>
      <c r="L263" s="6">
        <v>100</v>
      </c>
      <c r="M263" s="4">
        <v>13</v>
      </c>
      <c r="N263" s="4">
        <v>13</v>
      </c>
    </row>
    <row r="264" spans="1:14" x14ac:dyDescent="0.25">
      <c r="A264" s="2" t="s">
        <v>686</v>
      </c>
      <c r="B264" s="2" t="s">
        <v>196</v>
      </c>
      <c r="C264" s="4">
        <v>1</v>
      </c>
      <c r="D264" s="2" t="s">
        <v>41</v>
      </c>
      <c r="E264" s="2" t="s">
        <v>20</v>
      </c>
      <c r="F264" s="2" t="s">
        <v>197</v>
      </c>
      <c r="G264" s="2" t="s">
        <v>392</v>
      </c>
      <c r="H264" s="2" t="s">
        <v>393</v>
      </c>
      <c r="I264" s="4">
        <v>347</v>
      </c>
      <c r="J264" s="5">
        <v>0.41408</v>
      </c>
      <c r="K264" s="4">
        <v>838</v>
      </c>
      <c r="L264" s="6">
        <v>100</v>
      </c>
      <c r="M264" s="4">
        <v>4</v>
      </c>
      <c r="N264" s="4">
        <v>4</v>
      </c>
    </row>
    <row r="265" spans="1:14" x14ac:dyDescent="0.25">
      <c r="A265" s="2" t="s">
        <v>687</v>
      </c>
      <c r="B265" s="2" t="s">
        <v>196</v>
      </c>
      <c r="C265" s="4">
        <v>2</v>
      </c>
      <c r="D265" s="2" t="s">
        <v>41</v>
      </c>
      <c r="E265" s="2" t="s">
        <v>20</v>
      </c>
      <c r="F265" s="2" t="s">
        <v>197</v>
      </c>
      <c r="G265" s="2" t="s">
        <v>367</v>
      </c>
      <c r="H265" s="2" t="s">
        <v>368</v>
      </c>
      <c r="I265" s="4">
        <v>323</v>
      </c>
      <c r="J265" s="5">
        <v>0.38543999999999989</v>
      </c>
      <c r="K265" s="4">
        <v>838</v>
      </c>
      <c r="L265" s="6">
        <v>100</v>
      </c>
      <c r="M265" s="4">
        <v>4</v>
      </c>
      <c r="N265" s="4">
        <v>4</v>
      </c>
    </row>
    <row r="266" spans="1:14" x14ac:dyDescent="0.25">
      <c r="A266" s="2" t="s">
        <v>688</v>
      </c>
      <c r="B266" s="2" t="s">
        <v>196</v>
      </c>
      <c r="C266" s="4">
        <v>3</v>
      </c>
      <c r="D266" s="2" t="s">
        <v>41</v>
      </c>
      <c r="E266" s="2" t="s">
        <v>20</v>
      </c>
      <c r="F266" s="2" t="s">
        <v>197</v>
      </c>
      <c r="G266" s="2" t="s">
        <v>397</v>
      </c>
      <c r="H266" s="2" t="s">
        <v>398</v>
      </c>
      <c r="I266" s="4">
        <v>158</v>
      </c>
      <c r="J266" s="5">
        <v>0.18854000000000001</v>
      </c>
      <c r="K266" s="4">
        <v>838</v>
      </c>
      <c r="L266" s="6">
        <v>100</v>
      </c>
      <c r="M266" s="4">
        <v>4</v>
      </c>
      <c r="N266" s="4">
        <v>4</v>
      </c>
    </row>
    <row r="267" spans="1:14" x14ac:dyDescent="0.25">
      <c r="A267" s="2" t="s">
        <v>689</v>
      </c>
      <c r="B267" s="2" t="s">
        <v>196</v>
      </c>
      <c r="C267" s="4">
        <v>4</v>
      </c>
      <c r="D267" s="2" t="s">
        <v>41</v>
      </c>
      <c r="E267" s="2" t="s">
        <v>20</v>
      </c>
      <c r="F267" s="2" t="s">
        <v>197</v>
      </c>
      <c r="G267" s="2" t="s">
        <v>390</v>
      </c>
      <c r="H267" s="2" t="s">
        <v>390</v>
      </c>
      <c r="I267" s="4">
        <v>10</v>
      </c>
      <c r="J267" s="5">
        <v>1.193E-2</v>
      </c>
      <c r="K267" s="4">
        <v>838</v>
      </c>
      <c r="L267" s="6">
        <v>100</v>
      </c>
      <c r="M267" s="4">
        <v>4</v>
      </c>
      <c r="N267" s="4">
        <v>4</v>
      </c>
    </row>
    <row r="268" spans="1:14" x14ac:dyDescent="0.25">
      <c r="A268" s="2" t="s">
        <v>690</v>
      </c>
      <c r="B268" s="2" t="s">
        <v>199</v>
      </c>
      <c r="C268" s="4">
        <v>1</v>
      </c>
      <c r="D268" s="2" t="s">
        <v>41</v>
      </c>
      <c r="E268" s="2" t="s">
        <v>20</v>
      </c>
      <c r="F268" s="2" t="s">
        <v>200</v>
      </c>
      <c r="G268" s="2" t="s">
        <v>367</v>
      </c>
      <c r="H268" s="2" t="s">
        <v>368</v>
      </c>
      <c r="I268" s="4">
        <v>1932</v>
      </c>
      <c r="J268" s="5">
        <v>0.20416000000000001</v>
      </c>
      <c r="K268" s="4">
        <v>9463</v>
      </c>
      <c r="L268" s="6">
        <v>100</v>
      </c>
      <c r="M268" s="4">
        <v>47</v>
      </c>
      <c r="N268" s="4">
        <v>47</v>
      </c>
    </row>
    <row r="269" spans="1:14" x14ac:dyDescent="0.25">
      <c r="A269" s="2" t="s">
        <v>691</v>
      </c>
      <c r="B269" s="2" t="s">
        <v>199</v>
      </c>
      <c r="C269" s="4">
        <v>2</v>
      </c>
      <c r="D269" s="2" t="s">
        <v>41</v>
      </c>
      <c r="E269" s="2" t="s">
        <v>20</v>
      </c>
      <c r="F269" s="2" t="s">
        <v>200</v>
      </c>
      <c r="G269" s="2" t="s">
        <v>385</v>
      </c>
      <c r="H269" s="2" t="s">
        <v>385</v>
      </c>
      <c r="I269" s="4">
        <v>1695</v>
      </c>
      <c r="J269" s="5">
        <v>0.17912</v>
      </c>
      <c r="K269" s="4">
        <v>9463</v>
      </c>
      <c r="L269" s="6">
        <v>100</v>
      </c>
      <c r="M269" s="4">
        <v>47</v>
      </c>
      <c r="N269" s="4">
        <v>47</v>
      </c>
    </row>
    <row r="270" spans="1:14" x14ac:dyDescent="0.25">
      <c r="A270" s="2" t="s">
        <v>692</v>
      </c>
      <c r="B270" s="2" t="s">
        <v>199</v>
      </c>
      <c r="C270" s="4">
        <v>3</v>
      </c>
      <c r="D270" s="2" t="s">
        <v>41</v>
      </c>
      <c r="E270" s="2" t="s">
        <v>20</v>
      </c>
      <c r="F270" s="2" t="s">
        <v>200</v>
      </c>
      <c r="G270" s="2" t="s">
        <v>390</v>
      </c>
      <c r="H270" s="2" t="s">
        <v>390</v>
      </c>
      <c r="I270" s="4">
        <v>1590</v>
      </c>
      <c r="J270" s="5">
        <v>0.16802</v>
      </c>
      <c r="K270" s="4">
        <v>9463</v>
      </c>
      <c r="L270" s="6">
        <v>100</v>
      </c>
      <c r="M270" s="4">
        <v>47</v>
      </c>
      <c r="N270" s="4">
        <v>47</v>
      </c>
    </row>
    <row r="271" spans="1:14" x14ac:dyDescent="0.25">
      <c r="A271" s="2" t="s">
        <v>693</v>
      </c>
      <c r="B271" s="2" t="s">
        <v>199</v>
      </c>
      <c r="C271" s="4">
        <v>4</v>
      </c>
      <c r="D271" s="2" t="s">
        <v>41</v>
      </c>
      <c r="E271" s="2" t="s">
        <v>20</v>
      </c>
      <c r="F271" s="2" t="s">
        <v>200</v>
      </c>
      <c r="G271" s="2" t="s">
        <v>382</v>
      </c>
      <c r="H271" s="2" t="s">
        <v>383</v>
      </c>
      <c r="I271" s="4">
        <v>1343</v>
      </c>
      <c r="J271" s="5">
        <v>0.14191999999999999</v>
      </c>
      <c r="K271" s="4">
        <v>9463</v>
      </c>
      <c r="L271" s="6">
        <v>100</v>
      </c>
      <c r="M271" s="4">
        <v>47</v>
      </c>
      <c r="N271" s="4">
        <v>47</v>
      </c>
    </row>
    <row r="272" spans="1:14" x14ac:dyDescent="0.25">
      <c r="A272" s="2" t="s">
        <v>694</v>
      </c>
      <c r="B272" s="2" t="s">
        <v>199</v>
      </c>
      <c r="C272" s="4">
        <v>5</v>
      </c>
      <c r="D272" s="2" t="s">
        <v>41</v>
      </c>
      <c r="E272" s="2" t="s">
        <v>20</v>
      </c>
      <c r="F272" s="2" t="s">
        <v>200</v>
      </c>
      <c r="G272" s="2" t="s">
        <v>387</v>
      </c>
      <c r="H272" s="2" t="s">
        <v>388</v>
      </c>
      <c r="I272" s="4">
        <v>862</v>
      </c>
      <c r="J272" s="5">
        <v>9.1090000000000004E-2</v>
      </c>
      <c r="K272" s="4">
        <v>9463</v>
      </c>
      <c r="L272" s="6">
        <v>100</v>
      </c>
      <c r="M272" s="4">
        <v>47</v>
      </c>
      <c r="N272" s="4">
        <v>47</v>
      </c>
    </row>
    <row r="273" spans="1:14" x14ac:dyDescent="0.25">
      <c r="A273" s="2" t="s">
        <v>695</v>
      </c>
      <c r="B273" s="2" t="s">
        <v>199</v>
      </c>
      <c r="C273" s="4">
        <v>6</v>
      </c>
      <c r="D273" s="2" t="s">
        <v>41</v>
      </c>
      <c r="E273" s="2" t="s">
        <v>20</v>
      </c>
      <c r="F273" s="2" t="s">
        <v>200</v>
      </c>
      <c r="G273" s="2" t="s">
        <v>372</v>
      </c>
      <c r="H273" s="2" t="s">
        <v>373</v>
      </c>
      <c r="I273" s="4">
        <v>644</v>
      </c>
      <c r="J273" s="5">
        <v>6.8049999999999999E-2</v>
      </c>
      <c r="K273" s="4">
        <v>9463</v>
      </c>
      <c r="L273" s="6">
        <v>100</v>
      </c>
      <c r="M273" s="4">
        <v>47</v>
      </c>
      <c r="N273" s="4">
        <v>47</v>
      </c>
    </row>
    <row r="274" spans="1:14" x14ac:dyDescent="0.25">
      <c r="A274" s="2" t="s">
        <v>696</v>
      </c>
      <c r="B274" s="2" t="s">
        <v>199</v>
      </c>
      <c r="C274" s="4">
        <v>7</v>
      </c>
      <c r="D274" s="2" t="s">
        <v>41</v>
      </c>
      <c r="E274" s="2" t="s">
        <v>20</v>
      </c>
      <c r="F274" s="2" t="s">
        <v>200</v>
      </c>
      <c r="G274" s="2" t="s">
        <v>397</v>
      </c>
      <c r="H274" s="2" t="s">
        <v>398</v>
      </c>
      <c r="I274" s="4">
        <v>612</v>
      </c>
      <c r="J274" s="5">
        <v>6.4669999999999991E-2</v>
      </c>
      <c r="K274" s="4">
        <v>9463</v>
      </c>
      <c r="L274" s="6">
        <v>100</v>
      </c>
      <c r="M274" s="4">
        <v>47</v>
      </c>
      <c r="N274" s="4">
        <v>47</v>
      </c>
    </row>
    <row r="275" spans="1:14" x14ac:dyDescent="0.25">
      <c r="A275" s="2" t="s">
        <v>697</v>
      </c>
      <c r="B275" s="2" t="s">
        <v>199</v>
      </c>
      <c r="C275" s="4">
        <v>8</v>
      </c>
      <c r="D275" s="2" t="s">
        <v>41</v>
      </c>
      <c r="E275" s="2" t="s">
        <v>20</v>
      </c>
      <c r="F275" s="2" t="s">
        <v>200</v>
      </c>
      <c r="G275" s="2" t="s">
        <v>392</v>
      </c>
      <c r="H275" s="2" t="s">
        <v>393</v>
      </c>
      <c r="I275" s="4">
        <v>590</v>
      </c>
      <c r="J275" s="5">
        <v>6.2350000000000003E-2</v>
      </c>
      <c r="K275" s="4">
        <v>9463</v>
      </c>
      <c r="L275" s="6">
        <v>100</v>
      </c>
      <c r="M275" s="4">
        <v>47</v>
      </c>
      <c r="N275" s="4">
        <v>47</v>
      </c>
    </row>
    <row r="276" spans="1:14" x14ac:dyDescent="0.25">
      <c r="A276" s="2" t="s">
        <v>698</v>
      </c>
      <c r="B276" s="2" t="s">
        <v>199</v>
      </c>
      <c r="C276" s="4">
        <v>9</v>
      </c>
      <c r="D276" s="2" t="s">
        <v>41</v>
      </c>
      <c r="E276" s="2" t="s">
        <v>20</v>
      </c>
      <c r="F276" s="2" t="s">
        <v>200</v>
      </c>
      <c r="G276" s="2" t="s">
        <v>364</v>
      </c>
      <c r="H276" s="2" t="s">
        <v>365</v>
      </c>
      <c r="I276" s="4">
        <v>195</v>
      </c>
      <c r="J276" s="5">
        <v>2.061E-2</v>
      </c>
      <c r="K276" s="4">
        <v>9463</v>
      </c>
      <c r="L276" s="6">
        <v>100</v>
      </c>
      <c r="M276" s="4">
        <v>47</v>
      </c>
      <c r="N276" s="4">
        <v>47</v>
      </c>
    </row>
    <row r="277" spans="1:14" x14ac:dyDescent="0.25">
      <c r="A277" s="2" t="s">
        <v>699</v>
      </c>
      <c r="B277" s="2" t="s">
        <v>26</v>
      </c>
      <c r="C277" s="4">
        <v>1</v>
      </c>
      <c r="D277" s="2" t="s">
        <v>10</v>
      </c>
      <c r="E277" s="2" t="s">
        <v>27</v>
      </c>
      <c r="F277" s="2" t="s">
        <v>12</v>
      </c>
      <c r="G277" s="2" t="s">
        <v>390</v>
      </c>
      <c r="H277" s="2" t="s">
        <v>390</v>
      </c>
      <c r="I277" s="4">
        <v>7185</v>
      </c>
      <c r="J277" s="5">
        <v>0.37313000000000002</v>
      </c>
      <c r="K277" s="4">
        <v>19256</v>
      </c>
      <c r="L277" s="6">
        <v>100</v>
      </c>
      <c r="M277" s="4">
        <v>114</v>
      </c>
      <c r="N277" s="4">
        <v>114</v>
      </c>
    </row>
    <row r="278" spans="1:14" x14ac:dyDescent="0.25">
      <c r="A278" s="2" t="s">
        <v>700</v>
      </c>
      <c r="B278" s="2" t="s">
        <v>26</v>
      </c>
      <c r="C278" s="4">
        <v>2</v>
      </c>
      <c r="D278" s="2" t="s">
        <v>10</v>
      </c>
      <c r="E278" s="2" t="s">
        <v>27</v>
      </c>
      <c r="F278" s="2" t="s">
        <v>12</v>
      </c>
      <c r="G278" s="2" t="s">
        <v>400</v>
      </c>
      <c r="H278" s="2" t="s">
        <v>401</v>
      </c>
      <c r="I278" s="4">
        <v>2991</v>
      </c>
      <c r="J278" s="5">
        <v>0.15533</v>
      </c>
      <c r="K278" s="4">
        <v>19256</v>
      </c>
      <c r="L278" s="6">
        <v>100</v>
      </c>
      <c r="M278" s="4">
        <v>114</v>
      </c>
      <c r="N278" s="4">
        <v>114</v>
      </c>
    </row>
    <row r="279" spans="1:14" x14ac:dyDescent="0.25">
      <c r="A279" s="2" t="s">
        <v>701</v>
      </c>
      <c r="B279" s="2" t="s">
        <v>26</v>
      </c>
      <c r="C279" s="4">
        <v>3</v>
      </c>
      <c r="D279" s="2" t="s">
        <v>10</v>
      </c>
      <c r="E279" s="2" t="s">
        <v>27</v>
      </c>
      <c r="F279" s="2" t="s">
        <v>12</v>
      </c>
      <c r="G279" s="2" t="s">
        <v>372</v>
      </c>
      <c r="H279" s="2" t="s">
        <v>373</v>
      </c>
      <c r="I279" s="4">
        <v>2411</v>
      </c>
      <c r="J279" s="5">
        <v>0.12520999999999999</v>
      </c>
      <c r="K279" s="4">
        <v>19256</v>
      </c>
      <c r="L279" s="6">
        <v>100</v>
      </c>
      <c r="M279" s="4">
        <v>114</v>
      </c>
      <c r="N279" s="4">
        <v>114</v>
      </c>
    </row>
    <row r="280" spans="1:14" x14ac:dyDescent="0.25">
      <c r="A280" s="2" t="s">
        <v>702</v>
      </c>
      <c r="B280" s="2" t="s">
        <v>26</v>
      </c>
      <c r="C280" s="4">
        <v>4</v>
      </c>
      <c r="D280" s="2" t="s">
        <v>10</v>
      </c>
      <c r="E280" s="2" t="s">
        <v>27</v>
      </c>
      <c r="F280" s="2" t="s">
        <v>12</v>
      </c>
      <c r="G280" s="2" t="s">
        <v>380</v>
      </c>
      <c r="H280" s="2" t="s">
        <v>380</v>
      </c>
      <c r="I280" s="4">
        <v>2107</v>
      </c>
      <c r="J280" s="5">
        <v>0.10942</v>
      </c>
      <c r="K280" s="4">
        <v>19256</v>
      </c>
      <c r="L280" s="6">
        <v>100</v>
      </c>
      <c r="M280" s="4">
        <v>114</v>
      </c>
      <c r="N280" s="4">
        <v>114</v>
      </c>
    </row>
    <row r="281" spans="1:14" x14ac:dyDescent="0.25">
      <c r="A281" s="2" t="s">
        <v>703</v>
      </c>
      <c r="B281" s="2" t="s">
        <v>26</v>
      </c>
      <c r="C281" s="4">
        <v>5</v>
      </c>
      <c r="D281" s="2" t="s">
        <v>10</v>
      </c>
      <c r="E281" s="2" t="s">
        <v>27</v>
      </c>
      <c r="F281" s="2" t="s">
        <v>12</v>
      </c>
      <c r="G281" s="2" t="s">
        <v>367</v>
      </c>
      <c r="H281" s="2" t="s">
        <v>368</v>
      </c>
      <c r="I281" s="4">
        <v>2019</v>
      </c>
      <c r="J281" s="5">
        <v>0.10485</v>
      </c>
      <c r="K281" s="4">
        <v>19256</v>
      </c>
      <c r="L281" s="6">
        <v>100</v>
      </c>
      <c r="M281" s="4">
        <v>114</v>
      </c>
      <c r="N281" s="4">
        <v>114</v>
      </c>
    </row>
    <row r="282" spans="1:14" x14ac:dyDescent="0.25">
      <c r="A282" s="2" t="s">
        <v>704</v>
      </c>
      <c r="B282" s="2" t="s">
        <v>26</v>
      </c>
      <c r="C282" s="4">
        <v>6</v>
      </c>
      <c r="D282" s="2" t="s">
        <v>10</v>
      </c>
      <c r="E282" s="2" t="s">
        <v>27</v>
      </c>
      <c r="F282" s="2" t="s">
        <v>12</v>
      </c>
      <c r="G282" s="2" t="s">
        <v>705</v>
      </c>
      <c r="H282" s="2" t="s">
        <v>706</v>
      </c>
      <c r="I282" s="4">
        <v>1086</v>
      </c>
      <c r="J282" s="5">
        <v>5.6399999999999999E-2</v>
      </c>
      <c r="K282" s="4">
        <v>19256</v>
      </c>
      <c r="L282" s="6">
        <v>100</v>
      </c>
      <c r="M282" s="4">
        <v>114</v>
      </c>
      <c r="N282" s="4">
        <v>114</v>
      </c>
    </row>
    <row r="283" spans="1:14" x14ac:dyDescent="0.25">
      <c r="A283" s="2" t="s">
        <v>707</v>
      </c>
      <c r="B283" s="2" t="s">
        <v>26</v>
      </c>
      <c r="C283" s="4">
        <v>7</v>
      </c>
      <c r="D283" s="2" t="s">
        <v>10</v>
      </c>
      <c r="E283" s="2" t="s">
        <v>27</v>
      </c>
      <c r="F283" s="2" t="s">
        <v>12</v>
      </c>
      <c r="G283" s="2" t="s">
        <v>378</v>
      </c>
      <c r="H283" s="2" t="s">
        <v>378</v>
      </c>
      <c r="I283" s="4">
        <v>770</v>
      </c>
      <c r="J283" s="5">
        <v>3.9989999999999998E-2</v>
      </c>
      <c r="K283" s="4">
        <v>19256</v>
      </c>
      <c r="L283" s="6">
        <v>100</v>
      </c>
      <c r="M283" s="4">
        <v>114</v>
      </c>
      <c r="N283" s="4">
        <v>114</v>
      </c>
    </row>
    <row r="284" spans="1:14" x14ac:dyDescent="0.25">
      <c r="A284" s="2" t="s">
        <v>708</v>
      </c>
      <c r="B284" s="2" t="s">
        <v>26</v>
      </c>
      <c r="C284" s="4">
        <v>8</v>
      </c>
      <c r="D284" s="2" t="s">
        <v>10</v>
      </c>
      <c r="E284" s="2" t="s">
        <v>27</v>
      </c>
      <c r="F284" s="2" t="s">
        <v>12</v>
      </c>
      <c r="G284" s="2" t="s">
        <v>364</v>
      </c>
      <c r="H284" s="2" t="s">
        <v>365</v>
      </c>
      <c r="I284" s="4">
        <v>687</v>
      </c>
      <c r="J284" s="5">
        <v>3.5680000000000003E-2</v>
      </c>
      <c r="K284" s="4">
        <v>19256</v>
      </c>
      <c r="L284" s="6">
        <v>100</v>
      </c>
      <c r="M284" s="4">
        <v>114</v>
      </c>
      <c r="N284" s="4">
        <v>114</v>
      </c>
    </row>
    <row r="285" spans="1:14" x14ac:dyDescent="0.25">
      <c r="A285" s="2" t="s">
        <v>709</v>
      </c>
      <c r="B285" s="2" t="s">
        <v>202</v>
      </c>
      <c r="C285" s="4">
        <v>1</v>
      </c>
      <c r="D285" s="2" t="s">
        <v>41</v>
      </c>
      <c r="E285" s="2" t="s">
        <v>27</v>
      </c>
      <c r="F285" s="2" t="s">
        <v>203</v>
      </c>
      <c r="G285" s="2" t="s">
        <v>400</v>
      </c>
      <c r="H285" s="2" t="s">
        <v>401</v>
      </c>
      <c r="I285" s="4">
        <v>982</v>
      </c>
      <c r="J285" s="5">
        <v>0.45316000000000001</v>
      </c>
      <c r="K285" s="4">
        <v>2167</v>
      </c>
      <c r="L285" s="6">
        <v>100</v>
      </c>
      <c r="M285" s="4">
        <v>12</v>
      </c>
      <c r="N285" s="4">
        <v>12</v>
      </c>
    </row>
    <row r="286" spans="1:14" x14ac:dyDescent="0.25">
      <c r="A286" s="2" t="s">
        <v>710</v>
      </c>
      <c r="B286" s="2" t="s">
        <v>202</v>
      </c>
      <c r="C286" s="4">
        <v>2</v>
      </c>
      <c r="D286" s="2" t="s">
        <v>41</v>
      </c>
      <c r="E286" s="2" t="s">
        <v>27</v>
      </c>
      <c r="F286" s="2" t="s">
        <v>203</v>
      </c>
      <c r="G286" s="2" t="s">
        <v>390</v>
      </c>
      <c r="H286" s="2" t="s">
        <v>390</v>
      </c>
      <c r="I286" s="4">
        <v>939</v>
      </c>
      <c r="J286" s="5">
        <v>0.43331999999999998</v>
      </c>
      <c r="K286" s="4">
        <v>2167</v>
      </c>
      <c r="L286" s="6">
        <v>100</v>
      </c>
      <c r="M286" s="4">
        <v>12</v>
      </c>
      <c r="N286" s="4">
        <v>12</v>
      </c>
    </row>
    <row r="287" spans="1:14" x14ac:dyDescent="0.25">
      <c r="A287" s="2" t="s">
        <v>711</v>
      </c>
      <c r="B287" s="2" t="s">
        <v>202</v>
      </c>
      <c r="C287" s="4">
        <v>3</v>
      </c>
      <c r="D287" s="2" t="s">
        <v>41</v>
      </c>
      <c r="E287" s="2" t="s">
        <v>27</v>
      </c>
      <c r="F287" s="2" t="s">
        <v>203</v>
      </c>
      <c r="G287" s="2" t="s">
        <v>367</v>
      </c>
      <c r="H287" s="2" t="s">
        <v>368</v>
      </c>
      <c r="I287" s="4">
        <v>113</v>
      </c>
      <c r="J287" s="5">
        <v>5.2150000000000002E-2</v>
      </c>
      <c r="K287" s="4">
        <v>2167</v>
      </c>
      <c r="L287" s="6">
        <v>100</v>
      </c>
      <c r="M287" s="4">
        <v>12</v>
      </c>
      <c r="N287" s="4">
        <v>12</v>
      </c>
    </row>
    <row r="288" spans="1:14" x14ac:dyDescent="0.25">
      <c r="A288" s="2" t="s">
        <v>712</v>
      </c>
      <c r="B288" s="2" t="s">
        <v>202</v>
      </c>
      <c r="C288" s="4">
        <v>4</v>
      </c>
      <c r="D288" s="2" t="s">
        <v>41</v>
      </c>
      <c r="E288" s="2" t="s">
        <v>27</v>
      </c>
      <c r="F288" s="2" t="s">
        <v>203</v>
      </c>
      <c r="G288" s="2" t="s">
        <v>372</v>
      </c>
      <c r="H288" s="2" t="s">
        <v>373</v>
      </c>
      <c r="I288" s="4">
        <v>99</v>
      </c>
      <c r="J288" s="5">
        <v>4.5690000000000001E-2</v>
      </c>
      <c r="K288" s="4">
        <v>2167</v>
      </c>
      <c r="L288" s="6">
        <v>100</v>
      </c>
      <c r="M288" s="4">
        <v>12</v>
      </c>
      <c r="N288" s="4">
        <v>12</v>
      </c>
    </row>
    <row r="289" spans="1:14" x14ac:dyDescent="0.25">
      <c r="A289" s="2" t="s">
        <v>713</v>
      </c>
      <c r="B289" s="2" t="s">
        <v>202</v>
      </c>
      <c r="C289" s="4">
        <v>5</v>
      </c>
      <c r="D289" s="2" t="s">
        <v>41</v>
      </c>
      <c r="E289" s="2" t="s">
        <v>27</v>
      </c>
      <c r="F289" s="2" t="s">
        <v>203</v>
      </c>
      <c r="G289" s="2" t="s">
        <v>397</v>
      </c>
      <c r="H289" s="2" t="s">
        <v>398</v>
      </c>
      <c r="I289" s="4">
        <v>34</v>
      </c>
      <c r="J289" s="5">
        <v>1.5689999999999999E-2</v>
      </c>
      <c r="K289" s="4">
        <v>2167</v>
      </c>
      <c r="L289" s="6">
        <v>100</v>
      </c>
      <c r="M289" s="4">
        <v>12</v>
      </c>
      <c r="N289" s="4">
        <v>12</v>
      </c>
    </row>
    <row r="290" spans="1:14" x14ac:dyDescent="0.25">
      <c r="A290" s="2" t="s">
        <v>714</v>
      </c>
      <c r="B290" s="2" t="s">
        <v>205</v>
      </c>
      <c r="C290" s="4">
        <v>1</v>
      </c>
      <c r="D290" s="2" t="s">
        <v>41</v>
      </c>
      <c r="E290" s="2" t="s">
        <v>27</v>
      </c>
      <c r="F290" s="2" t="s">
        <v>206</v>
      </c>
      <c r="G290" s="2" t="s">
        <v>390</v>
      </c>
      <c r="H290" s="2" t="s">
        <v>390</v>
      </c>
      <c r="I290" s="4">
        <v>1591</v>
      </c>
      <c r="J290" s="5">
        <v>0.55052000000000001</v>
      </c>
      <c r="K290" s="4">
        <v>2890</v>
      </c>
      <c r="L290" s="6">
        <v>100</v>
      </c>
      <c r="M290" s="4">
        <v>15</v>
      </c>
      <c r="N290" s="4">
        <v>15</v>
      </c>
    </row>
    <row r="291" spans="1:14" x14ac:dyDescent="0.25">
      <c r="A291" s="2" t="s">
        <v>715</v>
      </c>
      <c r="B291" s="2" t="s">
        <v>205</v>
      </c>
      <c r="C291" s="4">
        <v>2</v>
      </c>
      <c r="D291" s="2" t="s">
        <v>41</v>
      </c>
      <c r="E291" s="2" t="s">
        <v>27</v>
      </c>
      <c r="F291" s="2" t="s">
        <v>206</v>
      </c>
      <c r="G291" s="2" t="s">
        <v>378</v>
      </c>
      <c r="H291" s="2" t="s">
        <v>378</v>
      </c>
      <c r="I291" s="4">
        <v>920</v>
      </c>
      <c r="J291" s="5">
        <v>0.31834000000000001</v>
      </c>
      <c r="K291" s="4">
        <v>2890</v>
      </c>
      <c r="L291" s="6">
        <v>100</v>
      </c>
      <c r="M291" s="4">
        <v>15</v>
      </c>
      <c r="N291" s="4">
        <v>15</v>
      </c>
    </row>
    <row r="292" spans="1:14" x14ac:dyDescent="0.25">
      <c r="A292" s="2" t="s">
        <v>716</v>
      </c>
      <c r="B292" s="2" t="s">
        <v>205</v>
      </c>
      <c r="C292" s="4">
        <v>3</v>
      </c>
      <c r="D292" s="2" t="s">
        <v>41</v>
      </c>
      <c r="E292" s="2" t="s">
        <v>27</v>
      </c>
      <c r="F292" s="2" t="s">
        <v>206</v>
      </c>
      <c r="G292" s="2" t="s">
        <v>392</v>
      </c>
      <c r="H292" s="2" t="s">
        <v>393</v>
      </c>
      <c r="I292" s="4">
        <v>241</v>
      </c>
      <c r="J292" s="5">
        <v>8.3390000000000006E-2</v>
      </c>
      <c r="K292" s="4">
        <v>2890</v>
      </c>
      <c r="L292" s="6">
        <v>100</v>
      </c>
      <c r="M292" s="4">
        <v>15</v>
      </c>
      <c r="N292" s="4">
        <v>15</v>
      </c>
    </row>
    <row r="293" spans="1:14" x14ac:dyDescent="0.25">
      <c r="A293" s="2" t="s">
        <v>717</v>
      </c>
      <c r="B293" s="2" t="s">
        <v>205</v>
      </c>
      <c r="C293" s="4">
        <v>4</v>
      </c>
      <c r="D293" s="2" t="s">
        <v>41</v>
      </c>
      <c r="E293" s="2" t="s">
        <v>27</v>
      </c>
      <c r="F293" s="2" t="s">
        <v>206</v>
      </c>
      <c r="G293" s="2" t="s">
        <v>405</v>
      </c>
      <c r="H293" s="2" t="s">
        <v>406</v>
      </c>
      <c r="I293" s="4">
        <v>138</v>
      </c>
      <c r="J293" s="5">
        <v>4.7750000000000001E-2</v>
      </c>
      <c r="K293" s="4">
        <v>2890</v>
      </c>
      <c r="L293" s="6">
        <v>100</v>
      </c>
      <c r="M293" s="4">
        <v>15</v>
      </c>
      <c r="N293" s="4">
        <v>15</v>
      </c>
    </row>
    <row r="294" spans="1:14" x14ac:dyDescent="0.25">
      <c r="A294" s="2" t="s">
        <v>718</v>
      </c>
      <c r="B294" s="2" t="s">
        <v>208</v>
      </c>
      <c r="C294" s="4">
        <v>1</v>
      </c>
      <c r="D294" s="2" t="s">
        <v>41</v>
      </c>
      <c r="E294" s="2" t="s">
        <v>27</v>
      </c>
      <c r="F294" s="2" t="s">
        <v>209</v>
      </c>
      <c r="G294" s="2" t="s">
        <v>372</v>
      </c>
      <c r="H294" s="2" t="s">
        <v>373</v>
      </c>
      <c r="I294" s="4">
        <v>229</v>
      </c>
      <c r="J294" s="5">
        <v>1</v>
      </c>
      <c r="K294" s="4">
        <v>229</v>
      </c>
      <c r="L294" s="6">
        <v>100</v>
      </c>
      <c r="M294" s="4">
        <v>2</v>
      </c>
      <c r="N294" s="4">
        <v>2</v>
      </c>
    </row>
    <row r="295" spans="1:14" x14ac:dyDescent="0.25">
      <c r="A295" s="2" t="s">
        <v>719</v>
      </c>
      <c r="B295" s="2" t="s">
        <v>211</v>
      </c>
      <c r="C295" s="4">
        <v>1</v>
      </c>
      <c r="D295" s="2" t="s">
        <v>41</v>
      </c>
      <c r="E295" s="2" t="s">
        <v>27</v>
      </c>
      <c r="F295" s="2" t="s">
        <v>212</v>
      </c>
      <c r="G295" s="2" t="s">
        <v>390</v>
      </c>
      <c r="H295" s="2" t="s">
        <v>390</v>
      </c>
      <c r="I295" s="4">
        <v>912</v>
      </c>
      <c r="J295" s="5">
        <v>0.46531</v>
      </c>
      <c r="K295" s="4">
        <v>1960</v>
      </c>
      <c r="L295" s="6">
        <v>100</v>
      </c>
      <c r="M295" s="4">
        <v>10</v>
      </c>
      <c r="N295" s="4">
        <v>10</v>
      </c>
    </row>
    <row r="296" spans="1:14" x14ac:dyDescent="0.25">
      <c r="A296" s="2" t="s">
        <v>720</v>
      </c>
      <c r="B296" s="2" t="s">
        <v>211</v>
      </c>
      <c r="C296" s="4">
        <v>2</v>
      </c>
      <c r="D296" s="2" t="s">
        <v>41</v>
      </c>
      <c r="E296" s="2" t="s">
        <v>27</v>
      </c>
      <c r="F296" s="2" t="s">
        <v>212</v>
      </c>
      <c r="G296" s="2" t="s">
        <v>367</v>
      </c>
      <c r="H296" s="2" t="s">
        <v>368</v>
      </c>
      <c r="I296" s="4">
        <v>588</v>
      </c>
      <c r="J296" s="5">
        <v>0.3</v>
      </c>
      <c r="K296" s="4">
        <v>1960</v>
      </c>
      <c r="L296" s="6">
        <v>100</v>
      </c>
      <c r="M296" s="4">
        <v>10</v>
      </c>
      <c r="N296" s="4">
        <v>10</v>
      </c>
    </row>
    <row r="297" spans="1:14" x14ac:dyDescent="0.25">
      <c r="A297" s="2" t="s">
        <v>721</v>
      </c>
      <c r="B297" s="2" t="s">
        <v>211</v>
      </c>
      <c r="C297" s="4">
        <v>3</v>
      </c>
      <c r="D297" s="2" t="s">
        <v>41</v>
      </c>
      <c r="E297" s="2" t="s">
        <v>27</v>
      </c>
      <c r="F297" s="2" t="s">
        <v>212</v>
      </c>
      <c r="G297" s="2" t="s">
        <v>380</v>
      </c>
      <c r="H297" s="2" t="s">
        <v>380</v>
      </c>
      <c r="I297" s="4">
        <v>396</v>
      </c>
      <c r="J297" s="5">
        <v>0.20204</v>
      </c>
      <c r="K297" s="4">
        <v>1960</v>
      </c>
      <c r="L297" s="6">
        <v>100</v>
      </c>
      <c r="M297" s="4">
        <v>10</v>
      </c>
      <c r="N297" s="4">
        <v>10</v>
      </c>
    </row>
    <row r="298" spans="1:14" x14ac:dyDescent="0.25">
      <c r="A298" s="2" t="s">
        <v>722</v>
      </c>
      <c r="B298" s="2" t="s">
        <v>211</v>
      </c>
      <c r="C298" s="4">
        <v>4</v>
      </c>
      <c r="D298" s="2" t="s">
        <v>41</v>
      </c>
      <c r="E298" s="2" t="s">
        <v>27</v>
      </c>
      <c r="F298" s="2" t="s">
        <v>212</v>
      </c>
      <c r="G298" s="2" t="s">
        <v>385</v>
      </c>
      <c r="H298" s="2" t="s">
        <v>385</v>
      </c>
      <c r="I298" s="4">
        <v>60</v>
      </c>
      <c r="J298" s="5">
        <v>3.0609999999999998E-2</v>
      </c>
      <c r="K298" s="4">
        <v>1960</v>
      </c>
      <c r="L298" s="6">
        <v>100</v>
      </c>
      <c r="M298" s="4">
        <v>10</v>
      </c>
      <c r="N298" s="4">
        <v>10</v>
      </c>
    </row>
    <row r="299" spans="1:14" x14ac:dyDescent="0.25">
      <c r="A299" s="2" t="s">
        <v>723</v>
      </c>
      <c r="B299" s="2" t="s">
        <v>211</v>
      </c>
      <c r="C299" s="4">
        <v>5</v>
      </c>
      <c r="D299" s="2" t="s">
        <v>41</v>
      </c>
      <c r="E299" s="2" t="s">
        <v>27</v>
      </c>
      <c r="F299" s="2" t="s">
        <v>212</v>
      </c>
      <c r="G299" s="2" t="s">
        <v>392</v>
      </c>
      <c r="H299" s="2" t="s">
        <v>393</v>
      </c>
      <c r="I299" s="4">
        <v>4</v>
      </c>
      <c r="J299" s="5">
        <v>0.20399999999999999</v>
      </c>
      <c r="K299" s="4">
        <v>1960</v>
      </c>
      <c r="L299" s="6">
        <v>100</v>
      </c>
      <c r="M299" s="4">
        <v>10</v>
      </c>
      <c r="N299" s="4">
        <v>10</v>
      </c>
    </row>
    <row r="300" spans="1:14" x14ac:dyDescent="0.25">
      <c r="A300" s="2" t="s">
        <v>724</v>
      </c>
      <c r="B300" s="2" t="s">
        <v>214</v>
      </c>
      <c r="C300" s="4">
        <v>1</v>
      </c>
      <c r="D300" s="2" t="s">
        <v>41</v>
      </c>
      <c r="E300" s="2" t="s">
        <v>27</v>
      </c>
      <c r="F300" s="2" t="s">
        <v>215</v>
      </c>
      <c r="G300" s="2" t="s">
        <v>390</v>
      </c>
      <c r="H300" s="2" t="s">
        <v>390</v>
      </c>
      <c r="I300" s="4">
        <v>197</v>
      </c>
      <c r="J300" s="5">
        <v>0.49004999999999999</v>
      </c>
      <c r="K300" s="4">
        <v>402</v>
      </c>
      <c r="L300" s="6">
        <v>100</v>
      </c>
      <c r="M300" s="4">
        <v>3</v>
      </c>
      <c r="N300" s="4">
        <v>3</v>
      </c>
    </row>
    <row r="301" spans="1:14" x14ac:dyDescent="0.25">
      <c r="A301" s="2" t="s">
        <v>725</v>
      </c>
      <c r="B301" s="2" t="s">
        <v>214</v>
      </c>
      <c r="C301" s="4">
        <v>2</v>
      </c>
      <c r="D301" s="2" t="s">
        <v>41</v>
      </c>
      <c r="E301" s="2" t="s">
        <v>27</v>
      </c>
      <c r="F301" s="2" t="s">
        <v>215</v>
      </c>
      <c r="G301" s="2" t="s">
        <v>400</v>
      </c>
      <c r="H301" s="2" t="s">
        <v>401</v>
      </c>
      <c r="I301" s="4">
        <v>111</v>
      </c>
      <c r="J301" s="5">
        <v>0.27611999999999998</v>
      </c>
      <c r="K301" s="4">
        <v>402</v>
      </c>
      <c r="L301" s="6">
        <v>100</v>
      </c>
      <c r="M301" s="4">
        <v>3</v>
      </c>
      <c r="N301" s="4">
        <v>3</v>
      </c>
    </row>
    <row r="302" spans="1:14" x14ac:dyDescent="0.25">
      <c r="A302" s="2" t="s">
        <v>726</v>
      </c>
      <c r="B302" s="2" t="s">
        <v>214</v>
      </c>
      <c r="C302" s="4">
        <v>3</v>
      </c>
      <c r="D302" s="2" t="s">
        <v>41</v>
      </c>
      <c r="E302" s="2" t="s">
        <v>27</v>
      </c>
      <c r="F302" s="2" t="s">
        <v>215</v>
      </c>
      <c r="G302" s="2" t="s">
        <v>705</v>
      </c>
      <c r="H302" s="2" t="s">
        <v>706</v>
      </c>
      <c r="I302" s="4">
        <v>94</v>
      </c>
      <c r="J302" s="5">
        <v>0.23383000000000001</v>
      </c>
      <c r="K302" s="4">
        <v>402</v>
      </c>
      <c r="L302" s="6">
        <v>100</v>
      </c>
      <c r="M302" s="4">
        <v>3</v>
      </c>
      <c r="N302" s="4">
        <v>3</v>
      </c>
    </row>
    <row r="303" spans="1:14" x14ac:dyDescent="0.25">
      <c r="A303" s="2" t="s">
        <v>727</v>
      </c>
      <c r="B303" s="2" t="s">
        <v>217</v>
      </c>
      <c r="C303" s="4">
        <v>1</v>
      </c>
      <c r="D303" s="2" t="s">
        <v>41</v>
      </c>
      <c r="E303" s="2" t="s">
        <v>27</v>
      </c>
      <c r="F303" s="2" t="s">
        <v>218</v>
      </c>
      <c r="G303" s="2" t="s">
        <v>372</v>
      </c>
      <c r="H303" s="2" t="s">
        <v>373</v>
      </c>
      <c r="I303" s="4">
        <v>1809</v>
      </c>
      <c r="J303" s="5">
        <v>0.41499999999999998</v>
      </c>
      <c r="K303" s="4">
        <v>4359</v>
      </c>
      <c r="L303" s="6">
        <v>100</v>
      </c>
      <c r="M303" s="4">
        <v>23</v>
      </c>
      <c r="N303" s="4">
        <v>23</v>
      </c>
    </row>
    <row r="304" spans="1:14" x14ac:dyDescent="0.25">
      <c r="A304" s="2" t="s">
        <v>728</v>
      </c>
      <c r="B304" s="2" t="s">
        <v>217</v>
      </c>
      <c r="C304" s="4">
        <v>2</v>
      </c>
      <c r="D304" s="2" t="s">
        <v>41</v>
      </c>
      <c r="E304" s="2" t="s">
        <v>27</v>
      </c>
      <c r="F304" s="2" t="s">
        <v>218</v>
      </c>
      <c r="G304" s="2" t="s">
        <v>390</v>
      </c>
      <c r="H304" s="2" t="s">
        <v>390</v>
      </c>
      <c r="I304" s="4">
        <v>1245</v>
      </c>
      <c r="J304" s="5">
        <v>0.28561999999999999</v>
      </c>
      <c r="K304" s="4">
        <v>4359</v>
      </c>
      <c r="L304" s="6">
        <v>100</v>
      </c>
      <c r="M304" s="4">
        <v>23</v>
      </c>
      <c r="N304" s="4">
        <v>23</v>
      </c>
    </row>
    <row r="305" spans="1:14" x14ac:dyDescent="0.25">
      <c r="A305" s="2" t="s">
        <v>729</v>
      </c>
      <c r="B305" s="2" t="s">
        <v>217</v>
      </c>
      <c r="C305" s="4">
        <v>3</v>
      </c>
      <c r="D305" s="2" t="s">
        <v>41</v>
      </c>
      <c r="E305" s="2" t="s">
        <v>27</v>
      </c>
      <c r="F305" s="2" t="s">
        <v>218</v>
      </c>
      <c r="G305" s="2" t="s">
        <v>387</v>
      </c>
      <c r="H305" s="2" t="s">
        <v>388</v>
      </c>
      <c r="I305" s="4">
        <v>953</v>
      </c>
      <c r="J305" s="5">
        <v>0.21862999999999999</v>
      </c>
      <c r="K305" s="4">
        <v>4359</v>
      </c>
      <c r="L305" s="6">
        <v>100</v>
      </c>
      <c r="M305" s="4">
        <v>23</v>
      </c>
      <c r="N305" s="4">
        <v>23</v>
      </c>
    </row>
    <row r="306" spans="1:14" x14ac:dyDescent="0.25">
      <c r="A306" s="2" t="s">
        <v>730</v>
      </c>
      <c r="B306" s="2" t="s">
        <v>217</v>
      </c>
      <c r="C306" s="4">
        <v>4</v>
      </c>
      <c r="D306" s="2" t="s">
        <v>41</v>
      </c>
      <c r="E306" s="2" t="s">
        <v>27</v>
      </c>
      <c r="F306" s="2" t="s">
        <v>218</v>
      </c>
      <c r="G306" s="2" t="s">
        <v>400</v>
      </c>
      <c r="H306" s="2" t="s">
        <v>401</v>
      </c>
      <c r="I306" s="4">
        <v>352</v>
      </c>
      <c r="J306" s="5">
        <v>8.0749999999999988E-2</v>
      </c>
      <c r="K306" s="4">
        <v>4359</v>
      </c>
      <c r="L306" s="6">
        <v>100</v>
      </c>
      <c r="M306" s="4">
        <v>23</v>
      </c>
      <c r="N306" s="4">
        <v>23</v>
      </c>
    </row>
    <row r="307" spans="1:14" x14ac:dyDescent="0.25">
      <c r="A307" s="2" t="s">
        <v>731</v>
      </c>
      <c r="B307" s="2" t="s">
        <v>220</v>
      </c>
      <c r="C307" s="4">
        <v>1</v>
      </c>
      <c r="D307" s="2" t="s">
        <v>41</v>
      </c>
      <c r="E307" s="2" t="s">
        <v>27</v>
      </c>
      <c r="F307" s="2" t="s">
        <v>221</v>
      </c>
      <c r="G307" s="2" t="s">
        <v>400</v>
      </c>
      <c r="H307" s="2" t="s">
        <v>401</v>
      </c>
      <c r="I307" s="4">
        <v>587</v>
      </c>
      <c r="J307" s="5">
        <v>0.36504999999999999</v>
      </c>
      <c r="K307" s="4">
        <v>1608</v>
      </c>
      <c r="L307" s="6">
        <v>100</v>
      </c>
      <c r="M307" s="4">
        <v>8</v>
      </c>
      <c r="N307" s="4">
        <v>8</v>
      </c>
    </row>
    <row r="308" spans="1:14" x14ac:dyDescent="0.25">
      <c r="A308" s="2" t="s">
        <v>732</v>
      </c>
      <c r="B308" s="2" t="s">
        <v>220</v>
      </c>
      <c r="C308" s="4">
        <v>2</v>
      </c>
      <c r="D308" s="2" t="s">
        <v>41</v>
      </c>
      <c r="E308" s="2" t="s">
        <v>27</v>
      </c>
      <c r="F308" s="2" t="s">
        <v>221</v>
      </c>
      <c r="G308" s="2" t="s">
        <v>367</v>
      </c>
      <c r="H308" s="2" t="s">
        <v>368</v>
      </c>
      <c r="I308" s="4">
        <v>365</v>
      </c>
      <c r="J308" s="5">
        <v>0.22699</v>
      </c>
      <c r="K308" s="4">
        <v>1608</v>
      </c>
      <c r="L308" s="6">
        <v>100</v>
      </c>
      <c r="M308" s="4">
        <v>8</v>
      </c>
      <c r="N308" s="4">
        <v>8</v>
      </c>
    </row>
    <row r="309" spans="1:14" x14ac:dyDescent="0.25">
      <c r="A309" s="2" t="s">
        <v>733</v>
      </c>
      <c r="B309" s="2" t="s">
        <v>220</v>
      </c>
      <c r="C309" s="4">
        <v>3</v>
      </c>
      <c r="D309" s="2" t="s">
        <v>41</v>
      </c>
      <c r="E309" s="2" t="s">
        <v>27</v>
      </c>
      <c r="F309" s="2" t="s">
        <v>221</v>
      </c>
      <c r="G309" s="2" t="s">
        <v>364</v>
      </c>
      <c r="H309" s="2" t="s">
        <v>365</v>
      </c>
      <c r="I309" s="4">
        <v>358</v>
      </c>
      <c r="J309" s="5">
        <v>0.22264</v>
      </c>
      <c r="K309" s="4">
        <v>1608</v>
      </c>
      <c r="L309" s="6">
        <v>100</v>
      </c>
      <c r="M309" s="4">
        <v>8</v>
      </c>
      <c r="N309" s="4">
        <v>8</v>
      </c>
    </row>
    <row r="310" spans="1:14" x14ac:dyDescent="0.25">
      <c r="A310" s="2" t="s">
        <v>734</v>
      </c>
      <c r="B310" s="2" t="s">
        <v>220</v>
      </c>
      <c r="C310" s="4">
        <v>4</v>
      </c>
      <c r="D310" s="2" t="s">
        <v>41</v>
      </c>
      <c r="E310" s="2" t="s">
        <v>27</v>
      </c>
      <c r="F310" s="2" t="s">
        <v>221</v>
      </c>
      <c r="G310" s="2" t="s">
        <v>390</v>
      </c>
      <c r="H310" s="2" t="s">
        <v>390</v>
      </c>
      <c r="I310" s="4">
        <v>230</v>
      </c>
      <c r="J310" s="5">
        <v>0.14302999999999999</v>
      </c>
      <c r="K310" s="4">
        <v>1608</v>
      </c>
      <c r="L310" s="6">
        <v>100</v>
      </c>
      <c r="M310" s="4">
        <v>8</v>
      </c>
      <c r="N310" s="4">
        <v>8</v>
      </c>
    </row>
    <row r="311" spans="1:14" x14ac:dyDescent="0.25">
      <c r="A311" s="2" t="s">
        <v>735</v>
      </c>
      <c r="B311" s="2" t="s">
        <v>220</v>
      </c>
      <c r="C311" s="4">
        <v>5</v>
      </c>
      <c r="D311" s="2" t="s">
        <v>41</v>
      </c>
      <c r="E311" s="2" t="s">
        <v>27</v>
      </c>
      <c r="F311" s="2" t="s">
        <v>221</v>
      </c>
      <c r="G311" s="2" t="s">
        <v>550</v>
      </c>
      <c r="H311" s="2" t="s">
        <v>550</v>
      </c>
      <c r="I311" s="4">
        <v>52</v>
      </c>
      <c r="J311" s="5">
        <v>3.2340000000000001E-2</v>
      </c>
      <c r="K311" s="4">
        <v>1608</v>
      </c>
      <c r="L311" s="6">
        <v>100</v>
      </c>
      <c r="M311" s="4">
        <v>8</v>
      </c>
      <c r="N311" s="4">
        <v>8</v>
      </c>
    </row>
    <row r="312" spans="1:14" x14ac:dyDescent="0.25">
      <c r="A312" s="2" t="s">
        <v>736</v>
      </c>
      <c r="B312" s="2" t="s">
        <v>220</v>
      </c>
      <c r="C312" s="4">
        <v>6</v>
      </c>
      <c r="D312" s="2" t="s">
        <v>41</v>
      </c>
      <c r="E312" s="2" t="s">
        <v>27</v>
      </c>
      <c r="F312" s="2" t="s">
        <v>221</v>
      </c>
      <c r="G312" s="2" t="s">
        <v>705</v>
      </c>
      <c r="H312" s="2" t="s">
        <v>706</v>
      </c>
      <c r="I312" s="4">
        <v>16</v>
      </c>
      <c r="J312" s="5">
        <v>0.995</v>
      </c>
      <c r="K312" s="4">
        <v>1608</v>
      </c>
      <c r="L312" s="6">
        <v>100</v>
      </c>
      <c r="M312" s="4">
        <v>8</v>
      </c>
      <c r="N312" s="4">
        <v>8</v>
      </c>
    </row>
    <row r="313" spans="1:14" x14ac:dyDescent="0.25">
      <c r="A313" s="2" t="s">
        <v>737</v>
      </c>
      <c r="B313" s="2" t="s">
        <v>223</v>
      </c>
      <c r="C313" s="4">
        <v>1</v>
      </c>
      <c r="D313" s="2" t="s">
        <v>41</v>
      </c>
      <c r="E313" s="2" t="s">
        <v>27</v>
      </c>
      <c r="F313" s="2" t="s">
        <v>224</v>
      </c>
      <c r="G313" s="2" t="s">
        <v>390</v>
      </c>
      <c r="H313" s="2" t="s">
        <v>390</v>
      </c>
      <c r="I313" s="4">
        <v>508</v>
      </c>
      <c r="J313" s="5">
        <v>0.39688000000000001</v>
      </c>
      <c r="K313" s="4">
        <v>1280</v>
      </c>
      <c r="L313" s="6">
        <v>100</v>
      </c>
      <c r="M313" s="4">
        <v>7</v>
      </c>
      <c r="N313" s="4">
        <v>7</v>
      </c>
    </row>
    <row r="314" spans="1:14" x14ac:dyDescent="0.25">
      <c r="A314" s="2" t="s">
        <v>738</v>
      </c>
      <c r="B314" s="2" t="s">
        <v>223</v>
      </c>
      <c r="C314" s="4">
        <v>2</v>
      </c>
      <c r="D314" s="2" t="s">
        <v>41</v>
      </c>
      <c r="E314" s="2" t="s">
        <v>27</v>
      </c>
      <c r="F314" s="2" t="s">
        <v>224</v>
      </c>
      <c r="G314" s="2" t="s">
        <v>392</v>
      </c>
      <c r="H314" s="2" t="s">
        <v>393</v>
      </c>
      <c r="I314" s="4">
        <v>382</v>
      </c>
      <c r="J314" s="5">
        <v>0.29843999999999998</v>
      </c>
      <c r="K314" s="4">
        <v>1280</v>
      </c>
      <c r="L314" s="6">
        <v>100</v>
      </c>
      <c r="M314" s="4">
        <v>7</v>
      </c>
      <c r="N314" s="4">
        <v>7</v>
      </c>
    </row>
    <row r="315" spans="1:14" x14ac:dyDescent="0.25">
      <c r="A315" s="2" t="s">
        <v>739</v>
      </c>
      <c r="B315" s="2" t="s">
        <v>223</v>
      </c>
      <c r="C315" s="4">
        <v>3</v>
      </c>
      <c r="D315" s="2" t="s">
        <v>41</v>
      </c>
      <c r="E315" s="2" t="s">
        <v>27</v>
      </c>
      <c r="F315" s="2" t="s">
        <v>224</v>
      </c>
      <c r="G315" s="2" t="s">
        <v>372</v>
      </c>
      <c r="H315" s="2" t="s">
        <v>373</v>
      </c>
      <c r="I315" s="4">
        <v>236</v>
      </c>
      <c r="J315" s="5">
        <v>0.18437999999999999</v>
      </c>
      <c r="K315" s="4">
        <v>1280</v>
      </c>
      <c r="L315" s="6">
        <v>100</v>
      </c>
      <c r="M315" s="4">
        <v>7</v>
      </c>
      <c r="N315" s="4">
        <v>7</v>
      </c>
    </row>
    <row r="316" spans="1:14" x14ac:dyDescent="0.25">
      <c r="A316" s="2" t="s">
        <v>740</v>
      </c>
      <c r="B316" s="2" t="s">
        <v>223</v>
      </c>
      <c r="C316" s="4">
        <v>4</v>
      </c>
      <c r="D316" s="2" t="s">
        <v>41</v>
      </c>
      <c r="E316" s="2" t="s">
        <v>27</v>
      </c>
      <c r="F316" s="2" t="s">
        <v>224</v>
      </c>
      <c r="G316" s="2" t="s">
        <v>705</v>
      </c>
      <c r="H316" s="2" t="s">
        <v>706</v>
      </c>
      <c r="I316" s="4">
        <v>97</v>
      </c>
      <c r="J316" s="5">
        <v>7.578E-2</v>
      </c>
      <c r="K316" s="4">
        <v>1280</v>
      </c>
      <c r="L316" s="6">
        <v>100</v>
      </c>
      <c r="M316" s="4">
        <v>7</v>
      </c>
      <c r="N316" s="4">
        <v>7</v>
      </c>
    </row>
    <row r="317" spans="1:14" x14ac:dyDescent="0.25">
      <c r="A317" s="2" t="s">
        <v>741</v>
      </c>
      <c r="B317" s="2" t="s">
        <v>223</v>
      </c>
      <c r="C317" s="4">
        <v>5</v>
      </c>
      <c r="D317" s="2" t="s">
        <v>41</v>
      </c>
      <c r="E317" s="2" t="s">
        <v>27</v>
      </c>
      <c r="F317" s="2" t="s">
        <v>224</v>
      </c>
      <c r="G317" s="2" t="s">
        <v>400</v>
      </c>
      <c r="H317" s="2" t="s">
        <v>401</v>
      </c>
      <c r="I317" s="4">
        <v>57</v>
      </c>
      <c r="J317" s="5">
        <v>4.453E-2</v>
      </c>
      <c r="K317" s="4">
        <v>1280</v>
      </c>
      <c r="L317" s="6">
        <v>100</v>
      </c>
      <c r="M317" s="4">
        <v>7</v>
      </c>
      <c r="N317" s="4">
        <v>7</v>
      </c>
    </row>
    <row r="318" spans="1:14" x14ac:dyDescent="0.25">
      <c r="A318" s="2" t="s">
        <v>742</v>
      </c>
      <c r="B318" s="2" t="s">
        <v>226</v>
      </c>
      <c r="C318" s="4">
        <v>1</v>
      </c>
      <c r="D318" s="2" t="s">
        <v>41</v>
      </c>
      <c r="E318" s="2" t="s">
        <v>27</v>
      </c>
      <c r="F318" s="2" t="s">
        <v>227</v>
      </c>
      <c r="G318" s="2" t="s">
        <v>392</v>
      </c>
      <c r="H318" s="2" t="s">
        <v>393</v>
      </c>
      <c r="I318" s="4">
        <v>360</v>
      </c>
      <c r="J318" s="5">
        <v>0.41475000000000001</v>
      </c>
      <c r="K318" s="4">
        <v>868</v>
      </c>
      <c r="L318" s="6">
        <v>100</v>
      </c>
      <c r="M318" s="4">
        <v>5</v>
      </c>
      <c r="N318" s="4">
        <v>5</v>
      </c>
    </row>
    <row r="319" spans="1:14" x14ac:dyDescent="0.25">
      <c r="A319" s="2" t="s">
        <v>743</v>
      </c>
      <c r="B319" s="2" t="s">
        <v>226</v>
      </c>
      <c r="C319" s="4">
        <v>2</v>
      </c>
      <c r="D319" s="2" t="s">
        <v>41</v>
      </c>
      <c r="E319" s="2" t="s">
        <v>27</v>
      </c>
      <c r="F319" s="2" t="s">
        <v>227</v>
      </c>
      <c r="G319" s="2" t="s">
        <v>380</v>
      </c>
      <c r="H319" s="2" t="s">
        <v>380</v>
      </c>
      <c r="I319" s="4">
        <v>326</v>
      </c>
      <c r="J319" s="5">
        <v>0.37558000000000002</v>
      </c>
      <c r="K319" s="4">
        <v>868</v>
      </c>
      <c r="L319" s="6">
        <v>100</v>
      </c>
      <c r="M319" s="4">
        <v>5</v>
      </c>
      <c r="N319" s="4">
        <v>5</v>
      </c>
    </row>
    <row r="320" spans="1:14" x14ac:dyDescent="0.25">
      <c r="A320" s="2" t="s">
        <v>744</v>
      </c>
      <c r="B320" s="2" t="s">
        <v>226</v>
      </c>
      <c r="C320" s="4">
        <v>3</v>
      </c>
      <c r="D320" s="2" t="s">
        <v>41</v>
      </c>
      <c r="E320" s="2" t="s">
        <v>27</v>
      </c>
      <c r="F320" s="2" t="s">
        <v>227</v>
      </c>
      <c r="G320" s="2" t="s">
        <v>390</v>
      </c>
      <c r="H320" s="2" t="s">
        <v>390</v>
      </c>
      <c r="I320" s="4">
        <v>139</v>
      </c>
      <c r="J320" s="5">
        <v>0.16014</v>
      </c>
      <c r="K320" s="4">
        <v>868</v>
      </c>
      <c r="L320" s="6">
        <v>100</v>
      </c>
      <c r="M320" s="4">
        <v>5</v>
      </c>
      <c r="N320" s="4">
        <v>5</v>
      </c>
    </row>
    <row r="321" spans="1:14" x14ac:dyDescent="0.25">
      <c r="A321" s="2" t="s">
        <v>745</v>
      </c>
      <c r="B321" s="2" t="s">
        <v>226</v>
      </c>
      <c r="C321" s="4">
        <v>4</v>
      </c>
      <c r="D321" s="2" t="s">
        <v>41</v>
      </c>
      <c r="E321" s="2" t="s">
        <v>27</v>
      </c>
      <c r="F321" s="2" t="s">
        <v>227</v>
      </c>
      <c r="G321" s="2" t="s">
        <v>397</v>
      </c>
      <c r="H321" s="2" t="s">
        <v>398</v>
      </c>
      <c r="I321" s="4">
        <v>43</v>
      </c>
      <c r="J321" s="5">
        <v>4.9540000000000001E-2</v>
      </c>
      <c r="K321" s="4">
        <v>868</v>
      </c>
      <c r="L321" s="6">
        <v>100</v>
      </c>
      <c r="M321" s="4">
        <v>5</v>
      </c>
      <c r="N321" s="4">
        <v>5</v>
      </c>
    </row>
    <row r="322" spans="1:14" x14ac:dyDescent="0.25">
      <c r="A322" s="2" t="s">
        <v>746</v>
      </c>
      <c r="B322" s="2" t="s">
        <v>229</v>
      </c>
      <c r="C322" s="4">
        <v>1</v>
      </c>
      <c r="D322" s="2" t="s">
        <v>41</v>
      </c>
      <c r="E322" s="2" t="s">
        <v>27</v>
      </c>
      <c r="F322" s="2" t="s">
        <v>230</v>
      </c>
      <c r="G322" s="2" t="s">
        <v>390</v>
      </c>
      <c r="H322" s="2" t="s">
        <v>390</v>
      </c>
      <c r="I322" s="4">
        <v>348</v>
      </c>
      <c r="J322" s="5">
        <v>0.38116</v>
      </c>
      <c r="K322" s="4">
        <v>913</v>
      </c>
      <c r="L322" s="6">
        <v>100</v>
      </c>
      <c r="M322" s="4">
        <v>4</v>
      </c>
      <c r="N322" s="4">
        <v>4</v>
      </c>
    </row>
    <row r="323" spans="1:14" x14ac:dyDescent="0.25">
      <c r="A323" s="2" t="s">
        <v>747</v>
      </c>
      <c r="B323" s="2" t="s">
        <v>229</v>
      </c>
      <c r="C323" s="4">
        <v>2</v>
      </c>
      <c r="D323" s="2" t="s">
        <v>41</v>
      </c>
      <c r="E323" s="2" t="s">
        <v>27</v>
      </c>
      <c r="F323" s="2" t="s">
        <v>230</v>
      </c>
      <c r="G323" s="2" t="s">
        <v>372</v>
      </c>
      <c r="H323" s="2" t="s">
        <v>373</v>
      </c>
      <c r="I323" s="4">
        <v>302</v>
      </c>
      <c r="J323" s="5">
        <v>0.33078000000000002</v>
      </c>
      <c r="K323" s="4">
        <v>913</v>
      </c>
      <c r="L323" s="6">
        <v>100</v>
      </c>
      <c r="M323" s="4">
        <v>4</v>
      </c>
      <c r="N323" s="4">
        <v>4</v>
      </c>
    </row>
    <row r="324" spans="1:14" x14ac:dyDescent="0.25">
      <c r="A324" s="2" t="s">
        <v>748</v>
      </c>
      <c r="B324" s="2" t="s">
        <v>229</v>
      </c>
      <c r="C324" s="4">
        <v>3</v>
      </c>
      <c r="D324" s="2" t="s">
        <v>41</v>
      </c>
      <c r="E324" s="2" t="s">
        <v>27</v>
      </c>
      <c r="F324" s="2" t="s">
        <v>230</v>
      </c>
      <c r="G324" s="2" t="s">
        <v>380</v>
      </c>
      <c r="H324" s="2" t="s">
        <v>380</v>
      </c>
      <c r="I324" s="4">
        <v>263</v>
      </c>
      <c r="J324" s="5">
        <v>0.28805999999999998</v>
      </c>
      <c r="K324" s="4">
        <v>913</v>
      </c>
      <c r="L324" s="6">
        <v>100</v>
      </c>
      <c r="M324" s="4">
        <v>4</v>
      </c>
      <c r="N324" s="4">
        <v>4</v>
      </c>
    </row>
    <row r="325" spans="1:14" x14ac:dyDescent="0.25">
      <c r="A325" s="2" t="s">
        <v>749</v>
      </c>
      <c r="B325" s="2" t="s">
        <v>232</v>
      </c>
      <c r="C325" s="4">
        <v>1</v>
      </c>
      <c r="D325" s="2" t="s">
        <v>41</v>
      </c>
      <c r="E325" s="2" t="s">
        <v>27</v>
      </c>
      <c r="F325" s="2" t="s">
        <v>233</v>
      </c>
      <c r="G325" s="2" t="s">
        <v>400</v>
      </c>
      <c r="H325" s="2" t="s">
        <v>401</v>
      </c>
      <c r="I325" s="4">
        <v>527</v>
      </c>
      <c r="J325" s="5">
        <v>1</v>
      </c>
      <c r="K325" s="4">
        <v>527</v>
      </c>
      <c r="L325" s="6">
        <v>100</v>
      </c>
      <c r="M325" s="4">
        <v>6</v>
      </c>
      <c r="N325" s="4">
        <v>6</v>
      </c>
    </row>
    <row r="326" spans="1:14" x14ac:dyDescent="0.25">
      <c r="A326" s="2" t="s">
        <v>750</v>
      </c>
      <c r="B326" s="2" t="s">
        <v>235</v>
      </c>
      <c r="C326" s="4">
        <v>1</v>
      </c>
      <c r="D326" s="2" t="s">
        <v>41</v>
      </c>
      <c r="E326" s="2" t="s">
        <v>27</v>
      </c>
      <c r="F326" s="2" t="s">
        <v>236</v>
      </c>
      <c r="G326" s="2" t="s">
        <v>550</v>
      </c>
      <c r="H326" s="2" t="s">
        <v>550</v>
      </c>
      <c r="I326" s="4">
        <v>567</v>
      </c>
      <c r="J326" s="5">
        <v>0.46475</v>
      </c>
      <c r="K326" s="4">
        <v>1220</v>
      </c>
      <c r="L326" s="6">
        <v>100</v>
      </c>
      <c r="M326" s="4">
        <v>6</v>
      </c>
      <c r="N326" s="4">
        <v>6</v>
      </c>
    </row>
    <row r="327" spans="1:14" x14ac:dyDescent="0.25">
      <c r="A327" s="2" t="s">
        <v>751</v>
      </c>
      <c r="B327" s="2" t="s">
        <v>235</v>
      </c>
      <c r="C327" s="4">
        <v>2</v>
      </c>
      <c r="D327" s="2" t="s">
        <v>41</v>
      </c>
      <c r="E327" s="2" t="s">
        <v>27</v>
      </c>
      <c r="F327" s="2" t="s">
        <v>236</v>
      </c>
      <c r="G327" s="2" t="s">
        <v>390</v>
      </c>
      <c r="H327" s="2" t="s">
        <v>390</v>
      </c>
      <c r="I327" s="4">
        <v>315</v>
      </c>
      <c r="J327" s="5">
        <v>0.25819999999999999</v>
      </c>
      <c r="K327" s="4">
        <v>1220</v>
      </c>
      <c r="L327" s="6">
        <v>100</v>
      </c>
      <c r="M327" s="4">
        <v>6</v>
      </c>
      <c r="N327" s="4">
        <v>6</v>
      </c>
    </row>
    <row r="328" spans="1:14" x14ac:dyDescent="0.25">
      <c r="A328" s="2" t="s">
        <v>752</v>
      </c>
      <c r="B328" s="2" t="s">
        <v>235</v>
      </c>
      <c r="C328" s="4">
        <v>3</v>
      </c>
      <c r="D328" s="2" t="s">
        <v>41</v>
      </c>
      <c r="E328" s="2" t="s">
        <v>27</v>
      </c>
      <c r="F328" s="2" t="s">
        <v>236</v>
      </c>
      <c r="G328" s="2" t="s">
        <v>400</v>
      </c>
      <c r="H328" s="2" t="s">
        <v>401</v>
      </c>
      <c r="I328" s="4">
        <v>192</v>
      </c>
      <c r="J328" s="5">
        <v>0.15737999999999999</v>
      </c>
      <c r="K328" s="4">
        <v>1220</v>
      </c>
      <c r="L328" s="6">
        <v>100</v>
      </c>
      <c r="M328" s="4">
        <v>6</v>
      </c>
      <c r="N328" s="4">
        <v>6</v>
      </c>
    </row>
    <row r="329" spans="1:14" x14ac:dyDescent="0.25">
      <c r="A329" s="2" t="s">
        <v>753</v>
      </c>
      <c r="B329" s="2" t="s">
        <v>235</v>
      </c>
      <c r="C329" s="4">
        <v>4</v>
      </c>
      <c r="D329" s="2" t="s">
        <v>41</v>
      </c>
      <c r="E329" s="2" t="s">
        <v>27</v>
      </c>
      <c r="F329" s="2" t="s">
        <v>236</v>
      </c>
      <c r="G329" s="2" t="s">
        <v>397</v>
      </c>
      <c r="H329" s="2" t="s">
        <v>398</v>
      </c>
      <c r="I329" s="4">
        <v>146</v>
      </c>
      <c r="J329" s="5">
        <v>0.11967</v>
      </c>
      <c r="K329" s="4">
        <v>1220</v>
      </c>
      <c r="L329" s="6">
        <v>100</v>
      </c>
      <c r="M329" s="4">
        <v>6</v>
      </c>
      <c r="N329" s="4">
        <v>6</v>
      </c>
    </row>
    <row r="330" spans="1:14" x14ac:dyDescent="0.25">
      <c r="A330" s="2" t="s">
        <v>754</v>
      </c>
      <c r="B330" s="2" t="s">
        <v>30</v>
      </c>
      <c r="C330" s="4">
        <v>1</v>
      </c>
      <c r="D330" s="2" t="s">
        <v>10</v>
      </c>
      <c r="E330" s="2" t="s">
        <v>31</v>
      </c>
      <c r="F330" s="2" t="s">
        <v>12</v>
      </c>
      <c r="G330" s="2" t="s">
        <v>390</v>
      </c>
      <c r="H330" s="2" t="s">
        <v>390</v>
      </c>
      <c r="I330" s="4">
        <v>4590</v>
      </c>
      <c r="J330" s="5">
        <v>0.27382000000000001</v>
      </c>
      <c r="K330" s="4">
        <v>16763</v>
      </c>
      <c r="L330" s="6">
        <v>100</v>
      </c>
      <c r="M330" s="4">
        <v>105</v>
      </c>
      <c r="N330" s="4">
        <v>105</v>
      </c>
    </row>
    <row r="331" spans="1:14" x14ac:dyDescent="0.25">
      <c r="A331" s="2" t="s">
        <v>755</v>
      </c>
      <c r="B331" s="2" t="s">
        <v>30</v>
      </c>
      <c r="C331" s="4">
        <v>2</v>
      </c>
      <c r="D331" s="2" t="s">
        <v>10</v>
      </c>
      <c r="E331" s="2" t="s">
        <v>31</v>
      </c>
      <c r="F331" s="2" t="s">
        <v>12</v>
      </c>
      <c r="G331" s="2" t="s">
        <v>364</v>
      </c>
      <c r="H331" s="2" t="s">
        <v>365</v>
      </c>
      <c r="I331" s="4">
        <v>4319</v>
      </c>
      <c r="J331" s="5">
        <v>0.25764999999999999</v>
      </c>
      <c r="K331" s="4">
        <v>16763</v>
      </c>
      <c r="L331" s="6">
        <v>100</v>
      </c>
      <c r="M331" s="4">
        <v>105</v>
      </c>
      <c r="N331" s="4">
        <v>105</v>
      </c>
    </row>
    <row r="332" spans="1:14" x14ac:dyDescent="0.25">
      <c r="A332" s="2" t="s">
        <v>756</v>
      </c>
      <c r="B332" s="2" t="s">
        <v>30</v>
      </c>
      <c r="C332" s="4">
        <v>3</v>
      </c>
      <c r="D332" s="2" t="s">
        <v>10</v>
      </c>
      <c r="E332" s="2" t="s">
        <v>31</v>
      </c>
      <c r="F332" s="2" t="s">
        <v>12</v>
      </c>
      <c r="G332" s="2" t="s">
        <v>397</v>
      </c>
      <c r="H332" s="2" t="s">
        <v>398</v>
      </c>
      <c r="I332" s="4">
        <v>2201</v>
      </c>
      <c r="J332" s="5">
        <v>0.1313</v>
      </c>
      <c r="K332" s="4">
        <v>16763</v>
      </c>
      <c r="L332" s="6">
        <v>100</v>
      </c>
      <c r="M332" s="4">
        <v>105</v>
      </c>
      <c r="N332" s="4">
        <v>105</v>
      </c>
    </row>
    <row r="333" spans="1:14" x14ac:dyDescent="0.25">
      <c r="A333" s="2" t="s">
        <v>757</v>
      </c>
      <c r="B333" s="2" t="s">
        <v>30</v>
      </c>
      <c r="C333" s="4">
        <v>4</v>
      </c>
      <c r="D333" s="2" t="s">
        <v>10</v>
      </c>
      <c r="E333" s="2" t="s">
        <v>31</v>
      </c>
      <c r="F333" s="2" t="s">
        <v>12</v>
      </c>
      <c r="G333" s="2" t="s">
        <v>382</v>
      </c>
      <c r="H333" s="2" t="s">
        <v>383</v>
      </c>
      <c r="I333" s="4">
        <v>1848</v>
      </c>
      <c r="J333" s="5">
        <v>0.11024</v>
      </c>
      <c r="K333" s="4">
        <v>16763</v>
      </c>
      <c r="L333" s="6">
        <v>100</v>
      </c>
      <c r="M333" s="4">
        <v>105</v>
      </c>
      <c r="N333" s="4">
        <v>105</v>
      </c>
    </row>
    <row r="334" spans="1:14" x14ac:dyDescent="0.25">
      <c r="A334" s="2" t="s">
        <v>758</v>
      </c>
      <c r="B334" s="2" t="s">
        <v>30</v>
      </c>
      <c r="C334" s="4">
        <v>5</v>
      </c>
      <c r="D334" s="2" t="s">
        <v>10</v>
      </c>
      <c r="E334" s="2" t="s">
        <v>31</v>
      </c>
      <c r="F334" s="2" t="s">
        <v>12</v>
      </c>
      <c r="G334" s="2" t="s">
        <v>367</v>
      </c>
      <c r="H334" s="2" t="s">
        <v>368</v>
      </c>
      <c r="I334" s="4">
        <v>1619</v>
      </c>
      <c r="J334" s="5">
        <v>9.6579999999999999E-2</v>
      </c>
      <c r="K334" s="4">
        <v>16763</v>
      </c>
      <c r="L334" s="6">
        <v>100</v>
      </c>
      <c r="M334" s="4">
        <v>105</v>
      </c>
      <c r="N334" s="4">
        <v>105</v>
      </c>
    </row>
    <row r="335" spans="1:14" x14ac:dyDescent="0.25">
      <c r="A335" s="2" t="s">
        <v>759</v>
      </c>
      <c r="B335" s="2" t="s">
        <v>30</v>
      </c>
      <c r="C335" s="4">
        <v>6</v>
      </c>
      <c r="D335" s="2" t="s">
        <v>10</v>
      </c>
      <c r="E335" s="2" t="s">
        <v>31</v>
      </c>
      <c r="F335" s="2" t="s">
        <v>12</v>
      </c>
      <c r="G335" s="2" t="s">
        <v>372</v>
      </c>
      <c r="H335" s="2" t="s">
        <v>373</v>
      </c>
      <c r="I335" s="4">
        <v>1144</v>
      </c>
      <c r="J335" s="5">
        <v>6.8250000000000005E-2</v>
      </c>
      <c r="K335" s="4">
        <v>16763</v>
      </c>
      <c r="L335" s="6">
        <v>100</v>
      </c>
      <c r="M335" s="4">
        <v>105</v>
      </c>
      <c r="N335" s="4">
        <v>105</v>
      </c>
    </row>
    <row r="336" spans="1:14" x14ac:dyDescent="0.25">
      <c r="A336" s="2" t="s">
        <v>760</v>
      </c>
      <c r="B336" s="2" t="s">
        <v>30</v>
      </c>
      <c r="C336" s="4">
        <v>7</v>
      </c>
      <c r="D336" s="2" t="s">
        <v>10</v>
      </c>
      <c r="E336" s="2" t="s">
        <v>31</v>
      </c>
      <c r="F336" s="2" t="s">
        <v>12</v>
      </c>
      <c r="G336" s="2" t="s">
        <v>370</v>
      </c>
      <c r="H336" s="2" t="s">
        <v>370</v>
      </c>
      <c r="I336" s="4">
        <v>533</v>
      </c>
      <c r="J336" s="5">
        <v>3.1800000000000002E-2</v>
      </c>
      <c r="K336" s="4">
        <v>16763</v>
      </c>
      <c r="L336" s="6">
        <v>100</v>
      </c>
      <c r="M336" s="4">
        <v>105</v>
      </c>
      <c r="N336" s="4">
        <v>105</v>
      </c>
    </row>
    <row r="337" spans="1:14" x14ac:dyDescent="0.25">
      <c r="A337" s="2" t="s">
        <v>761</v>
      </c>
      <c r="B337" s="2" t="s">
        <v>30</v>
      </c>
      <c r="C337" s="4">
        <v>8</v>
      </c>
      <c r="D337" s="2" t="s">
        <v>10</v>
      </c>
      <c r="E337" s="2" t="s">
        <v>31</v>
      </c>
      <c r="F337" s="2" t="s">
        <v>12</v>
      </c>
      <c r="G337" s="2" t="s">
        <v>762</v>
      </c>
      <c r="H337" s="2" t="s">
        <v>763</v>
      </c>
      <c r="I337" s="4">
        <v>509</v>
      </c>
      <c r="J337" s="5">
        <v>3.0360000000000002E-2</v>
      </c>
      <c r="K337" s="4">
        <v>16763</v>
      </c>
      <c r="L337" s="6">
        <v>100</v>
      </c>
      <c r="M337" s="4">
        <v>105</v>
      </c>
      <c r="N337" s="4">
        <v>105</v>
      </c>
    </row>
    <row r="338" spans="1:14" x14ac:dyDescent="0.25">
      <c r="A338" s="2" t="s">
        <v>764</v>
      </c>
      <c r="B338" s="2" t="s">
        <v>238</v>
      </c>
      <c r="C338" s="4">
        <v>1</v>
      </c>
      <c r="D338" s="2" t="s">
        <v>41</v>
      </c>
      <c r="E338" s="2" t="s">
        <v>31</v>
      </c>
      <c r="F338" s="2" t="s">
        <v>239</v>
      </c>
      <c r="G338" s="2" t="s">
        <v>367</v>
      </c>
      <c r="H338" s="2" t="s">
        <v>368</v>
      </c>
      <c r="I338" s="4">
        <v>331</v>
      </c>
      <c r="J338" s="5">
        <v>0.55166999999999999</v>
      </c>
      <c r="K338" s="4">
        <v>600</v>
      </c>
      <c r="L338" s="6">
        <v>100</v>
      </c>
      <c r="M338" s="4">
        <v>4</v>
      </c>
      <c r="N338" s="4">
        <v>4</v>
      </c>
    </row>
    <row r="339" spans="1:14" x14ac:dyDescent="0.25">
      <c r="A339" s="2" t="s">
        <v>765</v>
      </c>
      <c r="B339" s="2" t="s">
        <v>238</v>
      </c>
      <c r="C339" s="4">
        <v>2</v>
      </c>
      <c r="D339" s="2" t="s">
        <v>41</v>
      </c>
      <c r="E339" s="2" t="s">
        <v>31</v>
      </c>
      <c r="F339" s="2" t="s">
        <v>239</v>
      </c>
      <c r="G339" s="2" t="s">
        <v>397</v>
      </c>
      <c r="H339" s="2" t="s">
        <v>398</v>
      </c>
      <c r="I339" s="4">
        <v>186</v>
      </c>
      <c r="J339" s="5">
        <v>0.31</v>
      </c>
      <c r="K339" s="4">
        <v>600</v>
      </c>
      <c r="L339" s="6">
        <v>100</v>
      </c>
      <c r="M339" s="4">
        <v>4</v>
      </c>
      <c r="N339" s="4">
        <v>4</v>
      </c>
    </row>
    <row r="340" spans="1:14" x14ac:dyDescent="0.25">
      <c r="A340" s="2" t="s">
        <v>766</v>
      </c>
      <c r="B340" s="2" t="s">
        <v>238</v>
      </c>
      <c r="C340" s="4">
        <v>3</v>
      </c>
      <c r="D340" s="2" t="s">
        <v>41</v>
      </c>
      <c r="E340" s="2" t="s">
        <v>31</v>
      </c>
      <c r="F340" s="2" t="s">
        <v>239</v>
      </c>
      <c r="G340" s="2" t="s">
        <v>382</v>
      </c>
      <c r="H340" s="2" t="s">
        <v>383</v>
      </c>
      <c r="I340" s="4">
        <v>83</v>
      </c>
      <c r="J340" s="5">
        <v>0.13833000000000001</v>
      </c>
      <c r="K340" s="4">
        <v>600</v>
      </c>
      <c r="L340" s="6">
        <v>100</v>
      </c>
      <c r="M340" s="4">
        <v>4</v>
      </c>
      <c r="N340" s="4">
        <v>4</v>
      </c>
    </row>
    <row r="341" spans="1:14" x14ac:dyDescent="0.25">
      <c r="A341" s="2" t="s">
        <v>767</v>
      </c>
      <c r="B341" s="2" t="s">
        <v>241</v>
      </c>
      <c r="C341" s="4">
        <v>1</v>
      </c>
      <c r="D341" s="2" t="s">
        <v>41</v>
      </c>
      <c r="E341" s="2" t="s">
        <v>31</v>
      </c>
      <c r="F341" s="2" t="s">
        <v>242</v>
      </c>
      <c r="G341" s="2" t="s">
        <v>364</v>
      </c>
      <c r="H341" s="2" t="s">
        <v>365</v>
      </c>
      <c r="I341" s="4">
        <v>104</v>
      </c>
      <c r="J341" s="5">
        <v>0.33548</v>
      </c>
      <c r="K341" s="4">
        <v>310</v>
      </c>
      <c r="L341" s="6">
        <v>100</v>
      </c>
      <c r="M341" s="4">
        <v>2</v>
      </c>
      <c r="N341" s="4">
        <v>2</v>
      </c>
    </row>
    <row r="342" spans="1:14" x14ac:dyDescent="0.25">
      <c r="A342" s="2" t="s">
        <v>768</v>
      </c>
      <c r="B342" s="2" t="s">
        <v>241</v>
      </c>
      <c r="C342" s="4">
        <v>2</v>
      </c>
      <c r="D342" s="2" t="s">
        <v>41</v>
      </c>
      <c r="E342" s="2" t="s">
        <v>31</v>
      </c>
      <c r="F342" s="2" t="s">
        <v>242</v>
      </c>
      <c r="G342" s="2" t="s">
        <v>380</v>
      </c>
      <c r="H342" s="2" t="s">
        <v>380</v>
      </c>
      <c r="I342" s="4">
        <v>98</v>
      </c>
      <c r="J342" s="5">
        <v>0.31613000000000002</v>
      </c>
      <c r="K342" s="4">
        <v>310</v>
      </c>
      <c r="L342" s="6">
        <v>100</v>
      </c>
      <c r="M342" s="4">
        <v>2</v>
      </c>
      <c r="N342" s="4">
        <v>2</v>
      </c>
    </row>
    <row r="343" spans="1:14" x14ac:dyDescent="0.25">
      <c r="A343" s="2" t="s">
        <v>769</v>
      </c>
      <c r="B343" s="2" t="s">
        <v>241</v>
      </c>
      <c r="C343" s="4">
        <v>3</v>
      </c>
      <c r="D343" s="2" t="s">
        <v>41</v>
      </c>
      <c r="E343" s="2" t="s">
        <v>31</v>
      </c>
      <c r="F343" s="2" t="s">
        <v>242</v>
      </c>
      <c r="G343" s="2" t="s">
        <v>397</v>
      </c>
      <c r="H343" s="2" t="s">
        <v>398</v>
      </c>
      <c r="I343" s="4">
        <v>78</v>
      </c>
      <c r="J343" s="5">
        <v>0.25161</v>
      </c>
      <c r="K343" s="4">
        <v>310</v>
      </c>
      <c r="L343" s="6">
        <v>100</v>
      </c>
      <c r="M343" s="4">
        <v>2</v>
      </c>
      <c r="N343" s="4">
        <v>2</v>
      </c>
    </row>
    <row r="344" spans="1:14" x14ac:dyDescent="0.25">
      <c r="A344" s="2" t="s">
        <v>770</v>
      </c>
      <c r="B344" s="2" t="s">
        <v>241</v>
      </c>
      <c r="C344" s="4">
        <v>4</v>
      </c>
      <c r="D344" s="2" t="s">
        <v>41</v>
      </c>
      <c r="E344" s="2" t="s">
        <v>31</v>
      </c>
      <c r="F344" s="2" t="s">
        <v>242</v>
      </c>
      <c r="G344" s="2" t="s">
        <v>382</v>
      </c>
      <c r="H344" s="2" t="s">
        <v>383</v>
      </c>
      <c r="I344" s="4">
        <v>30</v>
      </c>
      <c r="J344" s="5">
        <v>9.6769999999999995E-2</v>
      </c>
      <c r="K344" s="4">
        <v>310</v>
      </c>
      <c r="L344" s="6">
        <v>100</v>
      </c>
      <c r="M344" s="4">
        <v>2</v>
      </c>
      <c r="N344" s="4">
        <v>2</v>
      </c>
    </row>
    <row r="345" spans="1:14" x14ac:dyDescent="0.25">
      <c r="A345" s="2" t="s">
        <v>771</v>
      </c>
      <c r="B345" s="2" t="s">
        <v>244</v>
      </c>
      <c r="C345" s="4">
        <v>1</v>
      </c>
      <c r="D345" s="2" t="s">
        <v>41</v>
      </c>
      <c r="E345" s="2" t="s">
        <v>31</v>
      </c>
      <c r="F345" s="2" t="s">
        <v>245</v>
      </c>
      <c r="G345" s="2" t="s">
        <v>382</v>
      </c>
      <c r="H345" s="2" t="s">
        <v>383</v>
      </c>
      <c r="I345" s="4">
        <v>257</v>
      </c>
      <c r="J345" s="5">
        <v>0.44157999999999997</v>
      </c>
      <c r="K345" s="4">
        <v>582</v>
      </c>
      <c r="L345" s="6">
        <v>100</v>
      </c>
      <c r="M345" s="4">
        <v>7</v>
      </c>
      <c r="N345" s="4">
        <v>7</v>
      </c>
    </row>
    <row r="346" spans="1:14" x14ac:dyDescent="0.25">
      <c r="A346" s="2" t="s">
        <v>772</v>
      </c>
      <c r="B346" s="2" t="s">
        <v>244</v>
      </c>
      <c r="C346" s="4">
        <v>2</v>
      </c>
      <c r="D346" s="2" t="s">
        <v>41</v>
      </c>
      <c r="E346" s="2" t="s">
        <v>31</v>
      </c>
      <c r="F346" s="2" t="s">
        <v>245</v>
      </c>
      <c r="G346" s="2" t="s">
        <v>397</v>
      </c>
      <c r="H346" s="2" t="s">
        <v>398</v>
      </c>
      <c r="I346" s="4">
        <v>244</v>
      </c>
      <c r="J346" s="5">
        <v>0.41924</v>
      </c>
      <c r="K346" s="4">
        <v>582</v>
      </c>
      <c r="L346" s="6">
        <v>100</v>
      </c>
      <c r="M346" s="4">
        <v>7</v>
      </c>
      <c r="N346" s="4">
        <v>7</v>
      </c>
    </row>
    <row r="347" spans="1:14" x14ac:dyDescent="0.25">
      <c r="A347" s="2" t="s">
        <v>773</v>
      </c>
      <c r="B347" s="2" t="s">
        <v>244</v>
      </c>
      <c r="C347" s="4">
        <v>3</v>
      </c>
      <c r="D347" s="2" t="s">
        <v>41</v>
      </c>
      <c r="E347" s="2" t="s">
        <v>31</v>
      </c>
      <c r="F347" s="2" t="s">
        <v>245</v>
      </c>
      <c r="G347" s="2" t="s">
        <v>364</v>
      </c>
      <c r="H347" s="2" t="s">
        <v>365</v>
      </c>
      <c r="I347" s="4">
        <v>81</v>
      </c>
      <c r="J347" s="5">
        <v>0.13918</v>
      </c>
      <c r="K347" s="4">
        <v>582</v>
      </c>
      <c r="L347" s="6">
        <v>100</v>
      </c>
      <c r="M347" s="4">
        <v>7</v>
      </c>
      <c r="N347" s="4">
        <v>7</v>
      </c>
    </row>
    <row r="348" spans="1:14" x14ac:dyDescent="0.25">
      <c r="A348" s="2" t="s">
        <v>774</v>
      </c>
      <c r="B348" s="2" t="s">
        <v>247</v>
      </c>
      <c r="C348" s="4">
        <v>1</v>
      </c>
      <c r="D348" s="2" t="s">
        <v>41</v>
      </c>
      <c r="E348" s="2" t="s">
        <v>31</v>
      </c>
      <c r="F348" s="2" t="s">
        <v>248</v>
      </c>
      <c r="G348" s="2" t="s">
        <v>382</v>
      </c>
      <c r="H348" s="2" t="s">
        <v>383</v>
      </c>
      <c r="I348" s="4">
        <v>304</v>
      </c>
      <c r="J348" s="5">
        <v>0.56716</v>
      </c>
      <c r="K348" s="4">
        <v>536</v>
      </c>
      <c r="L348" s="6">
        <v>100</v>
      </c>
      <c r="M348" s="4">
        <v>4</v>
      </c>
      <c r="N348" s="4">
        <v>4</v>
      </c>
    </row>
    <row r="349" spans="1:14" x14ac:dyDescent="0.25">
      <c r="A349" s="2" t="s">
        <v>775</v>
      </c>
      <c r="B349" s="2" t="s">
        <v>247</v>
      </c>
      <c r="C349" s="4">
        <v>2</v>
      </c>
      <c r="D349" s="2" t="s">
        <v>41</v>
      </c>
      <c r="E349" s="2" t="s">
        <v>31</v>
      </c>
      <c r="F349" s="2" t="s">
        <v>248</v>
      </c>
      <c r="G349" s="2" t="s">
        <v>397</v>
      </c>
      <c r="H349" s="2" t="s">
        <v>398</v>
      </c>
      <c r="I349" s="4">
        <v>232</v>
      </c>
      <c r="J349" s="5">
        <v>0.43284</v>
      </c>
      <c r="K349" s="4">
        <v>536</v>
      </c>
      <c r="L349" s="6">
        <v>100</v>
      </c>
      <c r="M349" s="4">
        <v>4</v>
      </c>
      <c r="N349" s="4">
        <v>4</v>
      </c>
    </row>
    <row r="350" spans="1:14" x14ac:dyDescent="0.25">
      <c r="A350" s="2" t="s">
        <v>776</v>
      </c>
      <c r="B350" s="2" t="s">
        <v>250</v>
      </c>
      <c r="C350" s="4">
        <v>1</v>
      </c>
      <c r="D350" s="2" t="s">
        <v>41</v>
      </c>
      <c r="E350" s="2" t="s">
        <v>31</v>
      </c>
      <c r="F350" s="2" t="s">
        <v>251</v>
      </c>
      <c r="G350" s="2" t="s">
        <v>392</v>
      </c>
      <c r="H350" s="2" t="s">
        <v>393</v>
      </c>
      <c r="I350" s="4">
        <v>184</v>
      </c>
      <c r="J350" s="5">
        <v>0.39149</v>
      </c>
      <c r="K350" s="4">
        <v>470</v>
      </c>
      <c r="L350" s="6">
        <v>100</v>
      </c>
      <c r="M350" s="4">
        <v>6</v>
      </c>
      <c r="N350" s="4">
        <v>6</v>
      </c>
    </row>
    <row r="351" spans="1:14" x14ac:dyDescent="0.25">
      <c r="A351" s="2" t="s">
        <v>777</v>
      </c>
      <c r="B351" s="2" t="s">
        <v>250</v>
      </c>
      <c r="C351" s="4">
        <v>2</v>
      </c>
      <c r="D351" s="2" t="s">
        <v>41</v>
      </c>
      <c r="E351" s="2" t="s">
        <v>31</v>
      </c>
      <c r="F351" s="2" t="s">
        <v>251</v>
      </c>
      <c r="G351" s="2" t="s">
        <v>382</v>
      </c>
      <c r="H351" s="2" t="s">
        <v>383</v>
      </c>
      <c r="I351" s="4">
        <v>145</v>
      </c>
      <c r="J351" s="5">
        <v>0.30851000000000001</v>
      </c>
      <c r="K351" s="4">
        <v>470</v>
      </c>
      <c r="L351" s="6">
        <v>100</v>
      </c>
      <c r="M351" s="4">
        <v>6</v>
      </c>
      <c r="N351" s="4">
        <v>6</v>
      </c>
    </row>
    <row r="352" spans="1:14" x14ac:dyDescent="0.25">
      <c r="A352" s="2" t="s">
        <v>778</v>
      </c>
      <c r="B352" s="2" t="s">
        <v>250</v>
      </c>
      <c r="C352" s="4">
        <v>3</v>
      </c>
      <c r="D352" s="2" t="s">
        <v>41</v>
      </c>
      <c r="E352" s="2" t="s">
        <v>31</v>
      </c>
      <c r="F352" s="2" t="s">
        <v>251</v>
      </c>
      <c r="G352" s="2" t="s">
        <v>397</v>
      </c>
      <c r="H352" s="2" t="s">
        <v>398</v>
      </c>
      <c r="I352" s="4">
        <v>141</v>
      </c>
      <c r="J352" s="5">
        <v>0.3</v>
      </c>
      <c r="K352" s="4">
        <v>470</v>
      </c>
      <c r="L352" s="6">
        <v>100</v>
      </c>
      <c r="M352" s="4">
        <v>6</v>
      </c>
      <c r="N352" s="4">
        <v>6</v>
      </c>
    </row>
    <row r="353" spans="1:14" x14ac:dyDescent="0.25">
      <c r="A353" s="2" t="s">
        <v>779</v>
      </c>
      <c r="B353" s="2" t="s">
        <v>253</v>
      </c>
      <c r="C353" s="4">
        <v>1</v>
      </c>
      <c r="D353" s="2" t="s">
        <v>41</v>
      </c>
      <c r="E353" s="2" t="s">
        <v>31</v>
      </c>
      <c r="F353" s="2" t="s">
        <v>254</v>
      </c>
      <c r="G353" s="2" t="s">
        <v>382</v>
      </c>
      <c r="H353" s="2" t="s">
        <v>383</v>
      </c>
      <c r="I353" s="4">
        <v>581</v>
      </c>
      <c r="J353" s="5">
        <v>0.46257999999999999</v>
      </c>
      <c r="K353" s="4">
        <v>1256</v>
      </c>
      <c r="L353" s="6">
        <v>100</v>
      </c>
      <c r="M353" s="4">
        <v>7</v>
      </c>
      <c r="N353" s="4">
        <v>7</v>
      </c>
    </row>
    <row r="354" spans="1:14" x14ac:dyDescent="0.25">
      <c r="A354" s="2" t="s">
        <v>780</v>
      </c>
      <c r="B354" s="2" t="s">
        <v>253</v>
      </c>
      <c r="C354" s="4">
        <v>2</v>
      </c>
      <c r="D354" s="2" t="s">
        <v>41</v>
      </c>
      <c r="E354" s="2" t="s">
        <v>31</v>
      </c>
      <c r="F354" s="2" t="s">
        <v>254</v>
      </c>
      <c r="G354" s="2" t="s">
        <v>364</v>
      </c>
      <c r="H354" s="2" t="s">
        <v>365</v>
      </c>
      <c r="I354" s="4">
        <v>480</v>
      </c>
      <c r="J354" s="5">
        <v>0.38217000000000001</v>
      </c>
      <c r="K354" s="4">
        <v>1256</v>
      </c>
      <c r="L354" s="6">
        <v>100</v>
      </c>
      <c r="M354" s="4">
        <v>7</v>
      </c>
      <c r="N354" s="4">
        <v>7</v>
      </c>
    </row>
    <row r="355" spans="1:14" x14ac:dyDescent="0.25">
      <c r="A355" s="2" t="s">
        <v>781</v>
      </c>
      <c r="B355" s="2" t="s">
        <v>253</v>
      </c>
      <c r="C355" s="4">
        <v>3</v>
      </c>
      <c r="D355" s="2" t="s">
        <v>41</v>
      </c>
      <c r="E355" s="2" t="s">
        <v>31</v>
      </c>
      <c r="F355" s="2" t="s">
        <v>254</v>
      </c>
      <c r="G355" s="2" t="s">
        <v>367</v>
      </c>
      <c r="H355" s="2" t="s">
        <v>368</v>
      </c>
      <c r="I355" s="4">
        <v>108</v>
      </c>
      <c r="J355" s="5">
        <v>8.5989999999999997E-2</v>
      </c>
      <c r="K355" s="4">
        <v>1256</v>
      </c>
      <c r="L355" s="6">
        <v>100</v>
      </c>
      <c r="M355" s="4">
        <v>7</v>
      </c>
      <c r="N355" s="4">
        <v>7</v>
      </c>
    </row>
    <row r="356" spans="1:14" x14ac:dyDescent="0.25">
      <c r="A356" s="2" t="s">
        <v>782</v>
      </c>
      <c r="B356" s="2" t="s">
        <v>253</v>
      </c>
      <c r="C356" s="4">
        <v>4</v>
      </c>
      <c r="D356" s="2" t="s">
        <v>41</v>
      </c>
      <c r="E356" s="2" t="s">
        <v>31</v>
      </c>
      <c r="F356" s="2" t="s">
        <v>254</v>
      </c>
      <c r="G356" s="2" t="s">
        <v>397</v>
      </c>
      <c r="H356" s="2" t="s">
        <v>398</v>
      </c>
      <c r="I356" s="4">
        <v>87</v>
      </c>
      <c r="J356" s="5">
        <v>6.9269999999999998E-2</v>
      </c>
      <c r="K356" s="4">
        <v>1256</v>
      </c>
      <c r="L356" s="6">
        <v>100</v>
      </c>
      <c r="M356" s="4">
        <v>7</v>
      </c>
      <c r="N356" s="4">
        <v>7</v>
      </c>
    </row>
    <row r="357" spans="1:14" x14ac:dyDescent="0.25">
      <c r="A357" s="2" t="s">
        <v>783</v>
      </c>
      <c r="B357" s="2" t="s">
        <v>256</v>
      </c>
      <c r="C357" s="4">
        <v>1</v>
      </c>
      <c r="D357" s="2" t="s">
        <v>41</v>
      </c>
      <c r="E357" s="2" t="s">
        <v>31</v>
      </c>
      <c r="F357" s="2" t="s">
        <v>257</v>
      </c>
      <c r="G357" s="2" t="s">
        <v>397</v>
      </c>
      <c r="H357" s="2" t="s">
        <v>398</v>
      </c>
      <c r="I357" s="4">
        <v>145</v>
      </c>
      <c r="J357" s="5">
        <v>0.38563999999999998</v>
      </c>
      <c r="K357" s="4">
        <v>376</v>
      </c>
      <c r="L357" s="6">
        <v>100</v>
      </c>
      <c r="M357" s="4">
        <v>3</v>
      </c>
      <c r="N357" s="4">
        <v>3</v>
      </c>
    </row>
    <row r="358" spans="1:14" x14ac:dyDescent="0.25">
      <c r="A358" s="2" t="s">
        <v>784</v>
      </c>
      <c r="B358" s="2" t="s">
        <v>256</v>
      </c>
      <c r="C358" s="4">
        <v>2</v>
      </c>
      <c r="D358" s="2" t="s">
        <v>41</v>
      </c>
      <c r="E358" s="2" t="s">
        <v>31</v>
      </c>
      <c r="F358" s="2" t="s">
        <v>257</v>
      </c>
      <c r="G358" s="2" t="s">
        <v>422</v>
      </c>
      <c r="H358" s="2" t="s">
        <v>423</v>
      </c>
      <c r="I358" s="4">
        <v>114</v>
      </c>
      <c r="J358" s="5">
        <v>0.30319000000000002</v>
      </c>
      <c r="K358" s="4">
        <v>376</v>
      </c>
      <c r="L358" s="6">
        <v>100</v>
      </c>
      <c r="M358" s="4">
        <v>3</v>
      </c>
      <c r="N358" s="4">
        <v>3</v>
      </c>
    </row>
    <row r="359" spans="1:14" x14ac:dyDescent="0.25">
      <c r="A359" s="2" t="s">
        <v>785</v>
      </c>
      <c r="B359" s="2" t="s">
        <v>256</v>
      </c>
      <c r="C359" s="4">
        <v>3</v>
      </c>
      <c r="D359" s="2" t="s">
        <v>41</v>
      </c>
      <c r="E359" s="2" t="s">
        <v>31</v>
      </c>
      <c r="F359" s="2" t="s">
        <v>257</v>
      </c>
      <c r="G359" s="2" t="s">
        <v>435</v>
      </c>
      <c r="H359" s="2" t="s">
        <v>436</v>
      </c>
      <c r="I359" s="4">
        <v>64</v>
      </c>
      <c r="J359" s="5">
        <v>0.17021</v>
      </c>
      <c r="K359" s="4">
        <v>376</v>
      </c>
      <c r="L359" s="6">
        <v>100</v>
      </c>
      <c r="M359" s="4">
        <v>3</v>
      </c>
      <c r="N359" s="4">
        <v>3</v>
      </c>
    </row>
    <row r="360" spans="1:14" x14ac:dyDescent="0.25">
      <c r="A360" s="2" t="s">
        <v>786</v>
      </c>
      <c r="B360" s="2" t="s">
        <v>256</v>
      </c>
      <c r="C360" s="4">
        <v>4</v>
      </c>
      <c r="D360" s="2" t="s">
        <v>41</v>
      </c>
      <c r="E360" s="2" t="s">
        <v>31</v>
      </c>
      <c r="F360" s="2" t="s">
        <v>257</v>
      </c>
      <c r="G360" s="2" t="s">
        <v>390</v>
      </c>
      <c r="H360" s="2" t="s">
        <v>390</v>
      </c>
      <c r="I360" s="4">
        <v>53</v>
      </c>
      <c r="J360" s="5">
        <v>0.14096</v>
      </c>
      <c r="K360" s="4">
        <v>376</v>
      </c>
      <c r="L360" s="6">
        <v>100</v>
      </c>
      <c r="M360" s="4">
        <v>3</v>
      </c>
      <c r="N360" s="4">
        <v>3</v>
      </c>
    </row>
    <row r="361" spans="1:14" x14ac:dyDescent="0.25">
      <c r="A361" s="2" t="s">
        <v>787</v>
      </c>
      <c r="B361" s="2" t="s">
        <v>259</v>
      </c>
      <c r="C361" s="4">
        <v>1</v>
      </c>
      <c r="D361" s="2" t="s">
        <v>41</v>
      </c>
      <c r="E361" s="2" t="s">
        <v>31</v>
      </c>
      <c r="F361" s="2" t="s">
        <v>260</v>
      </c>
      <c r="G361" s="2" t="s">
        <v>390</v>
      </c>
      <c r="H361" s="2" t="s">
        <v>390</v>
      </c>
      <c r="I361" s="4">
        <v>971</v>
      </c>
      <c r="J361" s="5">
        <v>0.51758999999999999</v>
      </c>
      <c r="K361" s="4">
        <v>1876</v>
      </c>
      <c r="L361" s="6">
        <v>100</v>
      </c>
      <c r="M361" s="4">
        <v>12</v>
      </c>
      <c r="N361" s="4">
        <v>12</v>
      </c>
    </row>
    <row r="362" spans="1:14" x14ac:dyDescent="0.25">
      <c r="A362" s="2" t="s">
        <v>788</v>
      </c>
      <c r="B362" s="2" t="s">
        <v>259</v>
      </c>
      <c r="C362" s="4">
        <v>2</v>
      </c>
      <c r="D362" s="2" t="s">
        <v>41</v>
      </c>
      <c r="E362" s="2" t="s">
        <v>31</v>
      </c>
      <c r="F362" s="2" t="s">
        <v>260</v>
      </c>
      <c r="G362" s="2" t="s">
        <v>382</v>
      </c>
      <c r="H362" s="2" t="s">
        <v>383</v>
      </c>
      <c r="I362" s="4">
        <v>488</v>
      </c>
      <c r="J362" s="5">
        <v>0.26012999999999997</v>
      </c>
      <c r="K362" s="4">
        <v>1876</v>
      </c>
      <c r="L362" s="6">
        <v>100</v>
      </c>
      <c r="M362" s="4">
        <v>12</v>
      </c>
      <c r="N362" s="4">
        <v>12</v>
      </c>
    </row>
    <row r="363" spans="1:14" x14ac:dyDescent="0.25">
      <c r="A363" s="2" t="s">
        <v>789</v>
      </c>
      <c r="B363" s="2" t="s">
        <v>259</v>
      </c>
      <c r="C363" s="4">
        <v>3</v>
      </c>
      <c r="D363" s="2" t="s">
        <v>41</v>
      </c>
      <c r="E363" s="2" t="s">
        <v>31</v>
      </c>
      <c r="F363" s="2" t="s">
        <v>260</v>
      </c>
      <c r="G363" s="2" t="s">
        <v>397</v>
      </c>
      <c r="H363" s="2" t="s">
        <v>398</v>
      </c>
      <c r="I363" s="4">
        <v>286</v>
      </c>
      <c r="J363" s="5">
        <v>0.15245</v>
      </c>
      <c r="K363" s="4">
        <v>1876</v>
      </c>
      <c r="L363" s="6">
        <v>100</v>
      </c>
      <c r="M363" s="4">
        <v>12</v>
      </c>
      <c r="N363" s="4">
        <v>12</v>
      </c>
    </row>
    <row r="364" spans="1:14" x14ac:dyDescent="0.25">
      <c r="A364" s="2" t="s">
        <v>790</v>
      </c>
      <c r="B364" s="2" t="s">
        <v>259</v>
      </c>
      <c r="C364" s="4">
        <v>4</v>
      </c>
      <c r="D364" s="2" t="s">
        <v>41</v>
      </c>
      <c r="E364" s="2" t="s">
        <v>31</v>
      </c>
      <c r="F364" s="2" t="s">
        <v>260</v>
      </c>
      <c r="G364" s="2" t="s">
        <v>364</v>
      </c>
      <c r="H364" s="2" t="s">
        <v>365</v>
      </c>
      <c r="I364" s="4">
        <v>131</v>
      </c>
      <c r="J364" s="5">
        <v>6.9830000000000003E-2</v>
      </c>
      <c r="K364" s="4">
        <v>1876</v>
      </c>
      <c r="L364" s="6">
        <v>100</v>
      </c>
      <c r="M364" s="4">
        <v>12</v>
      </c>
      <c r="N364" s="4">
        <v>12</v>
      </c>
    </row>
    <row r="365" spans="1:14" x14ac:dyDescent="0.25">
      <c r="A365" s="2" t="s">
        <v>791</v>
      </c>
      <c r="B365" s="2" t="s">
        <v>262</v>
      </c>
      <c r="C365" s="4">
        <v>1</v>
      </c>
      <c r="D365" s="2" t="s">
        <v>41</v>
      </c>
      <c r="E365" s="2" t="s">
        <v>31</v>
      </c>
      <c r="F365" s="2" t="s">
        <v>263</v>
      </c>
      <c r="G365" s="2" t="s">
        <v>367</v>
      </c>
      <c r="H365" s="2" t="s">
        <v>368</v>
      </c>
      <c r="I365" s="4">
        <v>502</v>
      </c>
      <c r="J365" s="5">
        <v>0.52183000000000002</v>
      </c>
      <c r="K365" s="4">
        <v>962</v>
      </c>
      <c r="L365" s="6">
        <v>100</v>
      </c>
      <c r="M365" s="4">
        <v>6</v>
      </c>
      <c r="N365" s="4">
        <v>6</v>
      </c>
    </row>
    <row r="366" spans="1:14" x14ac:dyDescent="0.25">
      <c r="A366" s="2" t="s">
        <v>792</v>
      </c>
      <c r="B366" s="2" t="s">
        <v>262</v>
      </c>
      <c r="C366" s="4">
        <v>2</v>
      </c>
      <c r="D366" s="2" t="s">
        <v>41</v>
      </c>
      <c r="E366" s="2" t="s">
        <v>31</v>
      </c>
      <c r="F366" s="2" t="s">
        <v>263</v>
      </c>
      <c r="G366" s="2" t="s">
        <v>382</v>
      </c>
      <c r="H366" s="2" t="s">
        <v>383</v>
      </c>
      <c r="I366" s="4">
        <v>331</v>
      </c>
      <c r="J366" s="5">
        <v>0.34406999999999999</v>
      </c>
      <c r="K366" s="4">
        <v>962</v>
      </c>
      <c r="L366" s="6">
        <v>100</v>
      </c>
      <c r="M366" s="4">
        <v>6</v>
      </c>
      <c r="N366" s="4">
        <v>6</v>
      </c>
    </row>
    <row r="367" spans="1:14" x14ac:dyDescent="0.25">
      <c r="A367" s="2" t="s">
        <v>793</v>
      </c>
      <c r="B367" s="2" t="s">
        <v>262</v>
      </c>
      <c r="C367" s="4">
        <v>3</v>
      </c>
      <c r="D367" s="2" t="s">
        <v>41</v>
      </c>
      <c r="E367" s="2" t="s">
        <v>31</v>
      </c>
      <c r="F367" s="2" t="s">
        <v>263</v>
      </c>
      <c r="G367" s="2" t="s">
        <v>397</v>
      </c>
      <c r="H367" s="2" t="s">
        <v>398</v>
      </c>
      <c r="I367" s="4">
        <v>129</v>
      </c>
      <c r="J367" s="5">
        <v>0.1341</v>
      </c>
      <c r="K367" s="4">
        <v>962</v>
      </c>
      <c r="L367" s="6">
        <v>100</v>
      </c>
      <c r="M367" s="4">
        <v>6</v>
      </c>
      <c r="N367" s="4">
        <v>6</v>
      </c>
    </row>
    <row r="368" spans="1:14" x14ac:dyDescent="0.25">
      <c r="A368" s="2" t="s">
        <v>794</v>
      </c>
      <c r="B368" s="2" t="s">
        <v>265</v>
      </c>
      <c r="C368" s="4">
        <v>1</v>
      </c>
      <c r="D368" s="2" t="s">
        <v>41</v>
      </c>
      <c r="E368" s="2" t="s">
        <v>31</v>
      </c>
      <c r="F368" s="2" t="s">
        <v>266</v>
      </c>
      <c r="G368" s="2" t="s">
        <v>390</v>
      </c>
      <c r="H368" s="2" t="s">
        <v>390</v>
      </c>
      <c r="I368" s="4">
        <v>265</v>
      </c>
      <c r="J368" s="5">
        <v>0.77712999999999999</v>
      </c>
      <c r="K368" s="4">
        <v>341</v>
      </c>
      <c r="L368" s="6">
        <v>100</v>
      </c>
      <c r="M368" s="4">
        <v>2</v>
      </c>
      <c r="N368" s="4">
        <v>2</v>
      </c>
    </row>
    <row r="369" spans="1:14" x14ac:dyDescent="0.25">
      <c r="A369" s="2" t="s">
        <v>795</v>
      </c>
      <c r="B369" s="2" t="s">
        <v>265</v>
      </c>
      <c r="C369" s="4">
        <v>2</v>
      </c>
      <c r="D369" s="2" t="s">
        <v>41</v>
      </c>
      <c r="E369" s="2" t="s">
        <v>31</v>
      </c>
      <c r="F369" s="2" t="s">
        <v>266</v>
      </c>
      <c r="G369" s="2" t="s">
        <v>397</v>
      </c>
      <c r="H369" s="2" t="s">
        <v>398</v>
      </c>
      <c r="I369" s="4">
        <v>76</v>
      </c>
      <c r="J369" s="5">
        <v>0.22287000000000001</v>
      </c>
      <c r="K369" s="4">
        <v>341</v>
      </c>
      <c r="L369" s="6">
        <v>100</v>
      </c>
      <c r="M369" s="4">
        <v>2</v>
      </c>
      <c r="N369" s="4">
        <v>2</v>
      </c>
    </row>
    <row r="370" spans="1:14" x14ac:dyDescent="0.25">
      <c r="A370" s="2" t="s">
        <v>796</v>
      </c>
      <c r="B370" s="2" t="s">
        <v>268</v>
      </c>
      <c r="C370" s="4">
        <v>1</v>
      </c>
      <c r="D370" s="2" t="s">
        <v>41</v>
      </c>
      <c r="E370" s="2" t="s">
        <v>31</v>
      </c>
      <c r="F370" s="2" t="s">
        <v>269</v>
      </c>
      <c r="G370" s="2" t="s">
        <v>387</v>
      </c>
      <c r="H370" s="2" t="s">
        <v>388</v>
      </c>
      <c r="I370" s="4">
        <v>1027</v>
      </c>
      <c r="J370" s="5">
        <v>0.26421</v>
      </c>
      <c r="K370" s="4">
        <v>3887</v>
      </c>
      <c r="L370" s="6">
        <v>100</v>
      </c>
      <c r="M370" s="4">
        <v>20</v>
      </c>
      <c r="N370" s="4">
        <v>20</v>
      </c>
    </row>
    <row r="371" spans="1:14" x14ac:dyDescent="0.25">
      <c r="A371" s="2" t="s">
        <v>797</v>
      </c>
      <c r="B371" s="2" t="s">
        <v>268</v>
      </c>
      <c r="C371" s="4">
        <v>2</v>
      </c>
      <c r="D371" s="2" t="s">
        <v>41</v>
      </c>
      <c r="E371" s="2" t="s">
        <v>31</v>
      </c>
      <c r="F371" s="2" t="s">
        <v>269</v>
      </c>
      <c r="G371" s="2" t="s">
        <v>364</v>
      </c>
      <c r="H371" s="2" t="s">
        <v>365</v>
      </c>
      <c r="I371" s="4">
        <v>775</v>
      </c>
      <c r="J371" s="5">
        <v>0.19938</v>
      </c>
      <c r="K371" s="4">
        <v>3887</v>
      </c>
      <c r="L371" s="6">
        <v>100</v>
      </c>
      <c r="M371" s="4">
        <v>20</v>
      </c>
      <c r="N371" s="4">
        <v>20</v>
      </c>
    </row>
    <row r="372" spans="1:14" x14ac:dyDescent="0.25">
      <c r="A372" s="2" t="s">
        <v>798</v>
      </c>
      <c r="B372" s="2" t="s">
        <v>268</v>
      </c>
      <c r="C372" s="4">
        <v>3</v>
      </c>
      <c r="D372" s="2" t="s">
        <v>41</v>
      </c>
      <c r="E372" s="2" t="s">
        <v>31</v>
      </c>
      <c r="F372" s="2" t="s">
        <v>269</v>
      </c>
      <c r="G372" s="2" t="s">
        <v>390</v>
      </c>
      <c r="H372" s="2" t="s">
        <v>390</v>
      </c>
      <c r="I372" s="4">
        <v>634</v>
      </c>
      <c r="J372" s="5">
        <v>0.16311</v>
      </c>
      <c r="K372" s="4">
        <v>3887</v>
      </c>
      <c r="L372" s="6">
        <v>100</v>
      </c>
      <c r="M372" s="4">
        <v>20</v>
      </c>
      <c r="N372" s="4">
        <v>20</v>
      </c>
    </row>
    <row r="373" spans="1:14" x14ac:dyDescent="0.25">
      <c r="A373" s="2" t="s">
        <v>799</v>
      </c>
      <c r="B373" s="2" t="s">
        <v>268</v>
      </c>
      <c r="C373" s="4">
        <v>4</v>
      </c>
      <c r="D373" s="2" t="s">
        <v>41</v>
      </c>
      <c r="E373" s="2" t="s">
        <v>31</v>
      </c>
      <c r="F373" s="2" t="s">
        <v>269</v>
      </c>
      <c r="G373" s="2" t="s">
        <v>367</v>
      </c>
      <c r="H373" s="2" t="s">
        <v>368</v>
      </c>
      <c r="I373" s="4">
        <v>585</v>
      </c>
      <c r="J373" s="5">
        <v>0.15049999999999999</v>
      </c>
      <c r="K373" s="4">
        <v>3887</v>
      </c>
      <c r="L373" s="6">
        <v>100</v>
      </c>
      <c r="M373" s="4">
        <v>20</v>
      </c>
      <c r="N373" s="4">
        <v>20</v>
      </c>
    </row>
    <row r="374" spans="1:14" x14ac:dyDescent="0.25">
      <c r="A374" s="2" t="s">
        <v>800</v>
      </c>
      <c r="B374" s="2" t="s">
        <v>268</v>
      </c>
      <c r="C374" s="4">
        <v>5</v>
      </c>
      <c r="D374" s="2" t="s">
        <v>41</v>
      </c>
      <c r="E374" s="2" t="s">
        <v>31</v>
      </c>
      <c r="F374" s="2" t="s">
        <v>269</v>
      </c>
      <c r="G374" s="2" t="s">
        <v>382</v>
      </c>
      <c r="H374" s="2" t="s">
        <v>383</v>
      </c>
      <c r="I374" s="4">
        <v>459</v>
      </c>
      <c r="J374" s="5">
        <v>0.11809</v>
      </c>
      <c r="K374" s="4">
        <v>3887</v>
      </c>
      <c r="L374" s="6">
        <v>100</v>
      </c>
      <c r="M374" s="4">
        <v>20</v>
      </c>
      <c r="N374" s="4">
        <v>20</v>
      </c>
    </row>
    <row r="375" spans="1:14" x14ac:dyDescent="0.25">
      <c r="A375" s="2" t="s">
        <v>801</v>
      </c>
      <c r="B375" s="2" t="s">
        <v>268</v>
      </c>
      <c r="C375" s="4">
        <v>6</v>
      </c>
      <c r="D375" s="2" t="s">
        <v>41</v>
      </c>
      <c r="E375" s="2" t="s">
        <v>31</v>
      </c>
      <c r="F375" s="2" t="s">
        <v>269</v>
      </c>
      <c r="G375" s="2" t="s">
        <v>380</v>
      </c>
      <c r="H375" s="2" t="s">
        <v>380</v>
      </c>
      <c r="I375" s="4">
        <v>208</v>
      </c>
      <c r="J375" s="5">
        <v>5.3510000000000002E-2</v>
      </c>
      <c r="K375" s="4">
        <v>3887</v>
      </c>
      <c r="L375" s="6">
        <v>100</v>
      </c>
      <c r="M375" s="4">
        <v>20</v>
      </c>
      <c r="N375" s="4">
        <v>20</v>
      </c>
    </row>
    <row r="376" spans="1:14" x14ac:dyDescent="0.25">
      <c r="A376" s="2" t="s">
        <v>802</v>
      </c>
      <c r="B376" s="2" t="s">
        <v>268</v>
      </c>
      <c r="C376" s="4">
        <v>7</v>
      </c>
      <c r="D376" s="2" t="s">
        <v>41</v>
      </c>
      <c r="E376" s="2" t="s">
        <v>31</v>
      </c>
      <c r="F376" s="2" t="s">
        <v>269</v>
      </c>
      <c r="G376" s="2" t="s">
        <v>397</v>
      </c>
      <c r="H376" s="2" t="s">
        <v>398</v>
      </c>
      <c r="I376" s="4">
        <v>199</v>
      </c>
      <c r="J376" s="5">
        <v>5.1200000000000002E-2</v>
      </c>
      <c r="K376" s="4">
        <v>3887</v>
      </c>
      <c r="L376" s="6">
        <v>100</v>
      </c>
      <c r="M376" s="4">
        <v>20</v>
      </c>
      <c r="N376" s="4">
        <v>20</v>
      </c>
    </row>
    <row r="377" spans="1:14" x14ac:dyDescent="0.25">
      <c r="A377" s="2" t="s">
        <v>803</v>
      </c>
      <c r="B377" s="2" t="s">
        <v>271</v>
      </c>
      <c r="C377" s="4">
        <v>1</v>
      </c>
      <c r="D377" s="2" t="s">
        <v>41</v>
      </c>
      <c r="E377" s="2" t="s">
        <v>31</v>
      </c>
      <c r="F377" s="2" t="s">
        <v>272</v>
      </c>
      <c r="G377" s="2" t="s">
        <v>380</v>
      </c>
      <c r="H377" s="2" t="s">
        <v>380</v>
      </c>
      <c r="I377" s="4">
        <v>106</v>
      </c>
      <c r="J377" s="5">
        <v>0.53807000000000005</v>
      </c>
      <c r="K377" s="4">
        <v>197</v>
      </c>
      <c r="L377" s="6">
        <v>100</v>
      </c>
      <c r="M377" s="4">
        <v>1</v>
      </c>
      <c r="N377" s="4">
        <v>1</v>
      </c>
    </row>
    <row r="378" spans="1:14" x14ac:dyDescent="0.25">
      <c r="A378" s="2" t="s">
        <v>804</v>
      </c>
      <c r="B378" s="2" t="s">
        <v>271</v>
      </c>
      <c r="C378" s="4">
        <v>2</v>
      </c>
      <c r="D378" s="2" t="s">
        <v>41</v>
      </c>
      <c r="E378" s="2" t="s">
        <v>31</v>
      </c>
      <c r="F378" s="2" t="s">
        <v>272</v>
      </c>
      <c r="G378" s="2" t="s">
        <v>364</v>
      </c>
      <c r="H378" s="2" t="s">
        <v>365</v>
      </c>
      <c r="I378" s="4">
        <v>59</v>
      </c>
      <c r="J378" s="5">
        <v>0.29948999999999998</v>
      </c>
      <c r="K378" s="4">
        <v>197</v>
      </c>
      <c r="L378" s="6">
        <v>100</v>
      </c>
      <c r="M378" s="4">
        <v>1</v>
      </c>
      <c r="N378" s="4">
        <v>1</v>
      </c>
    </row>
    <row r="379" spans="1:14" x14ac:dyDescent="0.25">
      <c r="A379" s="2" t="s">
        <v>805</v>
      </c>
      <c r="B379" s="2" t="s">
        <v>271</v>
      </c>
      <c r="C379" s="4">
        <v>3</v>
      </c>
      <c r="D379" s="2" t="s">
        <v>41</v>
      </c>
      <c r="E379" s="2" t="s">
        <v>31</v>
      </c>
      <c r="F379" s="2" t="s">
        <v>272</v>
      </c>
      <c r="G379" s="2" t="s">
        <v>382</v>
      </c>
      <c r="H379" s="2" t="s">
        <v>383</v>
      </c>
      <c r="I379" s="4">
        <v>32</v>
      </c>
      <c r="J379" s="5">
        <v>0.16244</v>
      </c>
      <c r="K379" s="4">
        <v>197</v>
      </c>
      <c r="L379" s="6">
        <v>100</v>
      </c>
      <c r="M379" s="4">
        <v>1</v>
      </c>
      <c r="N379" s="4">
        <v>1</v>
      </c>
    </row>
    <row r="380" spans="1:14" x14ac:dyDescent="0.25">
      <c r="A380" s="2" t="s">
        <v>806</v>
      </c>
      <c r="B380" s="2" t="s">
        <v>274</v>
      </c>
      <c r="C380" s="4">
        <v>1</v>
      </c>
      <c r="D380" s="2" t="s">
        <v>41</v>
      </c>
      <c r="E380" s="2" t="s">
        <v>31</v>
      </c>
      <c r="F380" s="2" t="s">
        <v>275</v>
      </c>
      <c r="G380" s="2" t="s">
        <v>380</v>
      </c>
      <c r="H380" s="2" t="s">
        <v>380</v>
      </c>
      <c r="I380" s="4">
        <v>253</v>
      </c>
      <c r="J380" s="5">
        <v>0.44307999999999997</v>
      </c>
      <c r="K380" s="4">
        <v>571</v>
      </c>
      <c r="L380" s="6">
        <v>100</v>
      </c>
      <c r="M380" s="4">
        <v>4</v>
      </c>
      <c r="N380" s="4">
        <v>4</v>
      </c>
    </row>
    <row r="381" spans="1:14" x14ac:dyDescent="0.25">
      <c r="A381" s="2" t="s">
        <v>807</v>
      </c>
      <c r="B381" s="2" t="s">
        <v>274</v>
      </c>
      <c r="C381" s="4">
        <v>2</v>
      </c>
      <c r="D381" s="2" t="s">
        <v>41</v>
      </c>
      <c r="E381" s="2" t="s">
        <v>31</v>
      </c>
      <c r="F381" s="2" t="s">
        <v>275</v>
      </c>
      <c r="G381" s="2" t="s">
        <v>367</v>
      </c>
      <c r="H381" s="2" t="s">
        <v>368</v>
      </c>
      <c r="I381" s="4">
        <v>170</v>
      </c>
      <c r="J381" s="5">
        <v>0.29771999999999998</v>
      </c>
      <c r="K381" s="4">
        <v>571</v>
      </c>
      <c r="L381" s="6">
        <v>100</v>
      </c>
      <c r="M381" s="4">
        <v>4</v>
      </c>
      <c r="N381" s="4">
        <v>4</v>
      </c>
    </row>
    <row r="382" spans="1:14" x14ac:dyDescent="0.25">
      <c r="A382" s="2" t="s">
        <v>808</v>
      </c>
      <c r="B382" s="2" t="s">
        <v>274</v>
      </c>
      <c r="C382" s="4">
        <v>3</v>
      </c>
      <c r="D382" s="2" t="s">
        <v>41</v>
      </c>
      <c r="E382" s="2" t="s">
        <v>31</v>
      </c>
      <c r="F382" s="2" t="s">
        <v>275</v>
      </c>
      <c r="G382" s="2" t="s">
        <v>397</v>
      </c>
      <c r="H382" s="2" t="s">
        <v>398</v>
      </c>
      <c r="I382" s="4">
        <v>148</v>
      </c>
      <c r="J382" s="5">
        <v>0.25918999999999998</v>
      </c>
      <c r="K382" s="4">
        <v>571</v>
      </c>
      <c r="L382" s="6">
        <v>100</v>
      </c>
      <c r="M382" s="4">
        <v>4</v>
      </c>
      <c r="N382" s="4">
        <v>4</v>
      </c>
    </row>
    <row r="383" spans="1:14" x14ac:dyDescent="0.25">
      <c r="A383" s="2" t="s">
        <v>809</v>
      </c>
      <c r="B383" s="2" t="s">
        <v>15</v>
      </c>
      <c r="C383" s="4">
        <v>1</v>
      </c>
      <c r="D383" s="2" t="s">
        <v>10</v>
      </c>
      <c r="E383" s="2" t="s">
        <v>16</v>
      </c>
      <c r="F383" s="2" t="s">
        <v>12</v>
      </c>
      <c r="G383" s="2" t="s">
        <v>397</v>
      </c>
      <c r="H383" s="2" t="s">
        <v>398</v>
      </c>
      <c r="I383" s="4">
        <v>10521</v>
      </c>
      <c r="J383" s="5">
        <v>0.18919</v>
      </c>
      <c r="K383" s="4">
        <v>55611</v>
      </c>
      <c r="L383" s="6">
        <v>99.662999999999997</v>
      </c>
      <c r="M383" s="4">
        <v>297</v>
      </c>
      <c r="N383" s="4">
        <v>296</v>
      </c>
    </row>
    <row r="384" spans="1:14" x14ac:dyDescent="0.25">
      <c r="A384" s="2" t="s">
        <v>810</v>
      </c>
      <c r="B384" s="2" t="s">
        <v>15</v>
      </c>
      <c r="C384" s="4">
        <v>2</v>
      </c>
      <c r="D384" s="2" t="s">
        <v>10</v>
      </c>
      <c r="E384" s="2" t="s">
        <v>16</v>
      </c>
      <c r="F384" s="2" t="s">
        <v>12</v>
      </c>
      <c r="G384" s="2" t="s">
        <v>380</v>
      </c>
      <c r="H384" s="2" t="s">
        <v>380</v>
      </c>
      <c r="I384" s="4">
        <v>8085</v>
      </c>
      <c r="J384" s="5">
        <v>0.14538000000000001</v>
      </c>
      <c r="K384" s="4">
        <v>55611</v>
      </c>
      <c r="L384" s="6">
        <v>99.662999999999997</v>
      </c>
      <c r="M384" s="4">
        <v>297</v>
      </c>
      <c r="N384" s="4">
        <v>296</v>
      </c>
    </row>
    <row r="385" spans="1:14" x14ac:dyDescent="0.25">
      <c r="A385" s="2" t="s">
        <v>811</v>
      </c>
      <c r="B385" s="2" t="s">
        <v>15</v>
      </c>
      <c r="C385" s="4">
        <v>3</v>
      </c>
      <c r="D385" s="2" t="s">
        <v>10</v>
      </c>
      <c r="E385" s="2" t="s">
        <v>16</v>
      </c>
      <c r="F385" s="2" t="s">
        <v>12</v>
      </c>
      <c r="G385" s="2" t="s">
        <v>370</v>
      </c>
      <c r="H385" s="2" t="s">
        <v>370</v>
      </c>
      <c r="I385" s="4">
        <v>7858</v>
      </c>
      <c r="J385" s="5">
        <v>0.14130000000000001</v>
      </c>
      <c r="K385" s="4">
        <v>55611</v>
      </c>
      <c r="L385" s="6">
        <v>99.662999999999997</v>
      </c>
      <c r="M385" s="4">
        <v>297</v>
      </c>
      <c r="N385" s="4">
        <v>296</v>
      </c>
    </row>
    <row r="386" spans="1:14" x14ac:dyDescent="0.25">
      <c r="A386" s="2" t="s">
        <v>812</v>
      </c>
      <c r="B386" s="2" t="s">
        <v>15</v>
      </c>
      <c r="C386" s="4">
        <v>4</v>
      </c>
      <c r="D386" s="2" t="s">
        <v>10</v>
      </c>
      <c r="E386" s="2" t="s">
        <v>16</v>
      </c>
      <c r="F386" s="2" t="s">
        <v>12</v>
      </c>
      <c r="G386" s="2" t="s">
        <v>382</v>
      </c>
      <c r="H386" s="2" t="s">
        <v>383</v>
      </c>
      <c r="I386" s="4">
        <v>5583</v>
      </c>
      <c r="J386" s="5">
        <v>0.10038999999999999</v>
      </c>
      <c r="K386" s="4">
        <v>55611</v>
      </c>
      <c r="L386" s="6">
        <v>99.662999999999997</v>
      </c>
      <c r="M386" s="4">
        <v>297</v>
      </c>
      <c r="N386" s="4">
        <v>296</v>
      </c>
    </row>
    <row r="387" spans="1:14" x14ac:dyDescent="0.25">
      <c r="A387" s="2" t="s">
        <v>813</v>
      </c>
      <c r="B387" s="2" t="s">
        <v>15</v>
      </c>
      <c r="C387" s="4">
        <v>5</v>
      </c>
      <c r="D387" s="2" t="s">
        <v>10</v>
      </c>
      <c r="E387" s="2" t="s">
        <v>16</v>
      </c>
      <c r="F387" s="2" t="s">
        <v>12</v>
      </c>
      <c r="G387" s="2" t="s">
        <v>367</v>
      </c>
      <c r="H387" s="2" t="s">
        <v>368</v>
      </c>
      <c r="I387" s="4">
        <v>5381</v>
      </c>
      <c r="J387" s="5">
        <v>9.6759999999999999E-2</v>
      </c>
      <c r="K387" s="4">
        <v>55611</v>
      </c>
      <c r="L387" s="6">
        <v>99.662999999999997</v>
      </c>
      <c r="M387" s="4">
        <v>297</v>
      </c>
      <c r="N387" s="4">
        <v>296</v>
      </c>
    </row>
    <row r="388" spans="1:14" x14ac:dyDescent="0.25">
      <c r="A388" s="2" t="s">
        <v>814</v>
      </c>
      <c r="B388" s="2" t="s">
        <v>15</v>
      </c>
      <c r="C388" s="4">
        <v>6</v>
      </c>
      <c r="D388" s="2" t="s">
        <v>10</v>
      </c>
      <c r="E388" s="2" t="s">
        <v>16</v>
      </c>
      <c r="F388" s="2" t="s">
        <v>12</v>
      </c>
      <c r="G388" s="2" t="s">
        <v>385</v>
      </c>
      <c r="H388" s="2" t="s">
        <v>385</v>
      </c>
      <c r="I388" s="4">
        <v>4551</v>
      </c>
      <c r="J388" s="5">
        <v>8.1839999999999996E-2</v>
      </c>
      <c r="K388" s="4">
        <v>55611</v>
      </c>
      <c r="L388" s="6">
        <v>99.662999999999997</v>
      </c>
      <c r="M388" s="4">
        <v>297</v>
      </c>
      <c r="N388" s="4">
        <v>296</v>
      </c>
    </row>
    <row r="389" spans="1:14" x14ac:dyDescent="0.25">
      <c r="A389" s="2" t="s">
        <v>815</v>
      </c>
      <c r="B389" s="2" t="s">
        <v>15</v>
      </c>
      <c r="C389" s="4">
        <v>7</v>
      </c>
      <c r="D389" s="2" t="s">
        <v>10</v>
      </c>
      <c r="E389" s="2" t="s">
        <v>16</v>
      </c>
      <c r="F389" s="2" t="s">
        <v>12</v>
      </c>
      <c r="G389" s="2" t="s">
        <v>378</v>
      </c>
      <c r="H389" s="2" t="s">
        <v>378</v>
      </c>
      <c r="I389" s="4">
        <v>4332</v>
      </c>
      <c r="J389" s="5">
        <v>7.7899999999999997E-2</v>
      </c>
      <c r="K389" s="4">
        <v>55611</v>
      </c>
      <c r="L389" s="6">
        <v>99.662999999999997</v>
      </c>
      <c r="M389" s="4">
        <v>297</v>
      </c>
      <c r="N389" s="4">
        <v>296</v>
      </c>
    </row>
    <row r="390" spans="1:14" x14ac:dyDescent="0.25">
      <c r="A390" s="2" t="s">
        <v>816</v>
      </c>
      <c r="B390" s="2" t="s">
        <v>15</v>
      </c>
      <c r="C390" s="4">
        <v>8</v>
      </c>
      <c r="D390" s="2" t="s">
        <v>10</v>
      </c>
      <c r="E390" s="2" t="s">
        <v>16</v>
      </c>
      <c r="F390" s="2" t="s">
        <v>12</v>
      </c>
      <c r="G390" s="2" t="s">
        <v>364</v>
      </c>
      <c r="H390" s="2" t="s">
        <v>365</v>
      </c>
      <c r="I390" s="4">
        <v>4194</v>
      </c>
      <c r="J390" s="5">
        <v>7.5420000000000001E-2</v>
      </c>
      <c r="K390" s="4">
        <v>55611</v>
      </c>
      <c r="L390" s="6">
        <v>99.662999999999997</v>
      </c>
      <c r="M390" s="4">
        <v>297</v>
      </c>
      <c r="N390" s="4">
        <v>296</v>
      </c>
    </row>
    <row r="391" spans="1:14" x14ac:dyDescent="0.25">
      <c r="A391" s="2" t="s">
        <v>817</v>
      </c>
      <c r="B391" s="2" t="s">
        <v>15</v>
      </c>
      <c r="C391" s="4">
        <v>9</v>
      </c>
      <c r="D391" s="2" t="s">
        <v>10</v>
      </c>
      <c r="E391" s="2" t="s">
        <v>16</v>
      </c>
      <c r="F391" s="2" t="s">
        <v>12</v>
      </c>
      <c r="G391" s="2" t="s">
        <v>392</v>
      </c>
      <c r="H391" s="2" t="s">
        <v>393</v>
      </c>
      <c r="I391" s="4">
        <v>3722</v>
      </c>
      <c r="J391" s="5">
        <v>6.692999999999999E-2</v>
      </c>
      <c r="K391" s="4">
        <v>55611</v>
      </c>
      <c r="L391" s="6">
        <v>99.662999999999997</v>
      </c>
      <c r="M391" s="4">
        <v>297</v>
      </c>
      <c r="N391" s="4">
        <v>296</v>
      </c>
    </row>
    <row r="392" spans="1:14" x14ac:dyDescent="0.25">
      <c r="A392" s="2" t="s">
        <v>818</v>
      </c>
      <c r="B392" s="2" t="s">
        <v>15</v>
      </c>
      <c r="C392" s="4">
        <v>10</v>
      </c>
      <c r="D392" s="2" t="s">
        <v>10</v>
      </c>
      <c r="E392" s="2" t="s">
        <v>16</v>
      </c>
      <c r="F392" s="2" t="s">
        <v>12</v>
      </c>
      <c r="G392" s="2" t="s">
        <v>762</v>
      </c>
      <c r="H392" s="2" t="s">
        <v>763</v>
      </c>
      <c r="I392" s="4">
        <v>1384</v>
      </c>
      <c r="J392" s="5">
        <v>2.4889999999999999E-2</v>
      </c>
      <c r="K392" s="4">
        <v>55611</v>
      </c>
      <c r="L392" s="6">
        <v>99.662999999999997</v>
      </c>
      <c r="M392" s="4">
        <v>297</v>
      </c>
      <c r="N392" s="4">
        <v>296</v>
      </c>
    </row>
    <row r="393" spans="1:14" x14ac:dyDescent="0.25">
      <c r="A393" s="2" t="s">
        <v>819</v>
      </c>
      <c r="B393" s="2" t="s">
        <v>125</v>
      </c>
      <c r="C393" s="4">
        <v>1</v>
      </c>
      <c r="D393" s="2" t="s">
        <v>41</v>
      </c>
      <c r="E393" s="2" t="s">
        <v>16</v>
      </c>
      <c r="F393" s="2" t="s">
        <v>126</v>
      </c>
      <c r="G393" s="2" t="s">
        <v>392</v>
      </c>
      <c r="H393" s="2" t="s">
        <v>393</v>
      </c>
      <c r="I393" s="4">
        <v>249</v>
      </c>
      <c r="J393" s="5">
        <v>0.44306000000000001</v>
      </c>
      <c r="K393" s="4">
        <v>562</v>
      </c>
      <c r="L393" s="6">
        <v>100</v>
      </c>
      <c r="M393" s="4">
        <v>4</v>
      </c>
      <c r="N393" s="4">
        <v>4</v>
      </c>
    </row>
    <row r="394" spans="1:14" x14ac:dyDescent="0.25">
      <c r="A394" s="2" t="s">
        <v>820</v>
      </c>
      <c r="B394" s="2" t="s">
        <v>125</v>
      </c>
      <c r="C394" s="4">
        <v>2</v>
      </c>
      <c r="D394" s="2" t="s">
        <v>41</v>
      </c>
      <c r="E394" s="2" t="s">
        <v>16</v>
      </c>
      <c r="F394" s="2" t="s">
        <v>126</v>
      </c>
      <c r="G394" s="2" t="s">
        <v>382</v>
      </c>
      <c r="H394" s="2" t="s">
        <v>383</v>
      </c>
      <c r="I394" s="4">
        <v>185</v>
      </c>
      <c r="J394" s="5">
        <v>0.32917999999999997</v>
      </c>
      <c r="K394" s="4">
        <v>562</v>
      </c>
      <c r="L394" s="6">
        <v>100</v>
      </c>
      <c r="M394" s="4">
        <v>4</v>
      </c>
      <c r="N394" s="4">
        <v>4</v>
      </c>
    </row>
    <row r="395" spans="1:14" x14ac:dyDescent="0.25">
      <c r="A395" s="2" t="s">
        <v>821</v>
      </c>
      <c r="B395" s="2" t="s">
        <v>125</v>
      </c>
      <c r="C395" s="4">
        <v>3</v>
      </c>
      <c r="D395" s="2" t="s">
        <v>41</v>
      </c>
      <c r="E395" s="2" t="s">
        <v>16</v>
      </c>
      <c r="F395" s="2" t="s">
        <v>126</v>
      </c>
      <c r="G395" s="2" t="s">
        <v>380</v>
      </c>
      <c r="H395" s="2" t="s">
        <v>380</v>
      </c>
      <c r="I395" s="4">
        <v>128</v>
      </c>
      <c r="J395" s="5">
        <v>0.22775999999999999</v>
      </c>
      <c r="K395" s="4">
        <v>562</v>
      </c>
      <c r="L395" s="6">
        <v>100</v>
      </c>
      <c r="M395" s="4">
        <v>4</v>
      </c>
      <c r="N395" s="4">
        <v>4</v>
      </c>
    </row>
    <row r="396" spans="1:14" x14ac:dyDescent="0.25">
      <c r="A396" s="2" t="s">
        <v>822</v>
      </c>
      <c r="B396" s="2" t="s">
        <v>128</v>
      </c>
      <c r="C396" s="4">
        <v>1</v>
      </c>
      <c r="D396" s="2" t="s">
        <v>41</v>
      </c>
      <c r="E396" s="2" t="s">
        <v>16</v>
      </c>
      <c r="F396" s="2" t="s">
        <v>129</v>
      </c>
      <c r="G396" s="2" t="s">
        <v>382</v>
      </c>
      <c r="H396" s="2" t="s">
        <v>383</v>
      </c>
      <c r="I396" s="4">
        <v>379</v>
      </c>
      <c r="J396" s="5">
        <v>0.38791999999999999</v>
      </c>
      <c r="K396" s="4">
        <v>977</v>
      </c>
      <c r="L396" s="6">
        <v>100</v>
      </c>
      <c r="M396" s="4">
        <v>8</v>
      </c>
      <c r="N396" s="4">
        <v>8</v>
      </c>
    </row>
    <row r="397" spans="1:14" x14ac:dyDescent="0.25">
      <c r="A397" s="2" t="s">
        <v>823</v>
      </c>
      <c r="B397" s="2" t="s">
        <v>128</v>
      </c>
      <c r="C397" s="4">
        <v>2</v>
      </c>
      <c r="D397" s="2" t="s">
        <v>41</v>
      </c>
      <c r="E397" s="2" t="s">
        <v>16</v>
      </c>
      <c r="F397" s="2" t="s">
        <v>129</v>
      </c>
      <c r="G397" s="2" t="s">
        <v>367</v>
      </c>
      <c r="H397" s="2" t="s">
        <v>368</v>
      </c>
      <c r="I397" s="4">
        <v>293</v>
      </c>
      <c r="J397" s="5">
        <v>0.2999</v>
      </c>
      <c r="K397" s="4">
        <v>977</v>
      </c>
      <c r="L397" s="6">
        <v>100</v>
      </c>
      <c r="M397" s="4">
        <v>8</v>
      </c>
      <c r="N397" s="4">
        <v>8</v>
      </c>
    </row>
    <row r="398" spans="1:14" x14ac:dyDescent="0.25">
      <c r="A398" s="2" t="s">
        <v>824</v>
      </c>
      <c r="B398" s="2" t="s">
        <v>128</v>
      </c>
      <c r="C398" s="4">
        <v>3</v>
      </c>
      <c r="D398" s="2" t="s">
        <v>41</v>
      </c>
      <c r="E398" s="2" t="s">
        <v>16</v>
      </c>
      <c r="F398" s="2" t="s">
        <v>129</v>
      </c>
      <c r="G398" s="2" t="s">
        <v>392</v>
      </c>
      <c r="H398" s="2" t="s">
        <v>393</v>
      </c>
      <c r="I398" s="4">
        <v>251</v>
      </c>
      <c r="J398" s="5">
        <v>0.25691000000000003</v>
      </c>
      <c r="K398" s="4">
        <v>977</v>
      </c>
      <c r="L398" s="6">
        <v>100</v>
      </c>
      <c r="M398" s="4">
        <v>8</v>
      </c>
      <c r="N398" s="4">
        <v>8</v>
      </c>
    </row>
    <row r="399" spans="1:14" x14ac:dyDescent="0.25">
      <c r="A399" s="2" t="s">
        <v>825</v>
      </c>
      <c r="B399" s="2" t="s">
        <v>128</v>
      </c>
      <c r="C399" s="4">
        <v>4</v>
      </c>
      <c r="D399" s="2" t="s">
        <v>41</v>
      </c>
      <c r="E399" s="2" t="s">
        <v>16</v>
      </c>
      <c r="F399" s="2" t="s">
        <v>129</v>
      </c>
      <c r="G399" s="2" t="s">
        <v>364</v>
      </c>
      <c r="H399" s="2" t="s">
        <v>365</v>
      </c>
      <c r="I399" s="4">
        <v>54</v>
      </c>
      <c r="J399" s="5">
        <v>5.527E-2</v>
      </c>
      <c r="K399" s="4">
        <v>977</v>
      </c>
      <c r="L399" s="6">
        <v>100</v>
      </c>
      <c r="M399" s="4">
        <v>8</v>
      </c>
      <c r="N399" s="4">
        <v>8</v>
      </c>
    </row>
    <row r="400" spans="1:14" x14ac:dyDescent="0.25">
      <c r="A400" s="2" t="s">
        <v>826</v>
      </c>
      <c r="B400" s="2" t="s">
        <v>133</v>
      </c>
      <c r="C400" s="4">
        <v>1</v>
      </c>
      <c r="D400" s="2" t="s">
        <v>41</v>
      </c>
      <c r="E400" s="2" t="s">
        <v>16</v>
      </c>
      <c r="F400" s="2" t="s">
        <v>134</v>
      </c>
      <c r="G400" s="2" t="s">
        <v>382</v>
      </c>
      <c r="H400" s="2" t="s">
        <v>383</v>
      </c>
      <c r="I400" s="4">
        <v>385</v>
      </c>
      <c r="J400" s="5">
        <v>0.33449000000000001</v>
      </c>
      <c r="K400" s="4">
        <v>1151</v>
      </c>
      <c r="L400" s="6">
        <v>100</v>
      </c>
      <c r="M400" s="4">
        <v>6</v>
      </c>
      <c r="N400" s="4">
        <v>6</v>
      </c>
    </row>
    <row r="401" spans="1:14" x14ac:dyDescent="0.25">
      <c r="A401" s="2" t="s">
        <v>827</v>
      </c>
      <c r="B401" s="2" t="s">
        <v>133</v>
      </c>
      <c r="C401" s="4">
        <v>2</v>
      </c>
      <c r="D401" s="2" t="s">
        <v>41</v>
      </c>
      <c r="E401" s="2" t="s">
        <v>16</v>
      </c>
      <c r="F401" s="2" t="s">
        <v>134</v>
      </c>
      <c r="G401" s="2" t="s">
        <v>397</v>
      </c>
      <c r="H401" s="2" t="s">
        <v>398</v>
      </c>
      <c r="I401" s="4">
        <v>363</v>
      </c>
      <c r="J401" s="5">
        <v>0.31537999999999999</v>
      </c>
      <c r="K401" s="4">
        <v>1151</v>
      </c>
      <c r="L401" s="6">
        <v>100</v>
      </c>
      <c r="M401" s="4">
        <v>6</v>
      </c>
      <c r="N401" s="4">
        <v>6</v>
      </c>
    </row>
    <row r="402" spans="1:14" x14ac:dyDescent="0.25">
      <c r="A402" s="2" t="s">
        <v>828</v>
      </c>
      <c r="B402" s="2" t="s">
        <v>133</v>
      </c>
      <c r="C402" s="4">
        <v>3</v>
      </c>
      <c r="D402" s="2" t="s">
        <v>41</v>
      </c>
      <c r="E402" s="2" t="s">
        <v>16</v>
      </c>
      <c r="F402" s="2" t="s">
        <v>134</v>
      </c>
      <c r="G402" s="2" t="s">
        <v>364</v>
      </c>
      <c r="H402" s="2" t="s">
        <v>365</v>
      </c>
      <c r="I402" s="4">
        <v>243</v>
      </c>
      <c r="J402" s="5">
        <v>0.21112</v>
      </c>
      <c r="K402" s="4">
        <v>1151</v>
      </c>
      <c r="L402" s="6">
        <v>100</v>
      </c>
      <c r="M402" s="4">
        <v>6</v>
      </c>
      <c r="N402" s="4">
        <v>6</v>
      </c>
    </row>
    <row r="403" spans="1:14" x14ac:dyDescent="0.25">
      <c r="A403" s="2" t="s">
        <v>829</v>
      </c>
      <c r="B403" s="2" t="s">
        <v>133</v>
      </c>
      <c r="C403" s="4">
        <v>4</v>
      </c>
      <c r="D403" s="2" t="s">
        <v>41</v>
      </c>
      <c r="E403" s="2" t="s">
        <v>16</v>
      </c>
      <c r="F403" s="2" t="s">
        <v>134</v>
      </c>
      <c r="G403" s="2" t="s">
        <v>380</v>
      </c>
      <c r="H403" s="2" t="s">
        <v>380</v>
      </c>
      <c r="I403" s="4">
        <v>160</v>
      </c>
      <c r="J403" s="5">
        <v>0.13900999999999999</v>
      </c>
      <c r="K403" s="4">
        <v>1151</v>
      </c>
      <c r="L403" s="6">
        <v>100</v>
      </c>
      <c r="M403" s="4">
        <v>6</v>
      </c>
      <c r="N403" s="4">
        <v>6</v>
      </c>
    </row>
    <row r="404" spans="1:14" x14ac:dyDescent="0.25">
      <c r="A404" s="2" t="s">
        <v>830</v>
      </c>
      <c r="B404" s="2" t="s">
        <v>131</v>
      </c>
      <c r="C404" s="4">
        <v>1</v>
      </c>
      <c r="D404" s="2" t="s">
        <v>41</v>
      </c>
      <c r="E404" s="2" t="s">
        <v>16</v>
      </c>
      <c r="F404" s="2" t="s">
        <v>16</v>
      </c>
      <c r="G404" s="2" t="s">
        <v>367</v>
      </c>
      <c r="H404" s="2" t="s">
        <v>368</v>
      </c>
      <c r="I404" s="4">
        <v>885</v>
      </c>
      <c r="J404" s="5">
        <v>0.42774000000000001</v>
      </c>
      <c r="K404" s="4">
        <v>2069</v>
      </c>
      <c r="L404" s="6">
        <v>100</v>
      </c>
      <c r="M404" s="4">
        <v>13</v>
      </c>
      <c r="N404" s="4">
        <v>13</v>
      </c>
    </row>
    <row r="405" spans="1:14" x14ac:dyDescent="0.25">
      <c r="A405" s="2" t="s">
        <v>831</v>
      </c>
      <c r="B405" s="2" t="s">
        <v>131</v>
      </c>
      <c r="C405" s="4">
        <v>2</v>
      </c>
      <c r="D405" s="2" t="s">
        <v>41</v>
      </c>
      <c r="E405" s="2" t="s">
        <v>16</v>
      </c>
      <c r="F405" s="2" t="s">
        <v>16</v>
      </c>
      <c r="G405" s="2" t="s">
        <v>397</v>
      </c>
      <c r="H405" s="2" t="s">
        <v>398</v>
      </c>
      <c r="I405" s="4">
        <v>522</v>
      </c>
      <c r="J405" s="5">
        <v>0.25230000000000002</v>
      </c>
      <c r="K405" s="4">
        <v>2069</v>
      </c>
      <c r="L405" s="6">
        <v>100</v>
      </c>
      <c r="M405" s="4">
        <v>13</v>
      </c>
      <c r="N405" s="4">
        <v>13</v>
      </c>
    </row>
    <row r="406" spans="1:14" x14ac:dyDescent="0.25">
      <c r="A406" s="2" t="s">
        <v>832</v>
      </c>
      <c r="B406" s="2" t="s">
        <v>131</v>
      </c>
      <c r="C406" s="4">
        <v>3</v>
      </c>
      <c r="D406" s="2" t="s">
        <v>41</v>
      </c>
      <c r="E406" s="2" t="s">
        <v>16</v>
      </c>
      <c r="F406" s="2" t="s">
        <v>16</v>
      </c>
      <c r="G406" s="2" t="s">
        <v>382</v>
      </c>
      <c r="H406" s="2" t="s">
        <v>383</v>
      </c>
      <c r="I406" s="4">
        <v>483</v>
      </c>
      <c r="J406" s="5">
        <v>0.23344999999999999</v>
      </c>
      <c r="K406" s="4">
        <v>2069</v>
      </c>
      <c r="L406" s="6">
        <v>100</v>
      </c>
      <c r="M406" s="4">
        <v>13</v>
      </c>
      <c r="N406" s="4">
        <v>13</v>
      </c>
    </row>
    <row r="407" spans="1:14" x14ac:dyDescent="0.25">
      <c r="A407" s="2" t="s">
        <v>833</v>
      </c>
      <c r="B407" s="2" t="s">
        <v>131</v>
      </c>
      <c r="C407" s="4">
        <v>4</v>
      </c>
      <c r="D407" s="2" t="s">
        <v>41</v>
      </c>
      <c r="E407" s="2" t="s">
        <v>16</v>
      </c>
      <c r="F407" s="2" t="s">
        <v>16</v>
      </c>
      <c r="G407" s="2" t="s">
        <v>392</v>
      </c>
      <c r="H407" s="2" t="s">
        <v>393</v>
      </c>
      <c r="I407" s="4">
        <v>179</v>
      </c>
      <c r="J407" s="5">
        <v>8.6519999999999986E-2</v>
      </c>
      <c r="K407" s="4">
        <v>2069</v>
      </c>
      <c r="L407" s="6">
        <v>100</v>
      </c>
      <c r="M407" s="4">
        <v>13</v>
      </c>
      <c r="N407" s="4">
        <v>13</v>
      </c>
    </row>
    <row r="408" spans="1:14" x14ac:dyDescent="0.25">
      <c r="A408" s="2" t="s">
        <v>834</v>
      </c>
      <c r="B408" s="2" t="s">
        <v>136</v>
      </c>
      <c r="C408" s="4">
        <v>1</v>
      </c>
      <c r="D408" s="2" t="s">
        <v>41</v>
      </c>
      <c r="E408" s="2" t="s">
        <v>16</v>
      </c>
      <c r="F408" s="2" t="s">
        <v>137</v>
      </c>
      <c r="G408" s="2" t="s">
        <v>370</v>
      </c>
      <c r="H408" s="2" t="s">
        <v>370</v>
      </c>
      <c r="I408" s="4">
        <v>298</v>
      </c>
      <c r="J408" s="5">
        <v>0.40766000000000002</v>
      </c>
      <c r="K408" s="4">
        <v>731</v>
      </c>
      <c r="L408" s="6">
        <v>100</v>
      </c>
      <c r="M408" s="4">
        <v>4</v>
      </c>
      <c r="N408" s="4">
        <v>4</v>
      </c>
    </row>
    <row r="409" spans="1:14" x14ac:dyDescent="0.25">
      <c r="A409" s="2" t="s">
        <v>835</v>
      </c>
      <c r="B409" s="2" t="s">
        <v>136</v>
      </c>
      <c r="C409" s="4">
        <v>2</v>
      </c>
      <c r="D409" s="2" t="s">
        <v>41</v>
      </c>
      <c r="E409" s="2" t="s">
        <v>16</v>
      </c>
      <c r="F409" s="2" t="s">
        <v>137</v>
      </c>
      <c r="G409" s="2" t="s">
        <v>367</v>
      </c>
      <c r="H409" s="2" t="s">
        <v>368</v>
      </c>
      <c r="I409" s="4">
        <v>186</v>
      </c>
      <c r="J409" s="5">
        <v>0.25445000000000001</v>
      </c>
      <c r="K409" s="4">
        <v>731</v>
      </c>
      <c r="L409" s="6">
        <v>100</v>
      </c>
      <c r="M409" s="4">
        <v>4</v>
      </c>
      <c r="N409" s="4">
        <v>4</v>
      </c>
    </row>
    <row r="410" spans="1:14" x14ac:dyDescent="0.25">
      <c r="A410" s="2" t="s">
        <v>836</v>
      </c>
      <c r="B410" s="2" t="s">
        <v>136</v>
      </c>
      <c r="C410" s="4">
        <v>3</v>
      </c>
      <c r="D410" s="2" t="s">
        <v>41</v>
      </c>
      <c r="E410" s="2" t="s">
        <v>16</v>
      </c>
      <c r="F410" s="2" t="s">
        <v>137</v>
      </c>
      <c r="G410" s="2" t="s">
        <v>392</v>
      </c>
      <c r="H410" s="2" t="s">
        <v>393</v>
      </c>
      <c r="I410" s="4">
        <v>129</v>
      </c>
      <c r="J410" s="5">
        <v>0.17646999999999999</v>
      </c>
      <c r="K410" s="4">
        <v>731</v>
      </c>
      <c r="L410" s="6">
        <v>100</v>
      </c>
      <c r="M410" s="4">
        <v>4</v>
      </c>
      <c r="N410" s="4">
        <v>4</v>
      </c>
    </row>
    <row r="411" spans="1:14" x14ac:dyDescent="0.25">
      <c r="A411" s="2" t="s">
        <v>837</v>
      </c>
      <c r="B411" s="2" t="s">
        <v>136</v>
      </c>
      <c r="C411" s="4">
        <v>4</v>
      </c>
      <c r="D411" s="2" t="s">
        <v>41</v>
      </c>
      <c r="E411" s="2" t="s">
        <v>16</v>
      </c>
      <c r="F411" s="2" t="s">
        <v>137</v>
      </c>
      <c r="G411" s="2" t="s">
        <v>364</v>
      </c>
      <c r="H411" s="2" t="s">
        <v>365</v>
      </c>
      <c r="I411" s="4">
        <v>118</v>
      </c>
      <c r="J411" s="5">
        <v>0.16142000000000001</v>
      </c>
      <c r="K411" s="4">
        <v>731</v>
      </c>
      <c r="L411" s="6">
        <v>100</v>
      </c>
      <c r="M411" s="4">
        <v>4</v>
      </c>
      <c r="N411" s="4">
        <v>4</v>
      </c>
    </row>
    <row r="412" spans="1:14" x14ac:dyDescent="0.25">
      <c r="A412" s="2" t="s">
        <v>838</v>
      </c>
      <c r="B412" s="2" t="s">
        <v>139</v>
      </c>
      <c r="C412" s="4">
        <v>1</v>
      </c>
      <c r="D412" s="2" t="s">
        <v>41</v>
      </c>
      <c r="E412" s="2" t="s">
        <v>16</v>
      </c>
      <c r="F412" s="2" t="s">
        <v>140</v>
      </c>
      <c r="G412" s="2" t="s">
        <v>382</v>
      </c>
      <c r="H412" s="2" t="s">
        <v>383</v>
      </c>
      <c r="I412" s="4">
        <v>207</v>
      </c>
      <c r="J412" s="5">
        <v>0.44516</v>
      </c>
      <c r="K412" s="4">
        <v>465</v>
      </c>
      <c r="L412" s="6">
        <v>100</v>
      </c>
      <c r="M412" s="4">
        <v>3</v>
      </c>
      <c r="N412" s="4">
        <v>3</v>
      </c>
    </row>
    <row r="413" spans="1:14" x14ac:dyDescent="0.25">
      <c r="A413" s="2" t="s">
        <v>839</v>
      </c>
      <c r="B413" s="2" t="s">
        <v>139</v>
      </c>
      <c r="C413" s="4">
        <v>2</v>
      </c>
      <c r="D413" s="2" t="s">
        <v>41</v>
      </c>
      <c r="E413" s="2" t="s">
        <v>16</v>
      </c>
      <c r="F413" s="2" t="s">
        <v>140</v>
      </c>
      <c r="G413" s="2" t="s">
        <v>380</v>
      </c>
      <c r="H413" s="2" t="s">
        <v>380</v>
      </c>
      <c r="I413" s="4">
        <v>125</v>
      </c>
      <c r="J413" s="5">
        <v>0.26882</v>
      </c>
      <c r="K413" s="4">
        <v>465</v>
      </c>
      <c r="L413" s="6">
        <v>100</v>
      </c>
      <c r="M413" s="4">
        <v>3</v>
      </c>
      <c r="N413" s="4">
        <v>3</v>
      </c>
    </row>
    <row r="414" spans="1:14" x14ac:dyDescent="0.25">
      <c r="A414" s="2" t="s">
        <v>840</v>
      </c>
      <c r="B414" s="2" t="s">
        <v>139</v>
      </c>
      <c r="C414" s="4">
        <v>3</v>
      </c>
      <c r="D414" s="2" t="s">
        <v>41</v>
      </c>
      <c r="E414" s="2" t="s">
        <v>16</v>
      </c>
      <c r="F414" s="2" t="s">
        <v>140</v>
      </c>
      <c r="G414" s="2" t="s">
        <v>367</v>
      </c>
      <c r="H414" s="2" t="s">
        <v>368</v>
      </c>
      <c r="I414" s="4">
        <v>76</v>
      </c>
      <c r="J414" s="5">
        <v>0.16344</v>
      </c>
      <c r="K414" s="4">
        <v>465</v>
      </c>
      <c r="L414" s="6">
        <v>100</v>
      </c>
      <c r="M414" s="4">
        <v>3</v>
      </c>
      <c r="N414" s="4">
        <v>3</v>
      </c>
    </row>
    <row r="415" spans="1:14" x14ac:dyDescent="0.25">
      <c r="A415" s="2" t="s">
        <v>841</v>
      </c>
      <c r="B415" s="2" t="s">
        <v>139</v>
      </c>
      <c r="C415" s="4">
        <v>4</v>
      </c>
      <c r="D415" s="2" t="s">
        <v>41</v>
      </c>
      <c r="E415" s="2" t="s">
        <v>16</v>
      </c>
      <c r="F415" s="2" t="s">
        <v>140</v>
      </c>
      <c r="G415" s="2" t="s">
        <v>364</v>
      </c>
      <c r="H415" s="2" t="s">
        <v>365</v>
      </c>
      <c r="I415" s="4">
        <v>30</v>
      </c>
      <c r="J415" s="5">
        <v>6.4519999999999994E-2</v>
      </c>
      <c r="K415" s="4">
        <v>465</v>
      </c>
      <c r="L415" s="6">
        <v>100</v>
      </c>
      <c r="M415" s="4">
        <v>3</v>
      </c>
      <c r="N415" s="4">
        <v>3</v>
      </c>
    </row>
    <row r="416" spans="1:14" x14ac:dyDescent="0.25">
      <c r="A416" s="2" t="s">
        <v>842</v>
      </c>
      <c r="B416" s="2" t="s">
        <v>139</v>
      </c>
      <c r="C416" s="4">
        <v>5</v>
      </c>
      <c r="D416" s="2" t="s">
        <v>41</v>
      </c>
      <c r="E416" s="2" t="s">
        <v>16</v>
      </c>
      <c r="F416" s="2" t="s">
        <v>140</v>
      </c>
      <c r="G416" s="2" t="s">
        <v>370</v>
      </c>
      <c r="H416" s="2" t="s">
        <v>370</v>
      </c>
      <c r="I416" s="4">
        <v>27</v>
      </c>
      <c r="J416" s="5">
        <v>5.806E-2</v>
      </c>
      <c r="K416" s="4">
        <v>465</v>
      </c>
      <c r="L416" s="6">
        <v>100</v>
      </c>
      <c r="M416" s="4">
        <v>3</v>
      </c>
      <c r="N416" s="4">
        <v>3</v>
      </c>
    </row>
    <row r="417" spans="1:14" x14ac:dyDescent="0.25">
      <c r="A417" s="2" t="s">
        <v>843</v>
      </c>
      <c r="B417" s="2" t="s">
        <v>142</v>
      </c>
      <c r="C417" s="4">
        <v>1</v>
      </c>
      <c r="D417" s="2" t="s">
        <v>41</v>
      </c>
      <c r="E417" s="2" t="s">
        <v>16</v>
      </c>
      <c r="F417" s="2" t="s">
        <v>143</v>
      </c>
      <c r="G417" s="2" t="s">
        <v>370</v>
      </c>
      <c r="H417" s="2" t="s">
        <v>370</v>
      </c>
      <c r="I417" s="4">
        <v>378</v>
      </c>
      <c r="J417" s="5">
        <v>0.34967999999999999</v>
      </c>
      <c r="K417" s="4">
        <v>1081</v>
      </c>
      <c r="L417" s="6">
        <v>100</v>
      </c>
      <c r="M417" s="4">
        <v>6</v>
      </c>
      <c r="N417" s="4">
        <v>6</v>
      </c>
    </row>
    <row r="418" spans="1:14" x14ac:dyDescent="0.25">
      <c r="A418" s="2" t="s">
        <v>844</v>
      </c>
      <c r="B418" s="2" t="s">
        <v>142</v>
      </c>
      <c r="C418" s="4">
        <v>2</v>
      </c>
      <c r="D418" s="2" t="s">
        <v>41</v>
      </c>
      <c r="E418" s="2" t="s">
        <v>16</v>
      </c>
      <c r="F418" s="2" t="s">
        <v>143</v>
      </c>
      <c r="G418" s="2" t="s">
        <v>382</v>
      </c>
      <c r="H418" s="2" t="s">
        <v>383</v>
      </c>
      <c r="I418" s="4">
        <v>354</v>
      </c>
      <c r="J418" s="5">
        <v>0.32746999999999998</v>
      </c>
      <c r="K418" s="4">
        <v>1081</v>
      </c>
      <c r="L418" s="6">
        <v>100</v>
      </c>
      <c r="M418" s="4">
        <v>6</v>
      </c>
      <c r="N418" s="4">
        <v>6</v>
      </c>
    </row>
    <row r="419" spans="1:14" x14ac:dyDescent="0.25">
      <c r="A419" s="2" t="s">
        <v>845</v>
      </c>
      <c r="B419" s="2" t="s">
        <v>142</v>
      </c>
      <c r="C419" s="4">
        <v>3</v>
      </c>
      <c r="D419" s="2" t="s">
        <v>41</v>
      </c>
      <c r="E419" s="2" t="s">
        <v>16</v>
      </c>
      <c r="F419" s="2" t="s">
        <v>143</v>
      </c>
      <c r="G419" s="2" t="s">
        <v>392</v>
      </c>
      <c r="H419" s="2" t="s">
        <v>393</v>
      </c>
      <c r="I419" s="4">
        <v>297</v>
      </c>
      <c r="J419" s="5">
        <v>0.27474999999999999</v>
      </c>
      <c r="K419" s="4">
        <v>1081</v>
      </c>
      <c r="L419" s="6">
        <v>100</v>
      </c>
      <c r="M419" s="4">
        <v>6</v>
      </c>
      <c r="N419" s="4">
        <v>6</v>
      </c>
    </row>
    <row r="420" spans="1:14" x14ac:dyDescent="0.25">
      <c r="A420" s="2" t="s">
        <v>846</v>
      </c>
      <c r="B420" s="2" t="s">
        <v>142</v>
      </c>
      <c r="C420" s="4">
        <v>4</v>
      </c>
      <c r="D420" s="2" t="s">
        <v>41</v>
      </c>
      <c r="E420" s="2" t="s">
        <v>16</v>
      </c>
      <c r="F420" s="2" t="s">
        <v>143</v>
      </c>
      <c r="G420" s="2" t="s">
        <v>367</v>
      </c>
      <c r="H420" s="2" t="s">
        <v>368</v>
      </c>
      <c r="I420" s="4">
        <v>52</v>
      </c>
      <c r="J420" s="5">
        <v>4.8099999999999997E-2</v>
      </c>
      <c r="K420" s="4">
        <v>1081</v>
      </c>
      <c r="L420" s="6">
        <v>100</v>
      </c>
      <c r="M420" s="4">
        <v>6</v>
      </c>
      <c r="N420" s="4">
        <v>6</v>
      </c>
    </row>
    <row r="421" spans="1:14" x14ac:dyDescent="0.25">
      <c r="A421" s="2" t="s">
        <v>847</v>
      </c>
      <c r="B421" s="2" t="s">
        <v>145</v>
      </c>
      <c r="C421" s="4">
        <v>1</v>
      </c>
      <c r="D421" s="2" t="s">
        <v>41</v>
      </c>
      <c r="E421" s="2" t="s">
        <v>16</v>
      </c>
      <c r="F421" s="2" t="s">
        <v>146</v>
      </c>
      <c r="G421" s="2" t="s">
        <v>364</v>
      </c>
      <c r="H421" s="2" t="s">
        <v>365</v>
      </c>
      <c r="I421" s="4">
        <v>208</v>
      </c>
      <c r="J421" s="5">
        <v>0.43514999999999998</v>
      </c>
      <c r="K421" s="4">
        <v>478</v>
      </c>
      <c r="L421" s="6">
        <v>100</v>
      </c>
      <c r="M421" s="4">
        <v>3</v>
      </c>
      <c r="N421" s="4">
        <v>3</v>
      </c>
    </row>
    <row r="422" spans="1:14" x14ac:dyDescent="0.25">
      <c r="A422" s="2" t="s">
        <v>848</v>
      </c>
      <c r="B422" s="2" t="s">
        <v>145</v>
      </c>
      <c r="C422" s="4">
        <v>2</v>
      </c>
      <c r="D422" s="2" t="s">
        <v>41</v>
      </c>
      <c r="E422" s="2" t="s">
        <v>16</v>
      </c>
      <c r="F422" s="2" t="s">
        <v>146</v>
      </c>
      <c r="G422" s="2" t="s">
        <v>367</v>
      </c>
      <c r="H422" s="2" t="s">
        <v>368</v>
      </c>
      <c r="I422" s="4">
        <v>178</v>
      </c>
      <c r="J422" s="5">
        <v>0.37237999999999999</v>
      </c>
      <c r="K422" s="4">
        <v>478</v>
      </c>
      <c r="L422" s="6">
        <v>100</v>
      </c>
      <c r="M422" s="4">
        <v>3</v>
      </c>
      <c r="N422" s="4">
        <v>3</v>
      </c>
    </row>
    <row r="423" spans="1:14" x14ac:dyDescent="0.25">
      <c r="A423" s="2" t="s">
        <v>849</v>
      </c>
      <c r="B423" s="2" t="s">
        <v>145</v>
      </c>
      <c r="C423" s="4">
        <v>3</v>
      </c>
      <c r="D423" s="2" t="s">
        <v>41</v>
      </c>
      <c r="E423" s="2" t="s">
        <v>16</v>
      </c>
      <c r="F423" s="2" t="s">
        <v>146</v>
      </c>
      <c r="G423" s="2" t="s">
        <v>392</v>
      </c>
      <c r="H423" s="2" t="s">
        <v>393</v>
      </c>
      <c r="I423" s="4">
        <v>92</v>
      </c>
      <c r="J423" s="5">
        <v>0.19247</v>
      </c>
      <c r="K423" s="4">
        <v>478</v>
      </c>
      <c r="L423" s="6">
        <v>100</v>
      </c>
      <c r="M423" s="4">
        <v>3</v>
      </c>
      <c r="N423" s="4">
        <v>3</v>
      </c>
    </row>
    <row r="424" spans="1:14" x14ac:dyDescent="0.25">
      <c r="A424" s="2" t="s">
        <v>850</v>
      </c>
      <c r="B424" s="2" t="s">
        <v>148</v>
      </c>
      <c r="C424" s="4">
        <v>1</v>
      </c>
      <c r="D424" s="2" t="s">
        <v>41</v>
      </c>
      <c r="E424" s="2" t="s">
        <v>16</v>
      </c>
      <c r="F424" s="2" t="s">
        <v>149</v>
      </c>
      <c r="G424" s="2" t="s">
        <v>392</v>
      </c>
      <c r="H424" s="2" t="s">
        <v>393</v>
      </c>
      <c r="I424" s="4">
        <v>188</v>
      </c>
      <c r="J424" s="5">
        <v>1</v>
      </c>
      <c r="K424" s="4">
        <v>188</v>
      </c>
      <c r="L424" s="6">
        <v>100</v>
      </c>
      <c r="M424" s="4">
        <v>4</v>
      </c>
      <c r="N424" s="4">
        <v>4</v>
      </c>
    </row>
    <row r="425" spans="1:14" x14ac:dyDescent="0.25">
      <c r="A425" s="2" t="s">
        <v>851</v>
      </c>
      <c r="B425" s="2" t="s">
        <v>151</v>
      </c>
      <c r="C425" s="4">
        <v>1</v>
      </c>
      <c r="D425" s="2" t="s">
        <v>41</v>
      </c>
      <c r="E425" s="2" t="s">
        <v>16</v>
      </c>
      <c r="F425" s="2" t="s">
        <v>152</v>
      </c>
      <c r="G425" s="2" t="s">
        <v>457</v>
      </c>
      <c r="H425" s="2" t="s">
        <v>458</v>
      </c>
      <c r="I425" s="4">
        <v>251</v>
      </c>
      <c r="J425" s="5">
        <v>0.26118999999999998</v>
      </c>
      <c r="K425" s="4">
        <v>961</v>
      </c>
      <c r="L425" s="6">
        <v>100</v>
      </c>
      <c r="M425" s="4">
        <v>6</v>
      </c>
      <c r="N425" s="4">
        <v>6</v>
      </c>
    </row>
    <row r="426" spans="1:14" x14ac:dyDescent="0.25">
      <c r="A426" s="2" t="s">
        <v>852</v>
      </c>
      <c r="B426" s="2" t="s">
        <v>151</v>
      </c>
      <c r="C426" s="4">
        <v>2</v>
      </c>
      <c r="D426" s="2" t="s">
        <v>41</v>
      </c>
      <c r="E426" s="2" t="s">
        <v>16</v>
      </c>
      <c r="F426" s="2" t="s">
        <v>152</v>
      </c>
      <c r="G426" s="2" t="s">
        <v>392</v>
      </c>
      <c r="H426" s="2" t="s">
        <v>393</v>
      </c>
      <c r="I426" s="4">
        <v>216</v>
      </c>
      <c r="J426" s="5">
        <v>0.22477</v>
      </c>
      <c r="K426" s="4">
        <v>961</v>
      </c>
      <c r="L426" s="6">
        <v>100</v>
      </c>
      <c r="M426" s="4">
        <v>6</v>
      </c>
      <c r="N426" s="4">
        <v>6</v>
      </c>
    </row>
    <row r="427" spans="1:14" x14ac:dyDescent="0.25">
      <c r="A427" s="2" t="s">
        <v>853</v>
      </c>
      <c r="B427" s="2" t="s">
        <v>151</v>
      </c>
      <c r="C427" s="4">
        <v>3</v>
      </c>
      <c r="D427" s="2" t="s">
        <v>41</v>
      </c>
      <c r="E427" s="2" t="s">
        <v>16</v>
      </c>
      <c r="F427" s="2" t="s">
        <v>152</v>
      </c>
      <c r="G427" s="2" t="s">
        <v>382</v>
      </c>
      <c r="H427" s="2" t="s">
        <v>383</v>
      </c>
      <c r="I427" s="4">
        <v>187</v>
      </c>
      <c r="J427" s="5">
        <v>0.19459000000000001</v>
      </c>
      <c r="K427" s="4">
        <v>961</v>
      </c>
      <c r="L427" s="6">
        <v>100</v>
      </c>
      <c r="M427" s="4">
        <v>6</v>
      </c>
      <c r="N427" s="4">
        <v>6</v>
      </c>
    </row>
    <row r="428" spans="1:14" x14ac:dyDescent="0.25">
      <c r="A428" s="2" t="s">
        <v>854</v>
      </c>
      <c r="B428" s="2" t="s">
        <v>151</v>
      </c>
      <c r="C428" s="4">
        <v>4</v>
      </c>
      <c r="D428" s="2" t="s">
        <v>41</v>
      </c>
      <c r="E428" s="2" t="s">
        <v>16</v>
      </c>
      <c r="F428" s="2" t="s">
        <v>152</v>
      </c>
      <c r="G428" s="2" t="s">
        <v>397</v>
      </c>
      <c r="H428" s="2" t="s">
        <v>398</v>
      </c>
      <c r="I428" s="4">
        <v>179</v>
      </c>
      <c r="J428" s="5">
        <v>0.18626000000000001</v>
      </c>
      <c r="K428" s="4">
        <v>961</v>
      </c>
      <c r="L428" s="6">
        <v>100</v>
      </c>
      <c r="M428" s="4">
        <v>6</v>
      </c>
      <c r="N428" s="4">
        <v>6</v>
      </c>
    </row>
    <row r="429" spans="1:14" x14ac:dyDescent="0.25">
      <c r="A429" s="2" t="s">
        <v>855</v>
      </c>
      <c r="B429" s="2" t="s">
        <v>151</v>
      </c>
      <c r="C429" s="4">
        <v>5</v>
      </c>
      <c r="D429" s="2" t="s">
        <v>41</v>
      </c>
      <c r="E429" s="2" t="s">
        <v>16</v>
      </c>
      <c r="F429" s="2" t="s">
        <v>152</v>
      </c>
      <c r="G429" s="2" t="s">
        <v>367</v>
      </c>
      <c r="H429" s="2" t="s">
        <v>368</v>
      </c>
      <c r="I429" s="4">
        <v>128</v>
      </c>
      <c r="J429" s="5">
        <v>0.13319</v>
      </c>
      <c r="K429" s="4">
        <v>961</v>
      </c>
      <c r="L429" s="6">
        <v>100</v>
      </c>
      <c r="M429" s="4">
        <v>6</v>
      </c>
      <c r="N429" s="4">
        <v>6</v>
      </c>
    </row>
    <row r="430" spans="1:14" x14ac:dyDescent="0.25">
      <c r="A430" s="2" t="s">
        <v>856</v>
      </c>
      <c r="B430" s="2" t="s">
        <v>154</v>
      </c>
      <c r="C430" s="4">
        <v>1</v>
      </c>
      <c r="D430" s="2" t="s">
        <v>41</v>
      </c>
      <c r="E430" s="2" t="s">
        <v>16</v>
      </c>
      <c r="F430" s="2" t="s">
        <v>155</v>
      </c>
      <c r="G430" s="2" t="s">
        <v>370</v>
      </c>
      <c r="H430" s="2" t="s">
        <v>370</v>
      </c>
      <c r="I430" s="4">
        <v>151</v>
      </c>
      <c r="J430" s="5">
        <v>0.26963999999999999</v>
      </c>
      <c r="K430" s="4">
        <v>560</v>
      </c>
      <c r="L430" s="6">
        <v>100</v>
      </c>
      <c r="M430" s="4">
        <v>3</v>
      </c>
      <c r="N430" s="4">
        <v>3</v>
      </c>
    </row>
    <row r="431" spans="1:14" x14ac:dyDescent="0.25">
      <c r="A431" s="2" t="s">
        <v>857</v>
      </c>
      <c r="B431" s="2" t="s">
        <v>154</v>
      </c>
      <c r="C431" s="4">
        <v>2</v>
      </c>
      <c r="D431" s="2" t="s">
        <v>41</v>
      </c>
      <c r="E431" s="2" t="s">
        <v>16</v>
      </c>
      <c r="F431" s="2" t="s">
        <v>155</v>
      </c>
      <c r="G431" s="2" t="s">
        <v>405</v>
      </c>
      <c r="H431" s="2" t="s">
        <v>406</v>
      </c>
      <c r="I431" s="4">
        <v>95</v>
      </c>
      <c r="J431" s="5">
        <v>0.16964000000000001</v>
      </c>
      <c r="K431" s="4">
        <v>560</v>
      </c>
      <c r="L431" s="6">
        <v>100</v>
      </c>
      <c r="M431" s="4">
        <v>3</v>
      </c>
      <c r="N431" s="4">
        <v>3</v>
      </c>
    </row>
    <row r="432" spans="1:14" x14ac:dyDescent="0.25">
      <c r="A432" s="2" t="s">
        <v>858</v>
      </c>
      <c r="B432" s="2" t="s">
        <v>154</v>
      </c>
      <c r="C432" s="4">
        <v>3</v>
      </c>
      <c r="D432" s="2" t="s">
        <v>41</v>
      </c>
      <c r="E432" s="2" t="s">
        <v>16</v>
      </c>
      <c r="F432" s="2" t="s">
        <v>155</v>
      </c>
      <c r="G432" s="2" t="s">
        <v>382</v>
      </c>
      <c r="H432" s="2" t="s">
        <v>383</v>
      </c>
      <c r="I432" s="4">
        <v>86</v>
      </c>
      <c r="J432" s="5">
        <v>0.15357000000000001</v>
      </c>
      <c r="K432" s="4">
        <v>560</v>
      </c>
      <c r="L432" s="6">
        <v>100</v>
      </c>
      <c r="M432" s="4">
        <v>3</v>
      </c>
      <c r="N432" s="4">
        <v>3</v>
      </c>
    </row>
    <row r="433" spans="1:14" x14ac:dyDescent="0.25">
      <c r="A433" s="2" t="s">
        <v>859</v>
      </c>
      <c r="B433" s="2" t="s">
        <v>154</v>
      </c>
      <c r="C433" s="4">
        <v>4</v>
      </c>
      <c r="D433" s="2" t="s">
        <v>41</v>
      </c>
      <c r="E433" s="2" t="s">
        <v>16</v>
      </c>
      <c r="F433" s="2" t="s">
        <v>155</v>
      </c>
      <c r="G433" s="2" t="s">
        <v>367</v>
      </c>
      <c r="H433" s="2" t="s">
        <v>368</v>
      </c>
      <c r="I433" s="4">
        <v>81</v>
      </c>
      <c r="J433" s="5">
        <v>0.14463999999999999</v>
      </c>
      <c r="K433" s="4">
        <v>560</v>
      </c>
      <c r="L433" s="6">
        <v>100</v>
      </c>
      <c r="M433" s="4">
        <v>3</v>
      </c>
      <c r="N433" s="4">
        <v>3</v>
      </c>
    </row>
    <row r="434" spans="1:14" x14ac:dyDescent="0.25">
      <c r="A434" s="2" t="s">
        <v>860</v>
      </c>
      <c r="B434" s="2" t="s">
        <v>154</v>
      </c>
      <c r="C434" s="4">
        <v>5</v>
      </c>
      <c r="D434" s="2" t="s">
        <v>41</v>
      </c>
      <c r="E434" s="2" t="s">
        <v>16</v>
      </c>
      <c r="F434" s="2" t="s">
        <v>155</v>
      </c>
      <c r="G434" s="2" t="s">
        <v>364</v>
      </c>
      <c r="H434" s="2" t="s">
        <v>365</v>
      </c>
      <c r="I434" s="4">
        <v>80</v>
      </c>
      <c r="J434" s="5">
        <v>0.14285999999999999</v>
      </c>
      <c r="K434" s="4">
        <v>560</v>
      </c>
      <c r="L434" s="6">
        <v>100</v>
      </c>
      <c r="M434" s="4">
        <v>3</v>
      </c>
      <c r="N434" s="4">
        <v>3</v>
      </c>
    </row>
    <row r="435" spans="1:14" x14ac:dyDescent="0.25">
      <c r="A435" s="2" t="s">
        <v>861</v>
      </c>
      <c r="B435" s="2" t="s">
        <v>154</v>
      </c>
      <c r="C435" s="4">
        <v>6</v>
      </c>
      <c r="D435" s="2" t="s">
        <v>41</v>
      </c>
      <c r="E435" s="2" t="s">
        <v>16</v>
      </c>
      <c r="F435" s="2" t="s">
        <v>155</v>
      </c>
      <c r="G435" s="2" t="s">
        <v>380</v>
      </c>
      <c r="H435" s="2" t="s">
        <v>380</v>
      </c>
      <c r="I435" s="4">
        <v>67</v>
      </c>
      <c r="J435" s="5">
        <v>0.11964</v>
      </c>
      <c r="K435" s="4">
        <v>560</v>
      </c>
      <c r="L435" s="6">
        <v>100</v>
      </c>
      <c r="M435" s="4">
        <v>3</v>
      </c>
      <c r="N435" s="4">
        <v>3</v>
      </c>
    </row>
    <row r="436" spans="1:14" x14ac:dyDescent="0.25">
      <c r="A436" s="2" t="s">
        <v>862</v>
      </c>
      <c r="B436" s="2" t="s">
        <v>157</v>
      </c>
      <c r="C436" s="4">
        <v>1</v>
      </c>
      <c r="D436" s="2" t="s">
        <v>41</v>
      </c>
      <c r="E436" s="2" t="s">
        <v>16</v>
      </c>
      <c r="F436" s="2" t="s">
        <v>158</v>
      </c>
      <c r="G436" s="2" t="s">
        <v>380</v>
      </c>
      <c r="H436" s="2" t="s">
        <v>380</v>
      </c>
      <c r="I436" s="4">
        <v>215</v>
      </c>
      <c r="J436" s="5">
        <v>0.44791999999999998</v>
      </c>
      <c r="K436" s="4">
        <v>480</v>
      </c>
      <c r="L436" s="6">
        <v>100</v>
      </c>
      <c r="M436" s="4">
        <v>3</v>
      </c>
      <c r="N436" s="4">
        <v>3</v>
      </c>
    </row>
    <row r="437" spans="1:14" x14ac:dyDescent="0.25">
      <c r="A437" s="2" t="s">
        <v>863</v>
      </c>
      <c r="B437" s="2" t="s">
        <v>157</v>
      </c>
      <c r="C437" s="4">
        <v>2</v>
      </c>
      <c r="D437" s="2" t="s">
        <v>41</v>
      </c>
      <c r="E437" s="2" t="s">
        <v>16</v>
      </c>
      <c r="F437" s="2" t="s">
        <v>158</v>
      </c>
      <c r="G437" s="2" t="s">
        <v>392</v>
      </c>
      <c r="H437" s="2" t="s">
        <v>393</v>
      </c>
      <c r="I437" s="4">
        <v>138</v>
      </c>
      <c r="J437" s="5">
        <v>0.28749999999999998</v>
      </c>
      <c r="K437" s="4">
        <v>480</v>
      </c>
      <c r="L437" s="6">
        <v>100</v>
      </c>
      <c r="M437" s="4">
        <v>3</v>
      </c>
      <c r="N437" s="4">
        <v>3</v>
      </c>
    </row>
    <row r="438" spans="1:14" x14ac:dyDescent="0.25">
      <c r="A438" s="2" t="s">
        <v>864</v>
      </c>
      <c r="B438" s="2" t="s">
        <v>157</v>
      </c>
      <c r="C438" s="4">
        <v>3</v>
      </c>
      <c r="D438" s="2" t="s">
        <v>41</v>
      </c>
      <c r="E438" s="2" t="s">
        <v>16</v>
      </c>
      <c r="F438" s="2" t="s">
        <v>158</v>
      </c>
      <c r="G438" s="2" t="s">
        <v>370</v>
      </c>
      <c r="H438" s="2" t="s">
        <v>370</v>
      </c>
      <c r="I438" s="4">
        <v>127</v>
      </c>
      <c r="J438" s="5">
        <v>0.26457999999999998</v>
      </c>
      <c r="K438" s="4">
        <v>480</v>
      </c>
      <c r="L438" s="6">
        <v>100</v>
      </c>
      <c r="M438" s="4">
        <v>3</v>
      </c>
      <c r="N438" s="4">
        <v>3</v>
      </c>
    </row>
    <row r="439" spans="1:14" x14ac:dyDescent="0.25">
      <c r="A439" s="2" t="s">
        <v>865</v>
      </c>
      <c r="B439" s="2" t="s">
        <v>178</v>
      </c>
      <c r="C439" s="4">
        <v>1</v>
      </c>
      <c r="D439" s="2" t="s">
        <v>41</v>
      </c>
      <c r="E439" s="2" t="s">
        <v>16</v>
      </c>
      <c r="F439" s="2" t="s">
        <v>179</v>
      </c>
      <c r="G439" s="2" t="s">
        <v>397</v>
      </c>
      <c r="H439" s="2" t="s">
        <v>398</v>
      </c>
      <c r="I439" s="4">
        <v>12039</v>
      </c>
      <c r="J439" s="5">
        <v>0.30764000000000002</v>
      </c>
      <c r="K439" s="4">
        <v>39134</v>
      </c>
      <c r="L439" s="6">
        <v>99.474000000000004</v>
      </c>
      <c r="M439" s="4">
        <v>190</v>
      </c>
      <c r="N439" s="4">
        <v>189</v>
      </c>
    </row>
    <row r="440" spans="1:14" x14ac:dyDescent="0.25">
      <c r="A440" s="2" t="s">
        <v>866</v>
      </c>
      <c r="B440" s="2" t="s">
        <v>178</v>
      </c>
      <c r="C440" s="4">
        <v>2</v>
      </c>
      <c r="D440" s="2" t="s">
        <v>41</v>
      </c>
      <c r="E440" s="2" t="s">
        <v>16</v>
      </c>
      <c r="F440" s="2" t="s">
        <v>179</v>
      </c>
      <c r="G440" s="2" t="s">
        <v>385</v>
      </c>
      <c r="H440" s="2" t="s">
        <v>385</v>
      </c>
      <c r="I440" s="4">
        <v>5183</v>
      </c>
      <c r="J440" s="5">
        <v>0.13244</v>
      </c>
      <c r="K440" s="4">
        <v>39134</v>
      </c>
      <c r="L440" s="6">
        <v>99.474000000000004</v>
      </c>
      <c r="M440" s="4">
        <v>190</v>
      </c>
      <c r="N440" s="4">
        <v>189</v>
      </c>
    </row>
    <row r="441" spans="1:14" x14ac:dyDescent="0.25">
      <c r="A441" s="2" t="s">
        <v>867</v>
      </c>
      <c r="B441" s="2" t="s">
        <v>178</v>
      </c>
      <c r="C441" s="4">
        <v>3</v>
      </c>
      <c r="D441" s="2" t="s">
        <v>41</v>
      </c>
      <c r="E441" s="2" t="s">
        <v>16</v>
      </c>
      <c r="F441" s="2" t="s">
        <v>179</v>
      </c>
      <c r="G441" s="2" t="s">
        <v>364</v>
      </c>
      <c r="H441" s="2" t="s">
        <v>365</v>
      </c>
      <c r="I441" s="4">
        <v>4475</v>
      </c>
      <c r="J441" s="5">
        <v>0.11434999999999999</v>
      </c>
      <c r="K441" s="4">
        <v>39134</v>
      </c>
      <c r="L441" s="6">
        <v>99.474000000000004</v>
      </c>
      <c r="M441" s="4">
        <v>190</v>
      </c>
      <c r="N441" s="4">
        <v>189</v>
      </c>
    </row>
    <row r="442" spans="1:14" x14ac:dyDescent="0.25">
      <c r="A442" s="2" t="s">
        <v>868</v>
      </c>
      <c r="B442" s="2" t="s">
        <v>178</v>
      </c>
      <c r="C442" s="4">
        <v>4</v>
      </c>
      <c r="D442" s="2" t="s">
        <v>41</v>
      </c>
      <c r="E442" s="2" t="s">
        <v>16</v>
      </c>
      <c r="F442" s="2" t="s">
        <v>179</v>
      </c>
      <c r="G442" s="2" t="s">
        <v>370</v>
      </c>
      <c r="H442" s="2" t="s">
        <v>370</v>
      </c>
      <c r="I442" s="4">
        <v>4458</v>
      </c>
      <c r="J442" s="5">
        <v>0.11391999999999999</v>
      </c>
      <c r="K442" s="4">
        <v>39134</v>
      </c>
      <c r="L442" s="6">
        <v>99.474000000000004</v>
      </c>
      <c r="M442" s="4">
        <v>190</v>
      </c>
      <c r="N442" s="4">
        <v>189</v>
      </c>
    </row>
    <row r="443" spans="1:14" x14ac:dyDescent="0.25">
      <c r="A443" s="2" t="s">
        <v>869</v>
      </c>
      <c r="B443" s="2" t="s">
        <v>178</v>
      </c>
      <c r="C443" s="4">
        <v>5</v>
      </c>
      <c r="D443" s="2" t="s">
        <v>41</v>
      </c>
      <c r="E443" s="2" t="s">
        <v>16</v>
      </c>
      <c r="F443" s="2" t="s">
        <v>179</v>
      </c>
      <c r="G443" s="2" t="s">
        <v>380</v>
      </c>
      <c r="H443" s="2" t="s">
        <v>380</v>
      </c>
      <c r="I443" s="4">
        <v>4327</v>
      </c>
      <c r="J443" s="5">
        <v>0.11057</v>
      </c>
      <c r="K443" s="4">
        <v>39134</v>
      </c>
      <c r="L443" s="6">
        <v>99.474000000000004</v>
      </c>
      <c r="M443" s="4">
        <v>190</v>
      </c>
      <c r="N443" s="4">
        <v>189</v>
      </c>
    </row>
    <row r="444" spans="1:14" x14ac:dyDescent="0.25">
      <c r="A444" s="2" t="s">
        <v>870</v>
      </c>
      <c r="B444" s="2" t="s">
        <v>178</v>
      </c>
      <c r="C444" s="4">
        <v>6</v>
      </c>
      <c r="D444" s="2" t="s">
        <v>41</v>
      </c>
      <c r="E444" s="2" t="s">
        <v>16</v>
      </c>
      <c r="F444" s="2" t="s">
        <v>179</v>
      </c>
      <c r="G444" s="2" t="s">
        <v>378</v>
      </c>
      <c r="H444" s="2" t="s">
        <v>378</v>
      </c>
      <c r="I444" s="4">
        <v>1757</v>
      </c>
      <c r="J444" s="5">
        <v>4.4900000000000002E-2</v>
      </c>
      <c r="K444" s="4">
        <v>39134</v>
      </c>
      <c r="L444" s="6">
        <v>99.474000000000004</v>
      </c>
      <c r="M444" s="4">
        <v>190</v>
      </c>
      <c r="N444" s="4">
        <v>189</v>
      </c>
    </row>
    <row r="445" spans="1:14" x14ac:dyDescent="0.25">
      <c r="A445" s="2" t="s">
        <v>871</v>
      </c>
      <c r="B445" s="2" t="s">
        <v>178</v>
      </c>
      <c r="C445" s="4">
        <v>7</v>
      </c>
      <c r="D445" s="2" t="s">
        <v>41</v>
      </c>
      <c r="E445" s="2" t="s">
        <v>16</v>
      </c>
      <c r="F445" s="2" t="s">
        <v>179</v>
      </c>
      <c r="G445" s="2" t="s">
        <v>367</v>
      </c>
      <c r="H445" s="2" t="s">
        <v>368</v>
      </c>
      <c r="I445" s="4">
        <v>1526</v>
      </c>
      <c r="J445" s="5">
        <v>3.8989999999999997E-2</v>
      </c>
      <c r="K445" s="4">
        <v>39134</v>
      </c>
      <c r="L445" s="6">
        <v>99.474000000000004</v>
      </c>
      <c r="M445" s="4">
        <v>190</v>
      </c>
      <c r="N445" s="4">
        <v>189</v>
      </c>
    </row>
    <row r="446" spans="1:14" x14ac:dyDescent="0.25">
      <c r="A446" s="2" t="s">
        <v>872</v>
      </c>
      <c r="B446" s="2" t="s">
        <v>178</v>
      </c>
      <c r="C446" s="4">
        <v>8</v>
      </c>
      <c r="D446" s="2" t="s">
        <v>41</v>
      </c>
      <c r="E446" s="2" t="s">
        <v>16</v>
      </c>
      <c r="F446" s="2" t="s">
        <v>179</v>
      </c>
      <c r="G446" s="2" t="s">
        <v>382</v>
      </c>
      <c r="H446" s="2" t="s">
        <v>383</v>
      </c>
      <c r="I446" s="4">
        <v>1511</v>
      </c>
      <c r="J446" s="5">
        <v>3.8610000000000012E-2</v>
      </c>
      <c r="K446" s="4">
        <v>39134</v>
      </c>
      <c r="L446" s="6">
        <v>99.474000000000004</v>
      </c>
      <c r="M446" s="4">
        <v>190</v>
      </c>
      <c r="N446" s="4">
        <v>189</v>
      </c>
    </row>
    <row r="447" spans="1:14" x14ac:dyDescent="0.25">
      <c r="A447" s="2" t="s">
        <v>873</v>
      </c>
      <c r="B447" s="2" t="s">
        <v>178</v>
      </c>
      <c r="C447" s="4">
        <v>9</v>
      </c>
      <c r="D447" s="2" t="s">
        <v>41</v>
      </c>
      <c r="E447" s="2" t="s">
        <v>16</v>
      </c>
      <c r="F447" s="2" t="s">
        <v>179</v>
      </c>
      <c r="G447" s="2" t="s">
        <v>392</v>
      </c>
      <c r="H447" s="2" t="s">
        <v>393</v>
      </c>
      <c r="I447" s="4">
        <v>877</v>
      </c>
      <c r="J447" s="5">
        <v>2.2409999999999999E-2</v>
      </c>
      <c r="K447" s="4">
        <v>39134</v>
      </c>
      <c r="L447" s="6">
        <v>99.474000000000004</v>
      </c>
      <c r="M447" s="4">
        <v>190</v>
      </c>
      <c r="N447" s="4">
        <v>189</v>
      </c>
    </row>
    <row r="448" spans="1:14" x14ac:dyDescent="0.25">
      <c r="A448" s="2" t="s">
        <v>874</v>
      </c>
      <c r="B448" s="2" t="s">
        <v>178</v>
      </c>
      <c r="C448" s="4">
        <v>10</v>
      </c>
      <c r="D448" s="2" t="s">
        <v>41</v>
      </c>
      <c r="E448" s="2" t="s">
        <v>16</v>
      </c>
      <c r="F448" s="2" t="s">
        <v>179</v>
      </c>
      <c r="G448" s="2" t="s">
        <v>485</v>
      </c>
      <c r="H448" s="2" t="s">
        <v>486</v>
      </c>
      <c r="I448" s="4">
        <v>747</v>
      </c>
      <c r="J448" s="5">
        <v>1.9089999999999999E-2</v>
      </c>
      <c r="K448" s="4">
        <v>39134</v>
      </c>
      <c r="L448" s="6">
        <v>99.474000000000004</v>
      </c>
      <c r="M448" s="4">
        <v>190</v>
      </c>
      <c r="N448" s="4">
        <v>189</v>
      </c>
    </row>
    <row r="449" spans="1:14" x14ac:dyDescent="0.25">
      <c r="A449" s="2" t="s">
        <v>875</v>
      </c>
      <c r="B449" s="2" t="s">
        <v>178</v>
      </c>
      <c r="C449" s="4">
        <v>11</v>
      </c>
      <c r="D449" s="2" t="s">
        <v>41</v>
      </c>
      <c r="E449" s="2" t="s">
        <v>16</v>
      </c>
      <c r="F449" s="2" t="s">
        <v>179</v>
      </c>
      <c r="G449" s="2" t="s">
        <v>457</v>
      </c>
      <c r="H449" s="2" t="s">
        <v>458</v>
      </c>
      <c r="I449" s="4">
        <v>696</v>
      </c>
      <c r="J449" s="5">
        <v>1.779E-2</v>
      </c>
      <c r="K449" s="4">
        <v>39134</v>
      </c>
      <c r="L449" s="6">
        <v>99.474000000000004</v>
      </c>
      <c r="M449" s="4">
        <v>190</v>
      </c>
      <c r="N449" s="4">
        <v>189</v>
      </c>
    </row>
    <row r="450" spans="1:14" x14ac:dyDescent="0.25">
      <c r="A450" s="2" t="s">
        <v>876</v>
      </c>
      <c r="B450" s="2" t="s">
        <v>178</v>
      </c>
      <c r="C450" s="4">
        <v>12</v>
      </c>
      <c r="D450" s="2" t="s">
        <v>41</v>
      </c>
      <c r="E450" s="2" t="s">
        <v>16</v>
      </c>
      <c r="F450" s="2" t="s">
        <v>179</v>
      </c>
      <c r="G450" s="2" t="s">
        <v>403</v>
      </c>
      <c r="H450" s="2" t="s">
        <v>403</v>
      </c>
      <c r="I450" s="4">
        <v>441</v>
      </c>
      <c r="J450" s="5">
        <v>1.1270000000000001E-2</v>
      </c>
      <c r="K450" s="4">
        <v>39134</v>
      </c>
      <c r="L450" s="6">
        <v>99.474000000000004</v>
      </c>
      <c r="M450" s="4">
        <v>190</v>
      </c>
      <c r="N450" s="4">
        <v>189</v>
      </c>
    </row>
    <row r="451" spans="1:14" x14ac:dyDescent="0.25">
      <c r="A451" s="2" t="s">
        <v>877</v>
      </c>
      <c r="B451" s="2" t="s">
        <v>178</v>
      </c>
      <c r="C451" s="4">
        <v>13</v>
      </c>
      <c r="D451" s="2" t="s">
        <v>41</v>
      </c>
      <c r="E451" s="2" t="s">
        <v>16</v>
      </c>
      <c r="F451" s="2" t="s">
        <v>179</v>
      </c>
      <c r="G451" s="2" t="s">
        <v>387</v>
      </c>
      <c r="H451" s="2" t="s">
        <v>388</v>
      </c>
      <c r="I451" s="4">
        <v>390</v>
      </c>
      <c r="J451" s="5">
        <v>0.997</v>
      </c>
      <c r="K451" s="4">
        <v>39134</v>
      </c>
      <c r="L451" s="6">
        <v>99.474000000000004</v>
      </c>
      <c r="M451" s="4">
        <v>190</v>
      </c>
      <c r="N451" s="4">
        <v>189</v>
      </c>
    </row>
    <row r="452" spans="1:14" x14ac:dyDescent="0.25">
      <c r="A452" s="2" t="s">
        <v>878</v>
      </c>
      <c r="B452" s="2" t="s">
        <v>178</v>
      </c>
      <c r="C452" s="4">
        <v>14</v>
      </c>
      <c r="D452" s="2" t="s">
        <v>41</v>
      </c>
      <c r="E452" s="2" t="s">
        <v>16</v>
      </c>
      <c r="F452" s="2" t="s">
        <v>179</v>
      </c>
      <c r="G452" s="2" t="s">
        <v>465</v>
      </c>
      <c r="H452" s="2" t="s">
        <v>465</v>
      </c>
      <c r="I452" s="4">
        <v>342</v>
      </c>
      <c r="J452" s="5">
        <v>0.874</v>
      </c>
      <c r="K452" s="4">
        <v>39134</v>
      </c>
      <c r="L452" s="6">
        <v>99.474000000000004</v>
      </c>
      <c r="M452" s="4">
        <v>190</v>
      </c>
      <c r="N452" s="4">
        <v>189</v>
      </c>
    </row>
    <row r="453" spans="1:14" x14ac:dyDescent="0.25">
      <c r="A453" s="2" t="s">
        <v>879</v>
      </c>
      <c r="B453" s="2" t="s">
        <v>178</v>
      </c>
      <c r="C453" s="4">
        <v>15</v>
      </c>
      <c r="D453" s="2" t="s">
        <v>41</v>
      </c>
      <c r="E453" s="2" t="s">
        <v>16</v>
      </c>
      <c r="F453" s="2" t="s">
        <v>179</v>
      </c>
      <c r="G453" s="2" t="s">
        <v>400</v>
      </c>
      <c r="H453" s="2" t="s">
        <v>401</v>
      </c>
      <c r="I453" s="4">
        <v>301</v>
      </c>
      <c r="J453" s="5">
        <v>0.76900000000000002</v>
      </c>
      <c r="K453" s="4">
        <v>39134</v>
      </c>
      <c r="L453" s="6">
        <v>99.474000000000004</v>
      </c>
      <c r="M453" s="4">
        <v>190</v>
      </c>
      <c r="N453" s="4">
        <v>189</v>
      </c>
    </row>
    <row r="454" spans="1:14" x14ac:dyDescent="0.25">
      <c r="A454" s="2" t="s">
        <v>880</v>
      </c>
      <c r="B454" s="2" t="s">
        <v>178</v>
      </c>
      <c r="C454" s="4">
        <v>16</v>
      </c>
      <c r="D454" s="2" t="s">
        <v>41</v>
      </c>
      <c r="E454" s="2" t="s">
        <v>16</v>
      </c>
      <c r="F454" s="2" t="s">
        <v>179</v>
      </c>
      <c r="G454" s="2" t="s">
        <v>405</v>
      </c>
      <c r="H454" s="2" t="s">
        <v>406</v>
      </c>
      <c r="I454" s="4">
        <v>64</v>
      </c>
      <c r="J454" s="5">
        <v>0.16400000000000001</v>
      </c>
      <c r="K454" s="4">
        <v>39134</v>
      </c>
      <c r="L454" s="6">
        <v>99.474000000000004</v>
      </c>
      <c r="M454" s="4">
        <v>190</v>
      </c>
      <c r="N454" s="4">
        <v>189</v>
      </c>
    </row>
    <row r="455" spans="1:14" x14ac:dyDescent="0.25">
      <c r="A455" s="2" t="s">
        <v>881</v>
      </c>
      <c r="B455" s="2" t="s">
        <v>160</v>
      </c>
      <c r="C455" s="4">
        <v>1</v>
      </c>
      <c r="D455" s="2" t="s">
        <v>41</v>
      </c>
      <c r="E455" s="2" t="s">
        <v>16</v>
      </c>
      <c r="F455" s="2" t="s">
        <v>161</v>
      </c>
      <c r="G455" s="2" t="s">
        <v>392</v>
      </c>
      <c r="H455" s="2" t="s">
        <v>393</v>
      </c>
      <c r="I455" s="4">
        <v>329</v>
      </c>
      <c r="J455" s="5">
        <v>0.72787999999999997</v>
      </c>
      <c r="K455" s="4">
        <v>452</v>
      </c>
      <c r="L455" s="6">
        <v>100</v>
      </c>
      <c r="M455" s="4">
        <v>4</v>
      </c>
      <c r="N455" s="4">
        <v>4</v>
      </c>
    </row>
    <row r="456" spans="1:14" x14ac:dyDescent="0.25">
      <c r="A456" s="2" t="s">
        <v>882</v>
      </c>
      <c r="B456" s="2" t="s">
        <v>160</v>
      </c>
      <c r="C456" s="4">
        <v>2</v>
      </c>
      <c r="D456" s="2" t="s">
        <v>41</v>
      </c>
      <c r="E456" s="2" t="s">
        <v>16</v>
      </c>
      <c r="F456" s="2" t="s">
        <v>161</v>
      </c>
      <c r="G456" s="2" t="s">
        <v>382</v>
      </c>
      <c r="H456" s="2" t="s">
        <v>383</v>
      </c>
      <c r="I456" s="4">
        <v>123</v>
      </c>
      <c r="J456" s="5">
        <v>0.27211999999999997</v>
      </c>
      <c r="K456" s="4">
        <v>452</v>
      </c>
      <c r="L456" s="6">
        <v>100</v>
      </c>
      <c r="M456" s="4">
        <v>4</v>
      </c>
      <c r="N456" s="4">
        <v>4</v>
      </c>
    </row>
    <row r="457" spans="1:14" x14ac:dyDescent="0.25">
      <c r="A457" s="2" t="s">
        <v>883</v>
      </c>
      <c r="B457" s="2" t="s">
        <v>163</v>
      </c>
      <c r="C457" s="4">
        <v>1</v>
      </c>
      <c r="D457" s="2" t="s">
        <v>41</v>
      </c>
      <c r="E457" s="2" t="s">
        <v>16</v>
      </c>
      <c r="F457" s="2" t="s">
        <v>164</v>
      </c>
      <c r="G457" s="2" t="s">
        <v>419</v>
      </c>
      <c r="H457" s="2" t="s">
        <v>420</v>
      </c>
      <c r="I457" s="4">
        <v>326</v>
      </c>
      <c r="J457" s="5">
        <v>0.62572000000000005</v>
      </c>
      <c r="K457" s="4">
        <v>521</v>
      </c>
      <c r="L457" s="6">
        <v>100</v>
      </c>
      <c r="M457" s="4">
        <v>3</v>
      </c>
      <c r="N457" s="4">
        <v>3</v>
      </c>
    </row>
    <row r="458" spans="1:14" x14ac:dyDescent="0.25">
      <c r="A458" s="2" t="s">
        <v>884</v>
      </c>
      <c r="B458" s="2" t="s">
        <v>163</v>
      </c>
      <c r="C458" s="4">
        <v>2</v>
      </c>
      <c r="D458" s="2" t="s">
        <v>41</v>
      </c>
      <c r="E458" s="2" t="s">
        <v>16</v>
      </c>
      <c r="F458" s="2" t="s">
        <v>164</v>
      </c>
      <c r="G458" s="2" t="s">
        <v>367</v>
      </c>
      <c r="H458" s="2" t="s">
        <v>368</v>
      </c>
      <c r="I458" s="4">
        <v>195</v>
      </c>
      <c r="J458" s="5">
        <v>0.37427999999999989</v>
      </c>
      <c r="K458" s="4">
        <v>521</v>
      </c>
      <c r="L458" s="6">
        <v>100</v>
      </c>
      <c r="M458" s="4">
        <v>3</v>
      </c>
      <c r="N458" s="4">
        <v>3</v>
      </c>
    </row>
    <row r="459" spans="1:14" x14ac:dyDescent="0.25">
      <c r="A459" s="2" t="s">
        <v>885</v>
      </c>
      <c r="B459" s="2" t="s">
        <v>166</v>
      </c>
      <c r="C459" s="4">
        <v>1</v>
      </c>
      <c r="D459" s="2" t="s">
        <v>41</v>
      </c>
      <c r="E459" s="2" t="s">
        <v>16</v>
      </c>
      <c r="F459" s="2" t="s">
        <v>167</v>
      </c>
      <c r="G459" s="2" t="s">
        <v>382</v>
      </c>
      <c r="H459" s="2" t="s">
        <v>383</v>
      </c>
      <c r="I459" s="4">
        <v>170</v>
      </c>
      <c r="J459" s="5">
        <v>0.31540000000000001</v>
      </c>
      <c r="K459" s="4">
        <v>539</v>
      </c>
      <c r="L459" s="6">
        <v>100</v>
      </c>
      <c r="M459" s="4">
        <v>4</v>
      </c>
      <c r="N459" s="4">
        <v>4</v>
      </c>
    </row>
    <row r="460" spans="1:14" x14ac:dyDescent="0.25">
      <c r="A460" s="2" t="s">
        <v>886</v>
      </c>
      <c r="B460" s="2" t="s">
        <v>166</v>
      </c>
      <c r="C460" s="4">
        <v>2</v>
      </c>
      <c r="D460" s="2" t="s">
        <v>41</v>
      </c>
      <c r="E460" s="2" t="s">
        <v>16</v>
      </c>
      <c r="F460" s="2" t="s">
        <v>167</v>
      </c>
      <c r="G460" s="2" t="s">
        <v>380</v>
      </c>
      <c r="H460" s="2" t="s">
        <v>380</v>
      </c>
      <c r="I460" s="4">
        <v>168</v>
      </c>
      <c r="J460" s="5">
        <v>0.31169000000000002</v>
      </c>
      <c r="K460" s="4">
        <v>539</v>
      </c>
      <c r="L460" s="6">
        <v>100</v>
      </c>
      <c r="M460" s="4">
        <v>4</v>
      </c>
      <c r="N460" s="4">
        <v>4</v>
      </c>
    </row>
    <row r="461" spans="1:14" x14ac:dyDescent="0.25">
      <c r="A461" s="2" t="s">
        <v>887</v>
      </c>
      <c r="B461" s="2" t="s">
        <v>166</v>
      </c>
      <c r="C461" s="4">
        <v>3</v>
      </c>
      <c r="D461" s="2" t="s">
        <v>41</v>
      </c>
      <c r="E461" s="2" t="s">
        <v>16</v>
      </c>
      <c r="F461" s="2" t="s">
        <v>167</v>
      </c>
      <c r="G461" s="2" t="s">
        <v>392</v>
      </c>
      <c r="H461" s="2" t="s">
        <v>393</v>
      </c>
      <c r="I461" s="4">
        <v>158</v>
      </c>
      <c r="J461" s="5">
        <v>0.29314000000000001</v>
      </c>
      <c r="K461" s="4">
        <v>539</v>
      </c>
      <c r="L461" s="6">
        <v>100</v>
      </c>
      <c r="M461" s="4">
        <v>4</v>
      </c>
      <c r="N461" s="4">
        <v>4</v>
      </c>
    </row>
    <row r="462" spans="1:14" x14ac:dyDescent="0.25">
      <c r="A462" s="2" t="s">
        <v>888</v>
      </c>
      <c r="B462" s="2" t="s">
        <v>166</v>
      </c>
      <c r="C462" s="4">
        <v>4</v>
      </c>
      <c r="D462" s="2" t="s">
        <v>41</v>
      </c>
      <c r="E462" s="2" t="s">
        <v>16</v>
      </c>
      <c r="F462" s="2" t="s">
        <v>167</v>
      </c>
      <c r="G462" s="2" t="s">
        <v>364</v>
      </c>
      <c r="H462" s="2" t="s">
        <v>365</v>
      </c>
      <c r="I462" s="4">
        <v>43</v>
      </c>
      <c r="J462" s="5">
        <v>7.9780000000000004E-2</v>
      </c>
      <c r="K462" s="4">
        <v>539</v>
      </c>
      <c r="L462" s="6">
        <v>100</v>
      </c>
      <c r="M462" s="4">
        <v>4</v>
      </c>
      <c r="N462" s="4">
        <v>4</v>
      </c>
    </row>
    <row r="463" spans="1:14" x14ac:dyDescent="0.25">
      <c r="A463" s="2" t="s">
        <v>889</v>
      </c>
      <c r="B463" s="2" t="s">
        <v>169</v>
      </c>
      <c r="C463" s="4">
        <v>1</v>
      </c>
      <c r="D463" s="2" t="s">
        <v>41</v>
      </c>
      <c r="E463" s="2" t="s">
        <v>16</v>
      </c>
      <c r="F463" s="2" t="s">
        <v>170</v>
      </c>
      <c r="G463" s="2" t="s">
        <v>367</v>
      </c>
      <c r="H463" s="2" t="s">
        <v>368</v>
      </c>
      <c r="I463" s="4">
        <v>343</v>
      </c>
      <c r="J463" s="5">
        <v>0.46039999999999998</v>
      </c>
      <c r="K463" s="4">
        <v>745</v>
      </c>
      <c r="L463" s="6">
        <v>100</v>
      </c>
      <c r="M463" s="4">
        <v>6</v>
      </c>
      <c r="N463" s="4">
        <v>6</v>
      </c>
    </row>
    <row r="464" spans="1:14" x14ac:dyDescent="0.25">
      <c r="A464" s="2" t="s">
        <v>890</v>
      </c>
      <c r="B464" s="2" t="s">
        <v>169</v>
      </c>
      <c r="C464" s="4">
        <v>2</v>
      </c>
      <c r="D464" s="2" t="s">
        <v>41</v>
      </c>
      <c r="E464" s="2" t="s">
        <v>16</v>
      </c>
      <c r="F464" s="2" t="s">
        <v>170</v>
      </c>
      <c r="G464" s="2" t="s">
        <v>397</v>
      </c>
      <c r="H464" s="2" t="s">
        <v>398</v>
      </c>
      <c r="I464" s="4">
        <v>259</v>
      </c>
      <c r="J464" s="5">
        <v>0.34765000000000001</v>
      </c>
      <c r="K464" s="4">
        <v>745</v>
      </c>
      <c r="L464" s="6">
        <v>100</v>
      </c>
      <c r="M464" s="4">
        <v>6</v>
      </c>
      <c r="N464" s="4">
        <v>6</v>
      </c>
    </row>
    <row r="465" spans="1:14" x14ac:dyDescent="0.25">
      <c r="A465" s="2" t="s">
        <v>891</v>
      </c>
      <c r="B465" s="2" t="s">
        <v>169</v>
      </c>
      <c r="C465" s="4">
        <v>3</v>
      </c>
      <c r="D465" s="2" t="s">
        <v>41</v>
      </c>
      <c r="E465" s="2" t="s">
        <v>16</v>
      </c>
      <c r="F465" s="2" t="s">
        <v>170</v>
      </c>
      <c r="G465" s="2" t="s">
        <v>380</v>
      </c>
      <c r="H465" s="2" t="s">
        <v>380</v>
      </c>
      <c r="I465" s="4">
        <v>143</v>
      </c>
      <c r="J465" s="5">
        <v>0.19195000000000001</v>
      </c>
      <c r="K465" s="4">
        <v>745</v>
      </c>
      <c r="L465" s="6">
        <v>100</v>
      </c>
      <c r="M465" s="4">
        <v>6</v>
      </c>
      <c r="N465" s="4">
        <v>6</v>
      </c>
    </row>
    <row r="466" spans="1:14" x14ac:dyDescent="0.25">
      <c r="A466" s="2" t="s">
        <v>892</v>
      </c>
      <c r="B466" s="2" t="s">
        <v>172</v>
      </c>
      <c r="C466" s="4">
        <v>1</v>
      </c>
      <c r="D466" s="2" t="s">
        <v>41</v>
      </c>
      <c r="E466" s="2" t="s">
        <v>16</v>
      </c>
      <c r="F466" s="2" t="s">
        <v>173</v>
      </c>
      <c r="G466" s="2" t="s">
        <v>367</v>
      </c>
      <c r="H466" s="2" t="s">
        <v>368</v>
      </c>
      <c r="I466" s="4">
        <v>185</v>
      </c>
      <c r="J466" s="5">
        <v>0.38702999999999999</v>
      </c>
      <c r="K466" s="4">
        <v>478</v>
      </c>
      <c r="L466" s="6">
        <v>100</v>
      </c>
      <c r="M466" s="4">
        <v>3</v>
      </c>
      <c r="N466" s="4">
        <v>3</v>
      </c>
    </row>
    <row r="467" spans="1:14" x14ac:dyDescent="0.25">
      <c r="A467" s="2" t="s">
        <v>893</v>
      </c>
      <c r="B467" s="2" t="s">
        <v>172</v>
      </c>
      <c r="C467" s="4">
        <v>2</v>
      </c>
      <c r="D467" s="2" t="s">
        <v>41</v>
      </c>
      <c r="E467" s="2" t="s">
        <v>16</v>
      </c>
      <c r="F467" s="2" t="s">
        <v>173</v>
      </c>
      <c r="G467" s="2" t="s">
        <v>370</v>
      </c>
      <c r="H467" s="2" t="s">
        <v>370</v>
      </c>
      <c r="I467" s="4">
        <v>142</v>
      </c>
      <c r="J467" s="5">
        <v>0.29707</v>
      </c>
      <c r="K467" s="4">
        <v>478</v>
      </c>
      <c r="L467" s="6">
        <v>100</v>
      </c>
      <c r="M467" s="4">
        <v>3</v>
      </c>
      <c r="N467" s="4">
        <v>3</v>
      </c>
    </row>
    <row r="468" spans="1:14" x14ac:dyDescent="0.25">
      <c r="A468" s="2" t="s">
        <v>894</v>
      </c>
      <c r="B468" s="2" t="s">
        <v>172</v>
      </c>
      <c r="C468" s="4">
        <v>3</v>
      </c>
      <c r="D468" s="2" t="s">
        <v>41</v>
      </c>
      <c r="E468" s="2" t="s">
        <v>16</v>
      </c>
      <c r="F468" s="2" t="s">
        <v>173</v>
      </c>
      <c r="G468" s="2" t="s">
        <v>392</v>
      </c>
      <c r="H468" s="2" t="s">
        <v>393</v>
      </c>
      <c r="I468" s="4">
        <v>116</v>
      </c>
      <c r="J468" s="5">
        <v>0.24268000000000001</v>
      </c>
      <c r="K468" s="4">
        <v>478</v>
      </c>
      <c r="L468" s="6">
        <v>100</v>
      </c>
      <c r="M468" s="4">
        <v>3</v>
      </c>
      <c r="N468" s="4">
        <v>3</v>
      </c>
    </row>
    <row r="469" spans="1:14" x14ac:dyDescent="0.25">
      <c r="A469" s="2" t="s">
        <v>895</v>
      </c>
      <c r="B469" s="2" t="s">
        <v>172</v>
      </c>
      <c r="C469" s="4">
        <v>4</v>
      </c>
      <c r="D469" s="2" t="s">
        <v>41</v>
      </c>
      <c r="E469" s="2" t="s">
        <v>16</v>
      </c>
      <c r="F469" s="2" t="s">
        <v>173</v>
      </c>
      <c r="G469" s="2" t="s">
        <v>380</v>
      </c>
      <c r="H469" s="2" t="s">
        <v>380</v>
      </c>
      <c r="I469" s="4">
        <v>35</v>
      </c>
      <c r="J469" s="5">
        <v>7.3220000000000007E-2</v>
      </c>
      <c r="K469" s="4">
        <v>478</v>
      </c>
      <c r="L469" s="6">
        <v>100</v>
      </c>
      <c r="M469" s="4">
        <v>3</v>
      </c>
      <c r="N469" s="4">
        <v>3</v>
      </c>
    </row>
    <row r="470" spans="1:14" x14ac:dyDescent="0.25">
      <c r="A470" s="2" t="s">
        <v>896</v>
      </c>
      <c r="B470" s="2" t="s">
        <v>175</v>
      </c>
      <c r="C470" s="4">
        <v>1</v>
      </c>
      <c r="D470" s="2" t="s">
        <v>41</v>
      </c>
      <c r="E470" s="2" t="s">
        <v>16</v>
      </c>
      <c r="F470" s="2" t="s">
        <v>176</v>
      </c>
      <c r="G470" s="2" t="s">
        <v>367</v>
      </c>
      <c r="H470" s="2" t="s">
        <v>368</v>
      </c>
      <c r="I470" s="4">
        <v>578</v>
      </c>
      <c r="J470" s="5">
        <v>0.41553000000000001</v>
      </c>
      <c r="K470" s="4">
        <v>1391</v>
      </c>
      <c r="L470" s="6">
        <v>100</v>
      </c>
      <c r="M470" s="4">
        <v>8</v>
      </c>
      <c r="N470" s="4">
        <v>8</v>
      </c>
    </row>
    <row r="471" spans="1:14" x14ac:dyDescent="0.25">
      <c r="A471" s="2" t="s">
        <v>897</v>
      </c>
      <c r="B471" s="2" t="s">
        <v>175</v>
      </c>
      <c r="C471" s="4">
        <v>2</v>
      </c>
      <c r="D471" s="2" t="s">
        <v>41</v>
      </c>
      <c r="E471" s="2" t="s">
        <v>16</v>
      </c>
      <c r="F471" s="2" t="s">
        <v>176</v>
      </c>
      <c r="G471" s="2" t="s">
        <v>378</v>
      </c>
      <c r="H471" s="2" t="s">
        <v>378</v>
      </c>
      <c r="I471" s="4">
        <v>512</v>
      </c>
      <c r="J471" s="5">
        <v>0.36808000000000002</v>
      </c>
      <c r="K471" s="4">
        <v>1391</v>
      </c>
      <c r="L471" s="6">
        <v>100</v>
      </c>
      <c r="M471" s="4">
        <v>8</v>
      </c>
      <c r="N471" s="4">
        <v>8</v>
      </c>
    </row>
    <row r="472" spans="1:14" x14ac:dyDescent="0.25">
      <c r="A472" s="2" t="s">
        <v>898</v>
      </c>
      <c r="B472" s="2" t="s">
        <v>175</v>
      </c>
      <c r="C472" s="4">
        <v>3</v>
      </c>
      <c r="D472" s="2" t="s">
        <v>41</v>
      </c>
      <c r="E472" s="2" t="s">
        <v>16</v>
      </c>
      <c r="F472" s="2" t="s">
        <v>176</v>
      </c>
      <c r="G472" s="2" t="s">
        <v>392</v>
      </c>
      <c r="H472" s="2" t="s">
        <v>393</v>
      </c>
      <c r="I472" s="4">
        <v>301</v>
      </c>
      <c r="J472" s="5">
        <v>0.21639</v>
      </c>
      <c r="K472" s="4">
        <v>1391</v>
      </c>
      <c r="L472" s="6">
        <v>100</v>
      </c>
      <c r="M472" s="4">
        <v>8</v>
      </c>
      <c r="N472" s="4">
        <v>8</v>
      </c>
    </row>
    <row r="473" spans="1:14" x14ac:dyDescent="0.25">
      <c r="A473" s="2" t="s">
        <v>899</v>
      </c>
      <c r="B473" s="2" t="s">
        <v>33</v>
      </c>
      <c r="C473" s="4">
        <v>1</v>
      </c>
      <c r="D473" s="2" t="s">
        <v>10</v>
      </c>
      <c r="E473" s="2" t="s">
        <v>34</v>
      </c>
      <c r="F473" s="2" t="s">
        <v>12</v>
      </c>
      <c r="G473" s="2" t="s">
        <v>367</v>
      </c>
      <c r="H473" s="2" t="s">
        <v>368</v>
      </c>
      <c r="I473" s="4">
        <v>3341</v>
      </c>
      <c r="J473" s="5">
        <v>0.38512999999999997</v>
      </c>
      <c r="K473" s="4">
        <v>8675</v>
      </c>
      <c r="L473" s="6">
        <v>100</v>
      </c>
      <c r="M473" s="4">
        <v>56</v>
      </c>
      <c r="N473" s="4">
        <v>56</v>
      </c>
    </row>
    <row r="474" spans="1:14" x14ac:dyDescent="0.25">
      <c r="A474" s="2" t="s">
        <v>900</v>
      </c>
      <c r="B474" s="2" t="s">
        <v>33</v>
      </c>
      <c r="C474" s="4">
        <v>2</v>
      </c>
      <c r="D474" s="2" t="s">
        <v>10</v>
      </c>
      <c r="E474" s="2" t="s">
        <v>34</v>
      </c>
      <c r="F474" s="2" t="s">
        <v>12</v>
      </c>
      <c r="G474" s="2" t="s">
        <v>392</v>
      </c>
      <c r="H474" s="2" t="s">
        <v>393</v>
      </c>
      <c r="I474" s="4">
        <v>2586</v>
      </c>
      <c r="J474" s="5">
        <v>0.29809999999999998</v>
      </c>
      <c r="K474" s="4">
        <v>8675</v>
      </c>
      <c r="L474" s="6">
        <v>100</v>
      </c>
      <c r="M474" s="4">
        <v>56</v>
      </c>
      <c r="N474" s="4">
        <v>56</v>
      </c>
    </row>
    <row r="475" spans="1:14" x14ac:dyDescent="0.25">
      <c r="A475" s="2" t="s">
        <v>901</v>
      </c>
      <c r="B475" s="2" t="s">
        <v>33</v>
      </c>
      <c r="C475" s="4">
        <v>3</v>
      </c>
      <c r="D475" s="2" t="s">
        <v>10</v>
      </c>
      <c r="E475" s="2" t="s">
        <v>34</v>
      </c>
      <c r="F475" s="2" t="s">
        <v>12</v>
      </c>
      <c r="G475" s="2" t="s">
        <v>364</v>
      </c>
      <c r="H475" s="2" t="s">
        <v>365</v>
      </c>
      <c r="I475" s="4">
        <v>1138</v>
      </c>
      <c r="J475" s="5">
        <v>0.13117999999999999</v>
      </c>
      <c r="K475" s="4">
        <v>8675</v>
      </c>
      <c r="L475" s="6">
        <v>100</v>
      </c>
      <c r="M475" s="4">
        <v>56</v>
      </c>
      <c r="N475" s="4">
        <v>56</v>
      </c>
    </row>
    <row r="476" spans="1:14" x14ac:dyDescent="0.25">
      <c r="A476" s="2" t="s">
        <v>902</v>
      </c>
      <c r="B476" s="2" t="s">
        <v>33</v>
      </c>
      <c r="C476" s="4">
        <v>4</v>
      </c>
      <c r="D476" s="2" t="s">
        <v>10</v>
      </c>
      <c r="E476" s="2" t="s">
        <v>34</v>
      </c>
      <c r="F476" s="2" t="s">
        <v>12</v>
      </c>
      <c r="G476" s="2" t="s">
        <v>397</v>
      </c>
      <c r="H476" s="2" t="s">
        <v>398</v>
      </c>
      <c r="I476" s="4">
        <v>881</v>
      </c>
      <c r="J476" s="5">
        <v>0.10156</v>
      </c>
      <c r="K476" s="4">
        <v>8675</v>
      </c>
      <c r="L476" s="6">
        <v>100</v>
      </c>
      <c r="M476" s="4">
        <v>56</v>
      </c>
      <c r="N476" s="4">
        <v>56</v>
      </c>
    </row>
    <row r="477" spans="1:14" x14ac:dyDescent="0.25">
      <c r="A477" s="2" t="s">
        <v>903</v>
      </c>
      <c r="B477" s="2" t="s">
        <v>33</v>
      </c>
      <c r="C477" s="4">
        <v>5</v>
      </c>
      <c r="D477" s="2" t="s">
        <v>10</v>
      </c>
      <c r="E477" s="2" t="s">
        <v>34</v>
      </c>
      <c r="F477" s="2" t="s">
        <v>12</v>
      </c>
      <c r="G477" s="2" t="s">
        <v>382</v>
      </c>
      <c r="H477" s="2" t="s">
        <v>383</v>
      </c>
      <c r="I477" s="4">
        <v>369</v>
      </c>
      <c r="J477" s="5">
        <v>4.2539999999999988E-2</v>
      </c>
      <c r="K477" s="4">
        <v>8675</v>
      </c>
      <c r="L477" s="6">
        <v>100</v>
      </c>
      <c r="M477" s="4">
        <v>56</v>
      </c>
      <c r="N477" s="4">
        <v>56</v>
      </c>
    </row>
    <row r="478" spans="1:14" x14ac:dyDescent="0.25">
      <c r="A478" s="2" t="s">
        <v>904</v>
      </c>
      <c r="B478" s="2" t="s">
        <v>33</v>
      </c>
      <c r="C478" s="4">
        <v>6</v>
      </c>
      <c r="D478" s="2" t="s">
        <v>10</v>
      </c>
      <c r="E478" s="2" t="s">
        <v>34</v>
      </c>
      <c r="F478" s="2" t="s">
        <v>12</v>
      </c>
      <c r="G478" s="2" t="s">
        <v>380</v>
      </c>
      <c r="H478" s="2" t="s">
        <v>380</v>
      </c>
      <c r="I478" s="4">
        <v>360</v>
      </c>
      <c r="J478" s="5">
        <v>4.1500000000000002E-2</v>
      </c>
      <c r="K478" s="4">
        <v>8675</v>
      </c>
      <c r="L478" s="6">
        <v>100</v>
      </c>
      <c r="M478" s="4">
        <v>56</v>
      </c>
      <c r="N478" s="4">
        <v>56</v>
      </c>
    </row>
    <row r="479" spans="1:14" x14ac:dyDescent="0.25">
      <c r="A479" s="2" t="s">
        <v>905</v>
      </c>
      <c r="B479" s="2" t="s">
        <v>277</v>
      </c>
      <c r="C479" s="4">
        <v>1</v>
      </c>
      <c r="D479" s="2" t="s">
        <v>41</v>
      </c>
      <c r="E479" s="2" t="s">
        <v>34</v>
      </c>
      <c r="F479" s="2" t="s">
        <v>278</v>
      </c>
      <c r="G479" s="2" t="s">
        <v>382</v>
      </c>
      <c r="H479" s="2" t="s">
        <v>383</v>
      </c>
      <c r="I479" s="4">
        <v>149</v>
      </c>
      <c r="J479" s="5">
        <v>0.37436999999999998</v>
      </c>
      <c r="K479" s="4">
        <v>398</v>
      </c>
      <c r="L479" s="6">
        <v>100</v>
      </c>
      <c r="M479" s="4">
        <v>2</v>
      </c>
      <c r="N479" s="4">
        <v>2</v>
      </c>
    </row>
    <row r="480" spans="1:14" x14ac:dyDescent="0.25">
      <c r="A480" s="2" t="s">
        <v>906</v>
      </c>
      <c r="B480" s="2" t="s">
        <v>277</v>
      </c>
      <c r="C480" s="4">
        <v>2</v>
      </c>
      <c r="D480" s="2" t="s">
        <v>41</v>
      </c>
      <c r="E480" s="2" t="s">
        <v>34</v>
      </c>
      <c r="F480" s="2" t="s">
        <v>278</v>
      </c>
      <c r="G480" s="2" t="s">
        <v>392</v>
      </c>
      <c r="H480" s="2" t="s">
        <v>393</v>
      </c>
      <c r="I480" s="4">
        <v>92</v>
      </c>
      <c r="J480" s="5">
        <v>0.23116</v>
      </c>
      <c r="K480" s="4">
        <v>398</v>
      </c>
      <c r="L480" s="6">
        <v>100</v>
      </c>
      <c r="M480" s="4">
        <v>2</v>
      </c>
      <c r="N480" s="4">
        <v>2</v>
      </c>
    </row>
    <row r="481" spans="1:14" x14ac:dyDescent="0.25">
      <c r="A481" s="2" t="s">
        <v>907</v>
      </c>
      <c r="B481" s="2" t="s">
        <v>277</v>
      </c>
      <c r="C481" s="4">
        <v>3</v>
      </c>
      <c r="D481" s="2" t="s">
        <v>41</v>
      </c>
      <c r="E481" s="2" t="s">
        <v>34</v>
      </c>
      <c r="F481" s="2" t="s">
        <v>278</v>
      </c>
      <c r="G481" s="2" t="s">
        <v>364</v>
      </c>
      <c r="H481" s="2" t="s">
        <v>365</v>
      </c>
      <c r="I481" s="4">
        <v>88</v>
      </c>
      <c r="J481" s="5">
        <v>0.22111</v>
      </c>
      <c r="K481" s="4">
        <v>398</v>
      </c>
      <c r="L481" s="6">
        <v>100</v>
      </c>
      <c r="M481" s="4">
        <v>2</v>
      </c>
      <c r="N481" s="4">
        <v>2</v>
      </c>
    </row>
    <row r="482" spans="1:14" x14ac:dyDescent="0.25">
      <c r="A482" s="2" t="s">
        <v>908</v>
      </c>
      <c r="B482" s="2" t="s">
        <v>277</v>
      </c>
      <c r="C482" s="4">
        <v>4</v>
      </c>
      <c r="D482" s="2" t="s">
        <v>41</v>
      </c>
      <c r="E482" s="2" t="s">
        <v>34</v>
      </c>
      <c r="F482" s="2" t="s">
        <v>278</v>
      </c>
      <c r="G482" s="2" t="s">
        <v>367</v>
      </c>
      <c r="H482" s="2" t="s">
        <v>368</v>
      </c>
      <c r="I482" s="4">
        <v>55</v>
      </c>
      <c r="J482" s="5">
        <v>0.13819000000000001</v>
      </c>
      <c r="K482" s="4">
        <v>398</v>
      </c>
      <c r="L482" s="6">
        <v>100</v>
      </c>
      <c r="M482" s="4">
        <v>2</v>
      </c>
      <c r="N482" s="4">
        <v>2</v>
      </c>
    </row>
    <row r="483" spans="1:14" x14ac:dyDescent="0.25">
      <c r="A483" s="2" t="s">
        <v>909</v>
      </c>
      <c r="B483" s="2" t="s">
        <v>277</v>
      </c>
      <c r="C483" s="4">
        <v>5</v>
      </c>
      <c r="D483" s="2" t="s">
        <v>41</v>
      </c>
      <c r="E483" s="2" t="s">
        <v>34</v>
      </c>
      <c r="F483" s="2" t="s">
        <v>278</v>
      </c>
      <c r="G483" s="2" t="s">
        <v>397</v>
      </c>
      <c r="H483" s="2" t="s">
        <v>398</v>
      </c>
      <c r="I483" s="4">
        <v>14</v>
      </c>
      <c r="J483" s="5">
        <v>3.5180000000000003E-2</v>
      </c>
      <c r="K483" s="4">
        <v>398</v>
      </c>
      <c r="L483" s="6">
        <v>100</v>
      </c>
      <c r="M483" s="4">
        <v>2</v>
      </c>
      <c r="N483" s="4">
        <v>2</v>
      </c>
    </row>
    <row r="484" spans="1:14" x14ac:dyDescent="0.25">
      <c r="A484" s="2" t="s">
        <v>910</v>
      </c>
      <c r="B484" s="2" t="s">
        <v>280</v>
      </c>
      <c r="C484" s="4">
        <v>1</v>
      </c>
      <c r="D484" s="2" t="s">
        <v>41</v>
      </c>
      <c r="E484" s="2" t="s">
        <v>34</v>
      </c>
      <c r="F484" s="2" t="s">
        <v>281</v>
      </c>
      <c r="G484" s="2" t="s">
        <v>392</v>
      </c>
      <c r="H484" s="2" t="s">
        <v>393</v>
      </c>
      <c r="I484" s="4">
        <v>856</v>
      </c>
      <c r="J484" s="5">
        <v>0.56130999999999998</v>
      </c>
      <c r="K484" s="4">
        <v>1525</v>
      </c>
      <c r="L484" s="6">
        <v>100</v>
      </c>
      <c r="M484" s="4">
        <v>10</v>
      </c>
      <c r="N484" s="4">
        <v>10</v>
      </c>
    </row>
    <row r="485" spans="1:14" x14ac:dyDescent="0.25">
      <c r="A485" s="2" t="s">
        <v>911</v>
      </c>
      <c r="B485" s="2" t="s">
        <v>280</v>
      </c>
      <c r="C485" s="4">
        <v>2</v>
      </c>
      <c r="D485" s="2" t="s">
        <v>41</v>
      </c>
      <c r="E485" s="2" t="s">
        <v>34</v>
      </c>
      <c r="F485" s="2" t="s">
        <v>281</v>
      </c>
      <c r="G485" s="2" t="s">
        <v>367</v>
      </c>
      <c r="H485" s="2" t="s">
        <v>368</v>
      </c>
      <c r="I485" s="4">
        <v>645</v>
      </c>
      <c r="J485" s="5">
        <v>0.42294999999999999</v>
      </c>
      <c r="K485" s="4">
        <v>1525</v>
      </c>
      <c r="L485" s="6">
        <v>100</v>
      </c>
      <c r="M485" s="4">
        <v>10</v>
      </c>
      <c r="N485" s="4">
        <v>10</v>
      </c>
    </row>
    <row r="486" spans="1:14" x14ac:dyDescent="0.25">
      <c r="A486" s="2" t="s">
        <v>912</v>
      </c>
      <c r="B486" s="2" t="s">
        <v>280</v>
      </c>
      <c r="C486" s="4">
        <v>3</v>
      </c>
      <c r="D486" s="2" t="s">
        <v>41</v>
      </c>
      <c r="E486" s="2" t="s">
        <v>34</v>
      </c>
      <c r="F486" s="2" t="s">
        <v>281</v>
      </c>
      <c r="G486" s="2" t="s">
        <v>380</v>
      </c>
      <c r="H486" s="2" t="s">
        <v>380</v>
      </c>
      <c r="I486" s="4">
        <v>24</v>
      </c>
      <c r="J486" s="5">
        <v>1.5740000000000001E-2</v>
      </c>
      <c r="K486" s="4">
        <v>1525</v>
      </c>
      <c r="L486" s="6">
        <v>100</v>
      </c>
      <c r="M486" s="4">
        <v>10</v>
      </c>
      <c r="N486" s="4">
        <v>10</v>
      </c>
    </row>
    <row r="487" spans="1:14" x14ac:dyDescent="0.25">
      <c r="A487" s="2" t="s">
        <v>913</v>
      </c>
      <c r="B487" s="2" t="s">
        <v>283</v>
      </c>
      <c r="C487" s="4">
        <v>1</v>
      </c>
      <c r="D487" s="2" t="s">
        <v>41</v>
      </c>
      <c r="E487" s="2" t="s">
        <v>34</v>
      </c>
      <c r="F487" s="2" t="s">
        <v>284</v>
      </c>
      <c r="G487" s="2" t="s">
        <v>367</v>
      </c>
      <c r="H487" s="2" t="s">
        <v>368</v>
      </c>
      <c r="I487" s="4">
        <v>285</v>
      </c>
      <c r="J487" s="5">
        <v>0.61555000000000004</v>
      </c>
      <c r="K487" s="4">
        <v>463</v>
      </c>
      <c r="L487" s="6">
        <v>100</v>
      </c>
      <c r="M487" s="4">
        <v>3</v>
      </c>
      <c r="N487" s="4">
        <v>3</v>
      </c>
    </row>
    <row r="488" spans="1:14" x14ac:dyDescent="0.25">
      <c r="A488" s="2" t="s">
        <v>914</v>
      </c>
      <c r="B488" s="2" t="s">
        <v>283</v>
      </c>
      <c r="C488" s="4">
        <v>2</v>
      </c>
      <c r="D488" s="2" t="s">
        <v>41</v>
      </c>
      <c r="E488" s="2" t="s">
        <v>34</v>
      </c>
      <c r="F488" s="2" t="s">
        <v>284</v>
      </c>
      <c r="G488" s="2" t="s">
        <v>392</v>
      </c>
      <c r="H488" s="2" t="s">
        <v>393</v>
      </c>
      <c r="I488" s="4">
        <v>178</v>
      </c>
      <c r="J488" s="5">
        <v>0.38445000000000001</v>
      </c>
      <c r="K488" s="4">
        <v>463</v>
      </c>
      <c r="L488" s="6">
        <v>100</v>
      </c>
      <c r="M488" s="4">
        <v>3</v>
      </c>
      <c r="N488" s="4">
        <v>3</v>
      </c>
    </row>
    <row r="489" spans="1:14" x14ac:dyDescent="0.25">
      <c r="A489" s="2" t="s">
        <v>915</v>
      </c>
      <c r="B489" s="2" t="s">
        <v>286</v>
      </c>
      <c r="C489" s="4">
        <v>1</v>
      </c>
      <c r="D489" s="2" t="s">
        <v>41</v>
      </c>
      <c r="E489" s="2" t="s">
        <v>34</v>
      </c>
      <c r="F489" s="2" t="s">
        <v>287</v>
      </c>
      <c r="G489" s="2" t="s">
        <v>392</v>
      </c>
      <c r="H489" s="2" t="s">
        <v>393</v>
      </c>
      <c r="I489" s="4">
        <v>149</v>
      </c>
      <c r="J489" s="5">
        <v>0.30785000000000001</v>
      </c>
      <c r="K489" s="4">
        <v>484</v>
      </c>
      <c r="L489" s="6">
        <v>100</v>
      </c>
      <c r="M489" s="4">
        <v>3</v>
      </c>
      <c r="N489" s="4">
        <v>3</v>
      </c>
    </row>
    <row r="490" spans="1:14" x14ac:dyDescent="0.25">
      <c r="A490" s="2" t="s">
        <v>916</v>
      </c>
      <c r="B490" s="2" t="s">
        <v>286</v>
      </c>
      <c r="C490" s="4">
        <v>2</v>
      </c>
      <c r="D490" s="2" t="s">
        <v>41</v>
      </c>
      <c r="E490" s="2" t="s">
        <v>34</v>
      </c>
      <c r="F490" s="2" t="s">
        <v>287</v>
      </c>
      <c r="G490" s="2" t="s">
        <v>364</v>
      </c>
      <c r="H490" s="2" t="s">
        <v>365</v>
      </c>
      <c r="I490" s="4">
        <v>127</v>
      </c>
      <c r="J490" s="5">
        <v>0.26240000000000002</v>
      </c>
      <c r="K490" s="4">
        <v>484</v>
      </c>
      <c r="L490" s="6">
        <v>100</v>
      </c>
      <c r="M490" s="4">
        <v>3</v>
      </c>
      <c r="N490" s="4">
        <v>3</v>
      </c>
    </row>
    <row r="491" spans="1:14" x14ac:dyDescent="0.25">
      <c r="A491" s="2" t="s">
        <v>917</v>
      </c>
      <c r="B491" s="2" t="s">
        <v>286</v>
      </c>
      <c r="C491" s="4">
        <v>3</v>
      </c>
      <c r="D491" s="2" t="s">
        <v>41</v>
      </c>
      <c r="E491" s="2" t="s">
        <v>34</v>
      </c>
      <c r="F491" s="2" t="s">
        <v>287</v>
      </c>
      <c r="G491" s="2" t="s">
        <v>382</v>
      </c>
      <c r="H491" s="2" t="s">
        <v>383</v>
      </c>
      <c r="I491" s="4">
        <v>123</v>
      </c>
      <c r="J491" s="5">
        <v>0.25413000000000002</v>
      </c>
      <c r="K491" s="4">
        <v>484</v>
      </c>
      <c r="L491" s="6">
        <v>100</v>
      </c>
      <c r="M491" s="4">
        <v>3</v>
      </c>
      <c r="N491" s="4">
        <v>3</v>
      </c>
    </row>
    <row r="492" spans="1:14" x14ac:dyDescent="0.25">
      <c r="A492" s="2" t="s">
        <v>918</v>
      </c>
      <c r="B492" s="2" t="s">
        <v>286</v>
      </c>
      <c r="C492" s="4">
        <v>4</v>
      </c>
      <c r="D492" s="2" t="s">
        <v>41</v>
      </c>
      <c r="E492" s="2" t="s">
        <v>34</v>
      </c>
      <c r="F492" s="2" t="s">
        <v>287</v>
      </c>
      <c r="G492" s="2" t="s">
        <v>367</v>
      </c>
      <c r="H492" s="2" t="s">
        <v>368</v>
      </c>
      <c r="I492" s="4">
        <v>46</v>
      </c>
      <c r="J492" s="5">
        <v>9.5039999999999999E-2</v>
      </c>
      <c r="K492" s="4">
        <v>484</v>
      </c>
      <c r="L492" s="6">
        <v>100</v>
      </c>
      <c r="M492" s="4">
        <v>3</v>
      </c>
      <c r="N492" s="4">
        <v>3</v>
      </c>
    </row>
    <row r="493" spans="1:14" x14ac:dyDescent="0.25">
      <c r="A493" s="2" t="s">
        <v>919</v>
      </c>
      <c r="B493" s="2" t="s">
        <v>286</v>
      </c>
      <c r="C493" s="4">
        <v>5</v>
      </c>
      <c r="D493" s="2" t="s">
        <v>41</v>
      </c>
      <c r="E493" s="2" t="s">
        <v>34</v>
      </c>
      <c r="F493" s="2" t="s">
        <v>287</v>
      </c>
      <c r="G493" s="2" t="s">
        <v>397</v>
      </c>
      <c r="H493" s="2" t="s">
        <v>398</v>
      </c>
      <c r="I493" s="4">
        <v>39</v>
      </c>
      <c r="J493" s="5">
        <v>8.0579999999999999E-2</v>
      </c>
      <c r="K493" s="4">
        <v>484</v>
      </c>
      <c r="L493" s="6">
        <v>100</v>
      </c>
      <c r="M493" s="4">
        <v>3</v>
      </c>
      <c r="N493" s="4">
        <v>3</v>
      </c>
    </row>
    <row r="494" spans="1:14" x14ac:dyDescent="0.25">
      <c r="A494" s="2" t="s">
        <v>920</v>
      </c>
      <c r="B494" s="2" t="s">
        <v>295</v>
      </c>
      <c r="C494" s="4">
        <v>1</v>
      </c>
      <c r="D494" s="2" t="s">
        <v>41</v>
      </c>
      <c r="E494" s="2" t="s">
        <v>34</v>
      </c>
      <c r="F494" s="2" t="s">
        <v>296</v>
      </c>
      <c r="G494" s="2" t="s">
        <v>367</v>
      </c>
      <c r="H494" s="2" t="s">
        <v>368</v>
      </c>
      <c r="I494" s="4">
        <v>941</v>
      </c>
      <c r="J494" s="5">
        <v>0.57238</v>
      </c>
      <c r="K494" s="4">
        <v>1644</v>
      </c>
      <c r="L494" s="6">
        <v>100</v>
      </c>
      <c r="M494" s="4">
        <v>9</v>
      </c>
      <c r="N494" s="4">
        <v>9</v>
      </c>
    </row>
    <row r="495" spans="1:14" x14ac:dyDescent="0.25">
      <c r="A495" s="2" t="s">
        <v>921</v>
      </c>
      <c r="B495" s="2" t="s">
        <v>295</v>
      </c>
      <c r="C495" s="4">
        <v>2</v>
      </c>
      <c r="D495" s="2" t="s">
        <v>41</v>
      </c>
      <c r="E495" s="2" t="s">
        <v>34</v>
      </c>
      <c r="F495" s="2" t="s">
        <v>296</v>
      </c>
      <c r="G495" s="2" t="s">
        <v>364</v>
      </c>
      <c r="H495" s="2" t="s">
        <v>365</v>
      </c>
      <c r="I495" s="4">
        <v>529</v>
      </c>
      <c r="J495" s="5">
        <v>0.32178000000000001</v>
      </c>
      <c r="K495" s="4">
        <v>1644</v>
      </c>
      <c r="L495" s="6">
        <v>100</v>
      </c>
      <c r="M495" s="4">
        <v>9</v>
      </c>
      <c r="N495" s="4">
        <v>9</v>
      </c>
    </row>
    <row r="496" spans="1:14" x14ac:dyDescent="0.25">
      <c r="A496" s="2" t="s">
        <v>922</v>
      </c>
      <c r="B496" s="2" t="s">
        <v>295</v>
      </c>
      <c r="C496" s="4">
        <v>3</v>
      </c>
      <c r="D496" s="2" t="s">
        <v>41</v>
      </c>
      <c r="E496" s="2" t="s">
        <v>34</v>
      </c>
      <c r="F496" s="2" t="s">
        <v>296</v>
      </c>
      <c r="G496" s="2" t="s">
        <v>397</v>
      </c>
      <c r="H496" s="2" t="s">
        <v>398</v>
      </c>
      <c r="I496" s="4">
        <v>119</v>
      </c>
      <c r="J496" s="5">
        <v>7.238E-2</v>
      </c>
      <c r="K496" s="4">
        <v>1644</v>
      </c>
      <c r="L496" s="6">
        <v>100</v>
      </c>
      <c r="M496" s="4">
        <v>9</v>
      </c>
      <c r="N496" s="4">
        <v>9</v>
      </c>
    </row>
    <row r="497" spans="1:14" x14ac:dyDescent="0.25">
      <c r="A497" s="2" t="s">
        <v>923</v>
      </c>
      <c r="B497" s="2" t="s">
        <v>295</v>
      </c>
      <c r="C497" s="4">
        <v>4</v>
      </c>
      <c r="D497" s="2" t="s">
        <v>41</v>
      </c>
      <c r="E497" s="2" t="s">
        <v>34</v>
      </c>
      <c r="F497" s="2" t="s">
        <v>296</v>
      </c>
      <c r="G497" s="2" t="s">
        <v>392</v>
      </c>
      <c r="H497" s="2" t="s">
        <v>393</v>
      </c>
      <c r="I497" s="4">
        <v>55</v>
      </c>
      <c r="J497" s="5">
        <v>3.3450000000000001E-2</v>
      </c>
      <c r="K497" s="4">
        <v>1644</v>
      </c>
      <c r="L497" s="6">
        <v>100</v>
      </c>
      <c r="M497" s="4">
        <v>9</v>
      </c>
      <c r="N497" s="4">
        <v>9</v>
      </c>
    </row>
    <row r="498" spans="1:14" x14ac:dyDescent="0.25">
      <c r="A498" s="2" t="s">
        <v>924</v>
      </c>
      <c r="B498" s="2" t="s">
        <v>289</v>
      </c>
      <c r="C498" s="4">
        <v>1</v>
      </c>
      <c r="D498" s="2" t="s">
        <v>41</v>
      </c>
      <c r="E498" s="2" t="s">
        <v>34</v>
      </c>
      <c r="F498" s="2" t="s">
        <v>290</v>
      </c>
      <c r="G498" s="2" t="s">
        <v>364</v>
      </c>
      <c r="H498" s="2" t="s">
        <v>365</v>
      </c>
      <c r="I498" s="4">
        <v>172</v>
      </c>
      <c r="J498" s="5">
        <v>0.43433999999999989</v>
      </c>
      <c r="K498" s="4">
        <v>396</v>
      </c>
      <c r="L498" s="6">
        <v>100</v>
      </c>
      <c r="M498" s="4">
        <v>3</v>
      </c>
      <c r="N498" s="4">
        <v>3</v>
      </c>
    </row>
    <row r="499" spans="1:14" x14ac:dyDescent="0.25">
      <c r="A499" s="2" t="s">
        <v>925</v>
      </c>
      <c r="B499" s="2" t="s">
        <v>289</v>
      </c>
      <c r="C499" s="4">
        <v>2</v>
      </c>
      <c r="D499" s="2" t="s">
        <v>41</v>
      </c>
      <c r="E499" s="2" t="s">
        <v>34</v>
      </c>
      <c r="F499" s="2" t="s">
        <v>290</v>
      </c>
      <c r="G499" s="2" t="s">
        <v>392</v>
      </c>
      <c r="H499" s="2" t="s">
        <v>393</v>
      </c>
      <c r="I499" s="4">
        <v>120</v>
      </c>
      <c r="J499" s="5">
        <v>0.30303000000000002</v>
      </c>
      <c r="K499" s="4">
        <v>396</v>
      </c>
      <c r="L499" s="6">
        <v>100</v>
      </c>
      <c r="M499" s="4">
        <v>3</v>
      </c>
      <c r="N499" s="4">
        <v>3</v>
      </c>
    </row>
    <row r="500" spans="1:14" x14ac:dyDescent="0.25">
      <c r="A500" s="2" t="s">
        <v>926</v>
      </c>
      <c r="B500" s="2" t="s">
        <v>289</v>
      </c>
      <c r="C500" s="4">
        <v>3</v>
      </c>
      <c r="D500" s="2" t="s">
        <v>41</v>
      </c>
      <c r="E500" s="2" t="s">
        <v>34</v>
      </c>
      <c r="F500" s="2" t="s">
        <v>290</v>
      </c>
      <c r="G500" s="2" t="s">
        <v>367</v>
      </c>
      <c r="H500" s="2" t="s">
        <v>368</v>
      </c>
      <c r="I500" s="4">
        <v>104</v>
      </c>
      <c r="J500" s="5">
        <v>0.26262999999999997</v>
      </c>
      <c r="K500" s="4">
        <v>396</v>
      </c>
      <c r="L500" s="6">
        <v>100</v>
      </c>
      <c r="M500" s="4">
        <v>3</v>
      </c>
      <c r="N500" s="4">
        <v>3</v>
      </c>
    </row>
    <row r="501" spans="1:14" x14ac:dyDescent="0.25">
      <c r="A501" s="2" t="s">
        <v>927</v>
      </c>
      <c r="B501" s="2" t="s">
        <v>292</v>
      </c>
      <c r="C501" s="4">
        <v>1</v>
      </c>
      <c r="D501" s="2" t="s">
        <v>41</v>
      </c>
      <c r="E501" s="2" t="s">
        <v>34</v>
      </c>
      <c r="F501" s="2" t="s">
        <v>293</v>
      </c>
      <c r="G501" s="2" t="s">
        <v>367</v>
      </c>
      <c r="H501" s="2" t="s">
        <v>368</v>
      </c>
      <c r="I501" s="4">
        <v>952</v>
      </c>
      <c r="J501" s="5">
        <v>0.42124</v>
      </c>
      <c r="K501" s="4">
        <v>2260</v>
      </c>
      <c r="L501" s="6">
        <v>100</v>
      </c>
      <c r="M501" s="4">
        <v>16</v>
      </c>
      <c r="N501" s="4">
        <v>16</v>
      </c>
    </row>
    <row r="502" spans="1:14" x14ac:dyDescent="0.25">
      <c r="A502" s="2" t="s">
        <v>928</v>
      </c>
      <c r="B502" s="2" t="s">
        <v>292</v>
      </c>
      <c r="C502" s="4">
        <v>2</v>
      </c>
      <c r="D502" s="2" t="s">
        <v>41</v>
      </c>
      <c r="E502" s="2" t="s">
        <v>34</v>
      </c>
      <c r="F502" s="2" t="s">
        <v>293</v>
      </c>
      <c r="G502" s="2" t="s">
        <v>364</v>
      </c>
      <c r="H502" s="2" t="s">
        <v>365</v>
      </c>
      <c r="I502" s="4">
        <v>601</v>
      </c>
      <c r="J502" s="5">
        <v>0.26593</v>
      </c>
      <c r="K502" s="4">
        <v>2260</v>
      </c>
      <c r="L502" s="6">
        <v>100</v>
      </c>
      <c r="M502" s="4">
        <v>16</v>
      </c>
      <c r="N502" s="4">
        <v>16</v>
      </c>
    </row>
    <row r="503" spans="1:14" x14ac:dyDescent="0.25">
      <c r="A503" s="2" t="s">
        <v>929</v>
      </c>
      <c r="B503" s="2" t="s">
        <v>292</v>
      </c>
      <c r="C503" s="4">
        <v>3</v>
      </c>
      <c r="D503" s="2" t="s">
        <v>41</v>
      </c>
      <c r="E503" s="2" t="s">
        <v>34</v>
      </c>
      <c r="F503" s="2" t="s">
        <v>293</v>
      </c>
      <c r="G503" s="2" t="s">
        <v>380</v>
      </c>
      <c r="H503" s="2" t="s">
        <v>380</v>
      </c>
      <c r="I503" s="4">
        <v>369</v>
      </c>
      <c r="J503" s="5">
        <v>0.16327</v>
      </c>
      <c r="K503" s="4">
        <v>2260</v>
      </c>
      <c r="L503" s="6">
        <v>100</v>
      </c>
      <c r="M503" s="4">
        <v>16</v>
      </c>
      <c r="N503" s="4">
        <v>16</v>
      </c>
    </row>
    <row r="504" spans="1:14" x14ac:dyDescent="0.25">
      <c r="A504" s="2" t="s">
        <v>930</v>
      </c>
      <c r="B504" s="2" t="s">
        <v>292</v>
      </c>
      <c r="C504" s="4">
        <v>4</v>
      </c>
      <c r="D504" s="2" t="s">
        <v>41</v>
      </c>
      <c r="E504" s="2" t="s">
        <v>34</v>
      </c>
      <c r="F504" s="2" t="s">
        <v>293</v>
      </c>
      <c r="G504" s="2" t="s">
        <v>489</v>
      </c>
      <c r="H504" s="2" t="s">
        <v>490</v>
      </c>
      <c r="I504" s="4">
        <v>186</v>
      </c>
      <c r="J504" s="5">
        <v>8.2299999999999998E-2</v>
      </c>
      <c r="K504" s="4">
        <v>2260</v>
      </c>
      <c r="L504" s="6">
        <v>100</v>
      </c>
      <c r="M504" s="4">
        <v>16</v>
      </c>
      <c r="N504" s="4">
        <v>16</v>
      </c>
    </row>
    <row r="505" spans="1:14" x14ac:dyDescent="0.25">
      <c r="A505" s="2" t="s">
        <v>931</v>
      </c>
      <c r="B505" s="2" t="s">
        <v>292</v>
      </c>
      <c r="C505" s="4">
        <v>5</v>
      </c>
      <c r="D505" s="2" t="s">
        <v>41</v>
      </c>
      <c r="E505" s="2" t="s">
        <v>34</v>
      </c>
      <c r="F505" s="2" t="s">
        <v>293</v>
      </c>
      <c r="G505" s="2" t="s">
        <v>382</v>
      </c>
      <c r="H505" s="2" t="s">
        <v>383</v>
      </c>
      <c r="I505" s="4">
        <v>152</v>
      </c>
      <c r="J505" s="5">
        <v>6.726E-2</v>
      </c>
      <c r="K505" s="4">
        <v>2260</v>
      </c>
      <c r="L505" s="6">
        <v>100</v>
      </c>
      <c r="M505" s="4">
        <v>16</v>
      </c>
      <c r="N505" s="4">
        <v>16</v>
      </c>
    </row>
    <row r="506" spans="1:14" x14ac:dyDescent="0.25">
      <c r="A506" s="2" t="s">
        <v>932</v>
      </c>
      <c r="B506" s="2" t="s">
        <v>23</v>
      </c>
      <c r="C506" s="4">
        <v>1</v>
      </c>
      <c r="D506" s="2" t="s">
        <v>10</v>
      </c>
      <c r="E506" s="2" t="s">
        <v>24</v>
      </c>
      <c r="F506" s="2" t="s">
        <v>12</v>
      </c>
      <c r="G506" s="2" t="s">
        <v>385</v>
      </c>
      <c r="H506" s="2" t="s">
        <v>385</v>
      </c>
      <c r="I506" s="4">
        <v>7610</v>
      </c>
      <c r="J506" s="5">
        <v>0.21213000000000001</v>
      </c>
      <c r="K506" s="4">
        <v>35874</v>
      </c>
      <c r="L506" s="6">
        <v>100</v>
      </c>
      <c r="M506" s="4">
        <v>177</v>
      </c>
      <c r="N506" s="4">
        <v>177</v>
      </c>
    </row>
    <row r="507" spans="1:14" x14ac:dyDescent="0.25">
      <c r="A507" s="2" t="s">
        <v>933</v>
      </c>
      <c r="B507" s="2" t="s">
        <v>23</v>
      </c>
      <c r="C507" s="4">
        <v>2</v>
      </c>
      <c r="D507" s="2" t="s">
        <v>10</v>
      </c>
      <c r="E507" s="2" t="s">
        <v>24</v>
      </c>
      <c r="F507" s="2" t="s">
        <v>12</v>
      </c>
      <c r="G507" s="2" t="s">
        <v>392</v>
      </c>
      <c r="H507" s="2" t="s">
        <v>393</v>
      </c>
      <c r="I507" s="4">
        <v>6216</v>
      </c>
      <c r="J507" s="5">
        <v>0.17327000000000001</v>
      </c>
      <c r="K507" s="4">
        <v>35874</v>
      </c>
      <c r="L507" s="6">
        <v>100</v>
      </c>
      <c r="M507" s="4">
        <v>177</v>
      </c>
      <c r="N507" s="4">
        <v>177</v>
      </c>
    </row>
    <row r="508" spans="1:14" x14ac:dyDescent="0.25">
      <c r="A508" s="2" t="s">
        <v>934</v>
      </c>
      <c r="B508" s="2" t="s">
        <v>23</v>
      </c>
      <c r="C508" s="4">
        <v>3</v>
      </c>
      <c r="D508" s="2" t="s">
        <v>10</v>
      </c>
      <c r="E508" s="2" t="s">
        <v>24</v>
      </c>
      <c r="F508" s="2" t="s">
        <v>12</v>
      </c>
      <c r="G508" s="2" t="s">
        <v>387</v>
      </c>
      <c r="H508" s="2" t="s">
        <v>388</v>
      </c>
      <c r="I508" s="4">
        <v>4979</v>
      </c>
      <c r="J508" s="5">
        <v>0.13879</v>
      </c>
      <c r="K508" s="4">
        <v>35874</v>
      </c>
      <c r="L508" s="6">
        <v>100</v>
      </c>
      <c r="M508" s="4">
        <v>177</v>
      </c>
      <c r="N508" s="4">
        <v>177</v>
      </c>
    </row>
    <row r="509" spans="1:14" x14ac:dyDescent="0.25">
      <c r="A509" s="2" t="s">
        <v>935</v>
      </c>
      <c r="B509" s="2" t="s">
        <v>23</v>
      </c>
      <c r="C509" s="4">
        <v>4</v>
      </c>
      <c r="D509" s="2" t="s">
        <v>10</v>
      </c>
      <c r="E509" s="2" t="s">
        <v>24</v>
      </c>
      <c r="F509" s="2" t="s">
        <v>12</v>
      </c>
      <c r="G509" s="2" t="s">
        <v>380</v>
      </c>
      <c r="H509" s="2" t="s">
        <v>380</v>
      </c>
      <c r="I509" s="4">
        <v>3887</v>
      </c>
      <c r="J509" s="5">
        <v>0.10835</v>
      </c>
      <c r="K509" s="4">
        <v>35874</v>
      </c>
      <c r="L509" s="6">
        <v>100</v>
      </c>
      <c r="M509" s="4">
        <v>177</v>
      </c>
      <c r="N509" s="4">
        <v>177</v>
      </c>
    </row>
    <row r="510" spans="1:14" x14ac:dyDescent="0.25">
      <c r="A510" s="2" t="s">
        <v>936</v>
      </c>
      <c r="B510" s="2" t="s">
        <v>23</v>
      </c>
      <c r="C510" s="4">
        <v>5</v>
      </c>
      <c r="D510" s="2" t="s">
        <v>10</v>
      </c>
      <c r="E510" s="2" t="s">
        <v>24</v>
      </c>
      <c r="F510" s="2" t="s">
        <v>12</v>
      </c>
      <c r="G510" s="2" t="s">
        <v>367</v>
      </c>
      <c r="H510" s="2" t="s">
        <v>368</v>
      </c>
      <c r="I510" s="4">
        <v>3009</v>
      </c>
      <c r="J510" s="5">
        <v>8.3879999999999996E-2</v>
      </c>
      <c r="K510" s="4">
        <v>35874</v>
      </c>
      <c r="L510" s="6">
        <v>100</v>
      </c>
      <c r="M510" s="4">
        <v>177</v>
      </c>
      <c r="N510" s="4">
        <v>177</v>
      </c>
    </row>
    <row r="511" spans="1:14" x14ac:dyDescent="0.25">
      <c r="A511" s="2" t="s">
        <v>937</v>
      </c>
      <c r="B511" s="2" t="s">
        <v>23</v>
      </c>
      <c r="C511" s="4">
        <v>6</v>
      </c>
      <c r="D511" s="2" t="s">
        <v>10</v>
      </c>
      <c r="E511" s="2" t="s">
        <v>24</v>
      </c>
      <c r="F511" s="2" t="s">
        <v>12</v>
      </c>
      <c r="G511" s="2" t="s">
        <v>372</v>
      </c>
      <c r="H511" s="2" t="s">
        <v>373</v>
      </c>
      <c r="I511" s="4">
        <v>2273</v>
      </c>
      <c r="J511" s="5">
        <v>6.336E-2</v>
      </c>
      <c r="K511" s="4">
        <v>35874</v>
      </c>
      <c r="L511" s="6">
        <v>100</v>
      </c>
      <c r="M511" s="4">
        <v>177</v>
      </c>
      <c r="N511" s="4">
        <v>177</v>
      </c>
    </row>
    <row r="512" spans="1:14" x14ac:dyDescent="0.25">
      <c r="A512" s="2" t="s">
        <v>938</v>
      </c>
      <c r="B512" s="2" t="s">
        <v>23</v>
      </c>
      <c r="C512" s="4">
        <v>7</v>
      </c>
      <c r="D512" s="2" t="s">
        <v>10</v>
      </c>
      <c r="E512" s="2" t="s">
        <v>24</v>
      </c>
      <c r="F512" s="2" t="s">
        <v>12</v>
      </c>
      <c r="G512" s="2" t="s">
        <v>370</v>
      </c>
      <c r="H512" s="2" t="s">
        <v>370</v>
      </c>
      <c r="I512" s="4">
        <v>2151</v>
      </c>
      <c r="J512" s="5">
        <v>5.9960000000000013E-2</v>
      </c>
      <c r="K512" s="4">
        <v>35874</v>
      </c>
      <c r="L512" s="6">
        <v>100</v>
      </c>
      <c r="M512" s="4">
        <v>177</v>
      </c>
      <c r="N512" s="4">
        <v>177</v>
      </c>
    </row>
    <row r="513" spans="1:14" x14ac:dyDescent="0.25">
      <c r="A513" s="2" t="s">
        <v>939</v>
      </c>
      <c r="B513" s="2" t="s">
        <v>23</v>
      </c>
      <c r="C513" s="4">
        <v>8</v>
      </c>
      <c r="D513" s="2" t="s">
        <v>10</v>
      </c>
      <c r="E513" s="2" t="s">
        <v>24</v>
      </c>
      <c r="F513" s="2" t="s">
        <v>12</v>
      </c>
      <c r="G513" s="2" t="s">
        <v>397</v>
      </c>
      <c r="H513" s="2" t="s">
        <v>398</v>
      </c>
      <c r="I513" s="4">
        <v>1958</v>
      </c>
      <c r="J513" s="5">
        <v>5.4579999999999997E-2</v>
      </c>
      <c r="K513" s="4">
        <v>35874</v>
      </c>
      <c r="L513" s="6">
        <v>100</v>
      </c>
      <c r="M513" s="4">
        <v>177</v>
      </c>
      <c r="N513" s="4">
        <v>177</v>
      </c>
    </row>
    <row r="514" spans="1:14" x14ac:dyDescent="0.25">
      <c r="A514" s="2" t="s">
        <v>940</v>
      </c>
      <c r="B514" s="2" t="s">
        <v>23</v>
      </c>
      <c r="C514" s="4">
        <v>9</v>
      </c>
      <c r="D514" s="2" t="s">
        <v>10</v>
      </c>
      <c r="E514" s="2" t="s">
        <v>24</v>
      </c>
      <c r="F514" s="2" t="s">
        <v>12</v>
      </c>
      <c r="G514" s="2" t="s">
        <v>429</v>
      </c>
      <c r="H514" s="2" t="s">
        <v>430</v>
      </c>
      <c r="I514" s="4">
        <v>1946</v>
      </c>
      <c r="J514" s="5">
        <v>5.425E-2</v>
      </c>
      <c r="K514" s="4">
        <v>35874</v>
      </c>
      <c r="L514" s="6">
        <v>100</v>
      </c>
      <c r="M514" s="4">
        <v>177</v>
      </c>
      <c r="N514" s="4">
        <v>177</v>
      </c>
    </row>
    <row r="515" spans="1:14" x14ac:dyDescent="0.25">
      <c r="A515" s="2" t="s">
        <v>941</v>
      </c>
      <c r="B515" s="2" t="s">
        <v>23</v>
      </c>
      <c r="C515" s="4">
        <v>10</v>
      </c>
      <c r="D515" s="2" t="s">
        <v>10</v>
      </c>
      <c r="E515" s="2" t="s">
        <v>24</v>
      </c>
      <c r="F515" s="2" t="s">
        <v>12</v>
      </c>
      <c r="G515" s="2" t="s">
        <v>364</v>
      </c>
      <c r="H515" s="2" t="s">
        <v>365</v>
      </c>
      <c r="I515" s="4">
        <v>1585</v>
      </c>
      <c r="J515" s="5">
        <v>4.4179999999999997E-2</v>
      </c>
      <c r="K515" s="4">
        <v>35874</v>
      </c>
      <c r="L515" s="6">
        <v>100</v>
      </c>
      <c r="M515" s="4">
        <v>177</v>
      </c>
      <c r="N515" s="4">
        <v>177</v>
      </c>
    </row>
    <row r="516" spans="1:14" x14ac:dyDescent="0.25">
      <c r="A516" s="2" t="s">
        <v>942</v>
      </c>
      <c r="B516" s="2" t="s">
        <v>23</v>
      </c>
      <c r="C516" s="4">
        <v>11</v>
      </c>
      <c r="D516" s="2" t="s">
        <v>10</v>
      </c>
      <c r="E516" s="2" t="s">
        <v>24</v>
      </c>
      <c r="F516" s="2" t="s">
        <v>12</v>
      </c>
      <c r="G516" s="2" t="s">
        <v>378</v>
      </c>
      <c r="H516" s="2" t="s">
        <v>378</v>
      </c>
      <c r="I516" s="4">
        <v>260</v>
      </c>
      <c r="J516" s="5">
        <v>0.72499999999999998</v>
      </c>
      <c r="K516" s="4">
        <v>35874</v>
      </c>
      <c r="L516" s="6">
        <v>100</v>
      </c>
      <c r="M516" s="4">
        <v>177</v>
      </c>
      <c r="N516" s="4">
        <v>177</v>
      </c>
    </row>
    <row r="517" spans="1:14" x14ac:dyDescent="0.25">
      <c r="A517" s="2" t="s">
        <v>943</v>
      </c>
      <c r="B517" s="2" t="s">
        <v>298</v>
      </c>
      <c r="C517" s="4">
        <v>1</v>
      </c>
      <c r="D517" s="2" t="s">
        <v>41</v>
      </c>
      <c r="E517" s="2" t="s">
        <v>24</v>
      </c>
      <c r="F517" s="2" t="s">
        <v>299</v>
      </c>
      <c r="G517" s="2" t="s">
        <v>392</v>
      </c>
      <c r="H517" s="2" t="s">
        <v>393</v>
      </c>
      <c r="I517" s="4">
        <v>2307</v>
      </c>
      <c r="J517" s="5">
        <v>0.33738000000000001</v>
      </c>
      <c r="K517" s="4">
        <v>6838</v>
      </c>
      <c r="L517" s="6">
        <v>100</v>
      </c>
      <c r="M517" s="4">
        <v>35</v>
      </c>
      <c r="N517" s="4">
        <v>35</v>
      </c>
    </row>
    <row r="518" spans="1:14" x14ac:dyDescent="0.25">
      <c r="A518" s="2" t="s">
        <v>944</v>
      </c>
      <c r="B518" s="2" t="s">
        <v>298</v>
      </c>
      <c r="C518" s="4">
        <v>2</v>
      </c>
      <c r="D518" s="2" t="s">
        <v>41</v>
      </c>
      <c r="E518" s="2" t="s">
        <v>24</v>
      </c>
      <c r="F518" s="2" t="s">
        <v>299</v>
      </c>
      <c r="G518" s="2" t="s">
        <v>367</v>
      </c>
      <c r="H518" s="2" t="s">
        <v>368</v>
      </c>
      <c r="I518" s="4">
        <v>1721</v>
      </c>
      <c r="J518" s="5">
        <v>0.25168000000000001</v>
      </c>
      <c r="K518" s="4">
        <v>6838</v>
      </c>
      <c r="L518" s="6">
        <v>100</v>
      </c>
      <c r="M518" s="4">
        <v>35</v>
      </c>
      <c r="N518" s="4">
        <v>35</v>
      </c>
    </row>
    <row r="519" spans="1:14" x14ac:dyDescent="0.25">
      <c r="A519" s="2" t="s">
        <v>945</v>
      </c>
      <c r="B519" s="2" t="s">
        <v>298</v>
      </c>
      <c r="C519" s="4">
        <v>3</v>
      </c>
      <c r="D519" s="2" t="s">
        <v>41</v>
      </c>
      <c r="E519" s="2" t="s">
        <v>24</v>
      </c>
      <c r="F519" s="2" t="s">
        <v>299</v>
      </c>
      <c r="G519" s="2" t="s">
        <v>380</v>
      </c>
      <c r="H519" s="2" t="s">
        <v>380</v>
      </c>
      <c r="I519" s="4">
        <v>834</v>
      </c>
      <c r="J519" s="5">
        <v>0.12197</v>
      </c>
      <c r="K519" s="4">
        <v>6838</v>
      </c>
      <c r="L519" s="6">
        <v>100</v>
      </c>
      <c r="M519" s="4">
        <v>35</v>
      </c>
      <c r="N519" s="4">
        <v>35</v>
      </c>
    </row>
    <row r="520" spans="1:14" x14ac:dyDescent="0.25">
      <c r="A520" s="2" t="s">
        <v>946</v>
      </c>
      <c r="B520" s="2" t="s">
        <v>298</v>
      </c>
      <c r="C520" s="4">
        <v>4</v>
      </c>
      <c r="D520" s="2" t="s">
        <v>41</v>
      </c>
      <c r="E520" s="2" t="s">
        <v>24</v>
      </c>
      <c r="F520" s="2" t="s">
        <v>299</v>
      </c>
      <c r="G520" s="2" t="s">
        <v>387</v>
      </c>
      <c r="H520" s="2" t="s">
        <v>388</v>
      </c>
      <c r="I520" s="4">
        <v>764</v>
      </c>
      <c r="J520" s="5">
        <v>0.11173</v>
      </c>
      <c r="K520" s="4">
        <v>6838</v>
      </c>
      <c r="L520" s="6">
        <v>100</v>
      </c>
      <c r="M520" s="4">
        <v>35</v>
      </c>
      <c r="N520" s="4">
        <v>35</v>
      </c>
    </row>
    <row r="521" spans="1:14" x14ac:dyDescent="0.25">
      <c r="A521" s="2" t="s">
        <v>947</v>
      </c>
      <c r="B521" s="2" t="s">
        <v>298</v>
      </c>
      <c r="C521" s="4">
        <v>5</v>
      </c>
      <c r="D521" s="2" t="s">
        <v>41</v>
      </c>
      <c r="E521" s="2" t="s">
        <v>24</v>
      </c>
      <c r="F521" s="2" t="s">
        <v>299</v>
      </c>
      <c r="G521" s="2" t="s">
        <v>397</v>
      </c>
      <c r="H521" s="2" t="s">
        <v>398</v>
      </c>
      <c r="I521" s="4">
        <v>602</v>
      </c>
      <c r="J521" s="5">
        <v>8.8040000000000007E-2</v>
      </c>
      <c r="K521" s="4">
        <v>6838</v>
      </c>
      <c r="L521" s="6">
        <v>100</v>
      </c>
      <c r="M521" s="4">
        <v>35</v>
      </c>
      <c r="N521" s="4">
        <v>35</v>
      </c>
    </row>
    <row r="522" spans="1:14" x14ac:dyDescent="0.25">
      <c r="A522" s="2" t="s">
        <v>948</v>
      </c>
      <c r="B522" s="2" t="s">
        <v>298</v>
      </c>
      <c r="C522" s="4">
        <v>6</v>
      </c>
      <c r="D522" s="2" t="s">
        <v>41</v>
      </c>
      <c r="E522" s="2" t="s">
        <v>24</v>
      </c>
      <c r="F522" s="2" t="s">
        <v>299</v>
      </c>
      <c r="G522" s="2" t="s">
        <v>385</v>
      </c>
      <c r="H522" s="2" t="s">
        <v>385</v>
      </c>
      <c r="I522" s="4">
        <v>279</v>
      </c>
      <c r="J522" s="5">
        <v>4.0800000000000003E-2</v>
      </c>
      <c r="K522" s="4">
        <v>6838</v>
      </c>
      <c r="L522" s="6">
        <v>100</v>
      </c>
      <c r="M522" s="4">
        <v>35</v>
      </c>
      <c r="N522" s="4">
        <v>35</v>
      </c>
    </row>
    <row r="523" spans="1:14" x14ac:dyDescent="0.25">
      <c r="A523" s="2" t="s">
        <v>949</v>
      </c>
      <c r="B523" s="2" t="s">
        <v>298</v>
      </c>
      <c r="C523" s="4">
        <v>7</v>
      </c>
      <c r="D523" s="2" t="s">
        <v>41</v>
      </c>
      <c r="E523" s="2" t="s">
        <v>24</v>
      </c>
      <c r="F523" s="2" t="s">
        <v>299</v>
      </c>
      <c r="G523" s="2" t="s">
        <v>364</v>
      </c>
      <c r="H523" s="2" t="s">
        <v>365</v>
      </c>
      <c r="I523" s="4">
        <v>251</v>
      </c>
      <c r="J523" s="5">
        <v>3.671E-2</v>
      </c>
      <c r="K523" s="4">
        <v>6838</v>
      </c>
      <c r="L523" s="6">
        <v>100</v>
      </c>
      <c r="M523" s="4">
        <v>35</v>
      </c>
      <c r="N523" s="4">
        <v>35</v>
      </c>
    </row>
    <row r="524" spans="1:14" x14ac:dyDescent="0.25">
      <c r="A524" s="2" t="s">
        <v>950</v>
      </c>
      <c r="B524" s="2" t="s">
        <v>298</v>
      </c>
      <c r="C524" s="4">
        <v>8</v>
      </c>
      <c r="D524" s="2" t="s">
        <v>41</v>
      </c>
      <c r="E524" s="2" t="s">
        <v>24</v>
      </c>
      <c r="F524" s="2" t="s">
        <v>299</v>
      </c>
      <c r="G524" s="2" t="s">
        <v>378</v>
      </c>
      <c r="H524" s="2" t="s">
        <v>378</v>
      </c>
      <c r="I524" s="4">
        <v>80</v>
      </c>
      <c r="J524" s="5">
        <v>1.17E-2</v>
      </c>
      <c r="K524" s="4">
        <v>6838</v>
      </c>
      <c r="L524" s="6">
        <v>100</v>
      </c>
      <c r="M524" s="4">
        <v>35</v>
      </c>
      <c r="N524" s="4">
        <v>35</v>
      </c>
    </row>
    <row r="525" spans="1:14" x14ac:dyDescent="0.25">
      <c r="A525" s="2" t="s">
        <v>951</v>
      </c>
      <c r="B525" s="2" t="s">
        <v>301</v>
      </c>
      <c r="C525" s="4">
        <v>1</v>
      </c>
      <c r="D525" s="2" t="s">
        <v>41</v>
      </c>
      <c r="E525" s="2" t="s">
        <v>24</v>
      </c>
      <c r="F525" s="2" t="s">
        <v>302</v>
      </c>
      <c r="G525" s="2" t="s">
        <v>392</v>
      </c>
      <c r="H525" s="2" t="s">
        <v>393</v>
      </c>
      <c r="I525" s="4">
        <v>1314</v>
      </c>
      <c r="J525" s="5">
        <v>0.28442000000000001</v>
      </c>
      <c r="K525" s="4">
        <v>4620</v>
      </c>
      <c r="L525" s="6">
        <v>100</v>
      </c>
      <c r="M525" s="4">
        <v>22</v>
      </c>
      <c r="N525" s="4">
        <v>22</v>
      </c>
    </row>
    <row r="526" spans="1:14" x14ac:dyDescent="0.25">
      <c r="A526" s="2" t="s">
        <v>952</v>
      </c>
      <c r="B526" s="2" t="s">
        <v>301</v>
      </c>
      <c r="C526" s="4">
        <v>2</v>
      </c>
      <c r="D526" s="2" t="s">
        <v>41</v>
      </c>
      <c r="E526" s="2" t="s">
        <v>24</v>
      </c>
      <c r="F526" s="2" t="s">
        <v>302</v>
      </c>
      <c r="G526" s="2" t="s">
        <v>429</v>
      </c>
      <c r="H526" s="2" t="s">
        <v>430</v>
      </c>
      <c r="I526" s="4">
        <v>1291</v>
      </c>
      <c r="J526" s="5">
        <v>0.27944000000000002</v>
      </c>
      <c r="K526" s="4">
        <v>4620</v>
      </c>
      <c r="L526" s="6">
        <v>100</v>
      </c>
      <c r="M526" s="4">
        <v>22</v>
      </c>
      <c r="N526" s="4">
        <v>22</v>
      </c>
    </row>
    <row r="527" spans="1:14" x14ac:dyDescent="0.25">
      <c r="A527" s="2" t="s">
        <v>953</v>
      </c>
      <c r="B527" s="2" t="s">
        <v>301</v>
      </c>
      <c r="C527" s="4">
        <v>3</v>
      </c>
      <c r="D527" s="2" t="s">
        <v>41</v>
      </c>
      <c r="E527" s="2" t="s">
        <v>24</v>
      </c>
      <c r="F527" s="2" t="s">
        <v>302</v>
      </c>
      <c r="G527" s="2" t="s">
        <v>380</v>
      </c>
      <c r="H527" s="2" t="s">
        <v>380</v>
      </c>
      <c r="I527" s="4">
        <v>1192</v>
      </c>
      <c r="J527" s="5">
        <v>0.25801000000000002</v>
      </c>
      <c r="K527" s="4">
        <v>4620</v>
      </c>
      <c r="L527" s="6">
        <v>100</v>
      </c>
      <c r="M527" s="4">
        <v>22</v>
      </c>
      <c r="N527" s="4">
        <v>22</v>
      </c>
    </row>
    <row r="528" spans="1:14" x14ac:dyDescent="0.25">
      <c r="A528" s="2" t="s">
        <v>954</v>
      </c>
      <c r="B528" s="2" t="s">
        <v>301</v>
      </c>
      <c r="C528" s="4">
        <v>4</v>
      </c>
      <c r="D528" s="2" t="s">
        <v>41</v>
      </c>
      <c r="E528" s="2" t="s">
        <v>24</v>
      </c>
      <c r="F528" s="2" t="s">
        <v>302</v>
      </c>
      <c r="G528" s="2" t="s">
        <v>387</v>
      </c>
      <c r="H528" s="2" t="s">
        <v>388</v>
      </c>
      <c r="I528" s="4">
        <v>500</v>
      </c>
      <c r="J528" s="5">
        <v>0.10823000000000001</v>
      </c>
      <c r="K528" s="4">
        <v>4620</v>
      </c>
      <c r="L528" s="6">
        <v>100</v>
      </c>
      <c r="M528" s="4">
        <v>22</v>
      </c>
      <c r="N528" s="4">
        <v>22</v>
      </c>
    </row>
    <row r="529" spans="1:14" x14ac:dyDescent="0.25">
      <c r="A529" s="2" t="s">
        <v>955</v>
      </c>
      <c r="B529" s="2" t="s">
        <v>301</v>
      </c>
      <c r="C529" s="4">
        <v>5</v>
      </c>
      <c r="D529" s="2" t="s">
        <v>41</v>
      </c>
      <c r="E529" s="2" t="s">
        <v>24</v>
      </c>
      <c r="F529" s="2" t="s">
        <v>302</v>
      </c>
      <c r="G529" s="2" t="s">
        <v>385</v>
      </c>
      <c r="H529" s="2" t="s">
        <v>385</v>
      </c>
      <c r="I529" s="4">
        <v>323</v>
      </c>
      <c r="J529" s="5">
        <v>6.991E-2</v>
      </c>
      <c r="K529" s="4">
        <v>4620</v>
      </c>
      <c r="L529" s="6">
        <v>100</v>
      </c>
      <c r="M529" s="4">
        <v>22</v>
      </c>
      <c r="N529" s="4">
        <v>22</v>
      </c>
    </row>
    <row r="530" spans="1:14" x14ac:dyDescent="0.25">
      <c r="A530" s="2" t="s">
        <v>956</v>
      </c>
      <c r="B530" s="2" t="s">
        <v>304</v>
      </c>
      <c r="C530" s="4">
        <v>1</v>
      </c>
      <c r="D530" s="2" t="s">
        <v>41</v>
      </c>
      <c r="E530" s="2" t="s">
        <v>24</v>
      </c>
      <c r="F530" s="2" t="s">
        <v>24</v>
      </c>
      <c r="G530" s="2" t="s">
        <v>385</v>
      </c>
      <c r="H530" s="2" t="s">
        <v>385</v>
      </c>
      <c r="I530" s="4">
        <v>1016</v>
      </c>
      <c r="J530" s="5">
        <v>0.30447000000000002</v>
      </c>
      <c r="K530" s="4">
        <v>3337</v>
      </c>
      <c r="L530" s="6">
        <v>100</v>
      </c>
      <c r="M530" s="4">
        <v>16</v>
      </c>
      <c r="N530" s="4">
        <v>16</v>
      </c>
    </row>
    <row r="531" spans="1:14" x14ac:dyDescent="0.25">
      <c r="A531" s="2" t="s">
        <v>957</v>
      </c>
      <c r="B531" s="2" t="s">
        <v>304</v>
      </c>
      <c r="C531" s="4">
        <v>2</v>
      </c>
      <c r="D531" s="2" t="s">
        <v>41</v>
      </c>
      <c r="E531" s="2" t="s">
        <v>24</v>
      </c>
      <c r="F531" s="2" t="s">
        <v>24</v>
      </c>
      <c r="G531" s="2" t="s">
        <v>364</v>
      </c>
      <c r="H531" s="2" t="s">
        <v>365</v>
      </c>
      <c r="I531" s="4">
        <v>851</v>
      </c>
      <c r="J531" s="5">
        <v>0.25502000000000002</v>
      </c>
      <c r="K531" s="4">
        <v>3337</v>
      </c>
      <c r="L531" s="6">
        <v>100</v>
      </c>
      <c r="M531" s="4">
        <v>16</v>
      </c>
      <c r="N531" s="4">
        <v>16</v>
      </c>
    </row>
    <row r="532" spans="1:14" x14ac:dyDescent="0.25">
      <c r="A532" s="2" t="s">
        <v>958</v>
      </c>
      <c r="B532" s="2" t="s">
        <v>304</v>
      </c>
      <c r="C532" s="4">
        <v>3</v>
      </c>
      <c r="D532" s="2" t="s">
        <v>41</v>
      </c>
      <c r="E532" s="2" t="s">
        <v>24</v>
      </c>
      <c r="F532" s="2" t="s">
        <v>24</v>
      </c>
      <c r="G532" s="2" t="s">
        <v>372</v>
      </c>
      <c r="H532" s="2" t="s">
        <v>373</v>
      </c>
      <c r="I532" s="4">
        <v>532</v>
      </c>
      <c r="J532" s="5">
        <v>0.15942000000000001</v>
      </c>
      <c r="K532" s="4">
        <v>3337</v>
      </c>
      <c r="L532" s="6">
        <v>100</v>
      </c>
      <c r="M532" s="4">
        <v>16</v>
      </c>
      <c r="N532" s="4">
        <v>16</v>
      </c>
    </row>
    <row r="533" spans="1:14" x14ac:dyDescent="0.25">
      <c r="A533" s="2" t="s">
        <v>959</v>
      </c>
      <c r="B533" s="2" t="s">
        <v>304</v>
      </c>
      <c r="C533" s="4">
        <v>4</v>
      </c>
      <c r="D533" s="2" t="s">
        <v>41</v>
      </c>
      <c r="E533" s="2" t="s">
        <v>24</v>
      </c>
      <c r="F533" s="2" t="s">
        <v>24</v>
      </c>
      <c r="G533" s="2" t="s">
        <v>367</v>
      </c>
      <c r="H533" s="2" t="s">
        <v>368</v>
      </c>
      <c r="I533" s="4">
        <v>494</v>
      </c>
      <c r="J533" s="5">
        <v>0.14804</v>
      </c>
      <c r="K533" s="4">
        <v>3337</v>
      </c>
      <c r="L533" s="6">
        <v>100</v>
      </c>
      <c r="M533" s="4">
        <v>16</v>
      </c>
      <c r="N533" s="4">
        <v>16</v>
      </c>
    </row>
    <row r="534" spans="1:14" x14ac:dyDescent="0.25">
      <c r="A534" s="2" t="s">
        <v>960</v>
      </c>
      <c r="B534" s="2" t="s">
        <v>304</v>
      </c>
      <c r="C534" s="4">
        <v>5</v>
      </c>
      <c r="D534" s="2" t="s">
        <v>41</v>
      </c>
      <c r="E534" s="2" t="s">
        <v>24</v>
      </c>
      <c r="F534" s="2" t="s">
        <v>24</v>
      </c>
      <c r="G534" s="2" t="s">
        <v>397</v>
      </c>
      <c r="H534" s="2" t="s">
        <v>398</v>
      </c>
      <c r="I534" s="4">
        <v>311</v>
      </c>
      <c r="J534" s="5">
        <v>9.3200000000000005E-2</v>
      </c>
      <c r="K534" s="4">
        <v>3337</v>
      </c>
      <c r="L534" s="6">
        <v>100</v>
      </c>
      <c r="M534" s="4">
        <v>16</v>
      </c>
      <c r="N534" s="4">
        <v>16</v>
      </c>
    </row>
    <row r="535" spans="1:14" x14ac:dyDescent="0.25">
      <c r="A535" s="2" t="s">
        <v>961</v>
      </c>
      <c r="B535" s="2" t="s">
        <v>304</v>
      </c>
      <c r="C535" s="4">
        <v>6</v>
      </c>
      <c r="D535" s="2" t="s">
        <v>41</v>
      </c>
      <c r="E535" s="2" t="s">
        <v>24</v>
      </c>
      <c r="F535" s="2" t="s">
        <v>24</v>
      </c>
      <c r="G535" s="2" t="s">
        <v>387</v>
      </c>
      <c r="H535" s="2" t="s">
        <v>388</v>
      </c>
      <c r="I535" s="4">
        <v>92</v>
      </c>
      <c r="J535" s="5">
        <v>2.7570000000000001E-2</v>
      </c>
      <c r="K535" s="4">
        <v>3337</v>
      </c>
      <c r="L535" s="6">
        <v>100</v>
      </c>
      <c r="M535" s="4">
        <v>16</v>
      </c>
      <c r="N535" s="4">
        <v>16</v>
      </c>
    </row>
    <row r="536" spans="1:14" x14ac:dyDescent="0.25">
      <c r="A536" s="2" t="s">
        <v>962</v>
      </c>
      <c r="B536" s="2" t="s">
        <v>304</v>
      </c>
      <c r="C536" s="4">
        <v>7</v>
      </c>
      <c r="D536" s="2" t="s">
        <v>41</v>
      </c>
      <c r="E536" s="2" t="s">
        <v>24</v>
      </c>
      <c r="F536" s="2" t="s">
        <v>24</v>
      </c>
      <c r="G536" s="2" t="s">
        <v>457</v>
      </c>
      <c r="H536" s="2" t="s">
        <v>458</v>
      </c>
      <c r="I536" s="4">
        <v>41</v>
      </c>
      <c r="J536" s="5">
        <v>1.2290000000000001E-2</v>
      </c>
      <c r="K536" s="4">
        <v>3337</v>
      </c>
      <c r="L536" s="6">
        <v>100</v>
      </c>
      <c r="M536" s="4">
        <v>16</v>
      </c>
      <c r="N536" s="4">
        <v>16</v>
      </c>
    </row>
    <row r="537" spans="1:14" x14ac:dyDescent="0.25">
      <c r="A537" s="2" t="s">
        <v>963</v>
      </c>
      <c r="B537" s="2" t="s">
        <v>306</v>
      </c>
      <c r="C537" s="4">
        <v>1</v>
      </c>
      <c r="D537" s="2" t="s">
        <v>41</v>
      </c>
      <c r="E537" s="2" t="s">
        <v>24</v>
      </c>
      <c r="F537" s="2" t="s">
        <v>307</v>
      </c>
      <c r="G537" s="2" t="s">
        <v>367</v>
      </c>
      <c r="H537" s="2" t="s">
        <v>368</v>
      </c>
      <c r="I537" s="4">
        <v>532</v>
      </c>
      <c r="J537" s="5">
        <v>0.47799000000000003</v>
      </c>
      <c r="K537" s="4">
        <v>1113</v>
      </c>
      <c r="L537" s="6">
        <v>100</v>
      </c>
      <c r="M537" s="4">
        <v>6</v>
      </c>
      <c r="N537" s="4">
        <v>6</v>
      </c>
    </row>
    <row r="538" spans="1:14" x14ac:dyDescent="0.25">
      <c r="A538" s="2" t="s">
        <v>964</v>
      </c>
      <c r="B538" s="2" t="s">
        <v>306</v>
      </c>
      <c r="C538" s="4">
        <v>2</v>
      </c>
      <c r="D538" s="2" t="s">
        <v>41</v>
      </c>
      <c r="E538" s="2" t="s">
        <v>24</v>
      </c>
      <c r="F538" s="2" t="s">
        <v>307</v>
      </c>
      <c r="G538" s="2" t="s">
        <v>387</v>
      </c>
      <c r="H538" s="2" t="s">
        <v>388</v>
      </c>
      <c r="I538" s="4">
        <v>384</v>
      </c>
      <c r="J538" s="5">
        <v>0.34500999999999998</v>
      </c>
      <c r="K538" s="4">
        <v>1113</v>
      </c>
      <c r="L538" s="6">
        <v>100</v>
      </c>
      <c r="M538" s="4">
        <v>6</v>
      </c>
      <c r="N538" s="4">
        <v>6</v>
      </c>
    </row>
    <row r="539" spans="1:14" x14ac:dyDescent="0.25">
      <c r="A539" s="2" t="s">
        <v>965</v>
      </c>
      <c r="B539" s="2" t="s">
        <v>306</v>
      </c>
      <c r="C539" s="4">
        <v>3</v>
      </c>
      <c r="D539" s="2" t="s">
        <v>41</v>
      </c>
      <c r="E539" s="2" t="s">
        <v>24</v>
      </c>
      <c r="F539" s="2" t="s">
        <v>307</v>
      </c>
      <c r="G539" s="2" t="s">
        <v>380</v>
      </c>
      <c r="H539" s="2" t="s">
        <v>380</v>
      </c>
      <c r="I539" s="4">
        <v>197</v>
      </c>
      <c r="J539" s="5">
        <v>0.17699999999999999</v>
      </c>
      <c r="K539" s="4">
        <v>1113</v>
      </c>
      <c r="L539" s="6">
        <v>100</v>
      </c>
      <c r="M539" s="4">
        <v>6</v>
      </c>
      <c r="N539" s="4">
        <v>6</v>
      </c>
    </row>
    <row r="540" spans="1:14" x14ac:dyDescent="0.25">
      <c r="A540" s="2" t="s">
        <v>966</v>
      </c>
      <c r="B540" s="2" t="s">
        <v>309</v>
      </c>
      <c r="C540" s="4">
        <v>1</v>
      </c>
      <c r="D540" s="2" t="s">
        <v>41</v>
      </c>
      <c r="E540" s="2" t="s">
        <v>24</v>
      </c>
      <c r="F540" s="2" t="s">
        <v>310</v>
      </c>
      <c r="G540" s="2" t="s">
        <v>367</v>
      </c>
      <c r="H540" s="2" t="s">
        <v>368</v>
      </c>
      <c r="I540" s="4">
        <v>1584</v>
      </c>
      <c r="J540" s="5">
        <v>0.33773999999999998</v>
      </c>
      <c r="K540" s="4">
        <v>4690</v>
      </c>
      <c r="L540" s="6">
        <v>100</v>
      </c>
      <c r="M540" s="4">
        <v>23</v>
      </c>
      <c r="N540" s="4">
        <v>23</v>
      </c>
    </row>
    <row r="541" spans="1:14" x14ac:dyDescent="0.25">
      <c r="A541" s="2" t="s">
        <v>967</v>
      </c>
      <c r="B541" s="2" t="s">
        <v>309</v>
      </c>
      <c r="C541" s="4">
        <v>2</v>
      </c>
      <c r="D541" s="2" t="s">
        <v>41</v>
      </c>
      <c r="E541" s="2" t="s">
        <v>24</v>
      </c>
      <c r="F541" s="2" t="s">
        <v>310</v>
      </c>
      <c r="G541" s="2" t="s">
        <v>387</v>
      </c>
      <c r="H541" s="2" t="s">
        <v>388</v>
      </c>
      <c r="I541" s="4">
        <v>1239</v>
      </c>
      <c r="J541" s="5">
        <v>0.26418000000000003</v>
      </c>
      <c r="K541" s="4">
        <v>4690</v>
      </c>
      <c r="L541" s="6">
        <v>100</v>
      </c>
      <c r="M541" s="4">
        <v>23</v>
      </c>
      <c r="N541" s="4">
        <v>23</v>
      </c>
    </row>
    <row r="542" spans="1:14" x14ac:dyDescent="0.25">
      <c r="A542" s="2" t="s">
        <v>968</v>
      </c>
      <c r="B542" s="2" t="s">
        <v>309</v>
      </c>
      <c r="C542" s="4">
        <v>3</v>
      </c>
      <c r="D542" s="2" t="s">
        <v>41</v>
      </c>
      <c r="E542" s="2" t="s">
        <v>24</v>
      </c>
      <c r="F542" s="2" t="s">
        <v>310</v>
      </c>
      <c r="G542" s="2" t="s">
        <v>380</v>
      </c>
      <c r="H542" s="2" t="s">
        <v>380</v>
      </c>
      <c r="I542" s="4">
        <v>1151</v>
      </c>
      <c r="J542" s="5">
        <v>0.24542</v>
      </c>
      <c r="K542" s="4">
        <v>4690</v>
      </c>
      <c r="L542" s="6">
        <v>100</v>
      </c>
      <c r="M542" s="4">
        <v>23</v>
      </c>
      <c r="N542" s="4">
        <v>23</v>
      </c>
    </row>
    <row r="543" spans="1:14" x14ac:dyDescent="0.25">
      <c r="A543" s="2" t="s">
        <v>969</v>
      </c>
      <c r="B543" s="2" t="s">
        <v>309</v>
      </c>
      <c r="C543" s="4">
        <v>4</v>
      </c>
      <c r="D543" s="2" t="s">
        <v>41</v>
      </c>
      <c r="E543" s="2" t="s">
        <v>24</v>
      </c>
      <c r="F543" s="2" t="s">
        <v>310</v>
      </c>
      <c r="G543" s="2" t="s">
        <v>397</v>
      </c>
      <c r="H543" s="2" t="s">
        <v>398</v>
      </c>
      <c r="I543" s="4">
        <v>663</v>
      </c>
      <c r="J543" s="5">
        <v>0.14136000000000001</v>
      </c>
      <c r="K543" s="4">
        <v>4690</v>
      </c>
      <c r="L543" s="6">
        <v>100</v>
      </c>
      <c r="M543" s="4">
        <v>23</v>
      </c>
      <c r="N543" s="4">
        <v>23</v>
      </c>
    </row>
    <row r="544" spans="1:14" x14ac:dyDescent="0.25">
      <c r="A544" s="2" t="s">
        <v>970</v>
      </c>
      <c r="B544" s="2" t="s">
        <v>309</v>
      </c>
      <c r="C544" s="4">
        <v>5</v>
      </c>
      <c r="D544" s="2" t="s">
        <v>41</v>
      </c>
      <c r="E544" s="2" t="s">
        <v>24</v>
      </c>
      <c r="F544" s="2" t="s">
        <v>310</v>
      </c>
      <c r="G544" s="2" t="s">
        <v>364</v>
      </c>
      <c r="H544" s="2" t="s">
        <v>365</v>
      </c>
      <c r="I544" s="4">
        <v>53</v>
      </c>
      <c r="J544" s="5">
        <v>1.1299999999999999E-2</v>
      </c>
      <c r="K544" s="4">
        <v>4690</v>
      </c>
      <c r="L544" s="6">
        <v>100</v>
      </c>
      <c r="M544" s="4">
        <v>23</v>
      </c>
      <c r="N544" s="4">
        <v>23</v>
      </c>
    </row>
    <row r="545" spans="1:14" x14ac:dyDescent="0.25">
      <c r="A545" s="2" t="s">
        <v>971</v>
      </c>
      <c r="B545" s="2" t="s">
        <v>37</v>
      </c>
      <c r="C545" s="4">
        <v>1</v>
      </c>
      <c r="D545" s="2" t="s">
        <v>10</v>
      </c>
      <c r="E545" s="2" t="s">
        <v>38</v>
      </c>
      <c r="F545" s="2" t="s">
        <v>12</v>
      </c>
      <c r="G545" s="2" t="s">
        <v>392</v>
      </c>
      <c r="H545" s="2" t="s">
        <v>393</v>
      </c>
      <c r="I545" s="4">
        <v>2305</v>
      </c>
      <c r="J545" s="5">
        <v>0.39659</v>
      </c>
      <c r="K545" s="4">
        <v>5812</v>
      </c>
      <c r="L545" s="6">
        <v>100</v>
      </c>
      <c r="M545" s="4">
        <v>49</v>
      </c>
      <c r="N545" s="4">
        <v>49</v>
      </c>
    </row>
    <row r="546" spans="1:14" x14ac:dyDescent="0.25">
      <c r="A546" s="2" t="s">
        <v>972</v>
      </c>
      <c r="B546" s="2" t="s">
        <v>37</v>
      </c>
      <c r="C546" s="4">
        <v>2</v>
      </c>
      <c r="D546" s="2" t="s">
        <v>10</v>
      </c>
      <c r="E546" s="2" t="s">
        <v>38</v>
      </c>
      <c r="F546" s="2" t="s">
        <v>12</v>
      </c>
      <c r="G546" s="2" t="s">
        <v>380</v>
      </c>
      <c r="H546" s="2" t="s">
        <v>380</v>
      </c>
      <c r="I546" s="4">
        <v>1144</v>
      </c>
      <c r="J546" s="5">
        <v>0.19683</v>
      </c>
      <c r="K546" s="4">
        <v>5812</v>
      </c>
      <c r="L546" s="6">
        <v>100</v>
      </c>
      <c r="M546" s="4">
        <v>49</v>
      </c>
      <c r="N546" s="4">
        <v>49</v>
      </c>
    </row>
    <row r="547" spans="1:14" x14ac:dyDescent="0.25">
      <c r="A547" s="2" t="s">
        <v>973</v>
      </c>
      <c r="B547" s="2" t="s">
        <v>37</v>
      </c>
      <c r="C547" s="4">
        <v>3</v>
      </c>
      <c r="D547" s="2" t="s">
        <v>10</v>
      </c>
      <c r="E547" s="2" t="s">
        <v>38</v>
      </c>
      <c r="F547" s="2" t="s">
        <v>12</v>
      </c>
      <c r="G547" s="2" t="s">
        <v>367</v>
      </c>
      <c r="H547" s="2" t="s">
        <v>368</v>
      </c>
      <c r="I547" s="4">
        <v>913</v>
      </c>
      <c r="J547" s="5">
        <v>0.15709000000000001</v>
      </c>
      <c r="K547" s="4">
        <v>5812</v>
      </c>
      <c r="L547" s="6">
        <v>100</v>
      </c>
      <c r="M547" s="4">
        <v>49</v>
      </c>
      <c r="N547" s="4">
        <v>49</v>
      </c>
    </row>
    <row r="548" spans="1:14" x14ac:dyDescent="0.25">
      <c r="A548" s="2" t="s">
        <v>974</v>
      </c>
      <c r="B548" s="2" t="s">
        <v>37</v>
      </c>
      <c r="C548" s="4">
        <v>4</v>
      </c>
      <c r="D548" s="2" t="s">
        <v>10</v>
      </c>
      <c r="E548" s="2" t="s">
        <v>38</v>
      </c>
      <c r="F548" s="2" t="s">
        <v>12</v>
      </c>
      <c r="G548" s="2" t="s">
        <v>397</v>
      </c>
      <c r="H548" s="2" t="s">
        <v>398</v>
      </c>
      <c r="I548" s="4">
        <v>717</v>
      </c>
      <c r="J548" s="5">
        <v>0.12336999999999999</v>
      </c>
      <c r="K548" s="4">
        <v>5812</v>
      </c>
      <c r="L548" s="6">
        <v>100</v>
      </c>
      <c r="M548" s="4">
        <v>49</v>
      </c>
      <c r="N548" s="4">
        <v>49</v>
      </c>
    </row>
    <row r="549" spans="1:14" x14ac:dyDescent="0.25">
      <c r="A549" s="2" t="s">
        <v>975</v>
      </c>
      <c r="B549" s="2" t="s">
        <v>37</v>
      </c>
      <c r="C549" s="4">
        <v>5</v>
      </c>
      <c r="D549" s="2" t="s">
        <v>10</v>
      </c>
      <c r="E549" s="2" t="s">
        <v>38</v>
      </c>
      <c r="F549" s="2" t="s">
        <v>12</v>
      </c>
      <c r="G549" s="2" t="s">
        <v>400</v>
      </c>
      <c r="H549" s="2" t="s">
        <v>401</v>
      </c>
      <c r="I549" s="4">
        <v>471</v>
      </c>
      <c r="J549" s="5">
        <v>8.1039999999999987E-2</v>
      </c>
      <c r="K549" s="4">
        <v>5812</v>
      </c>
      <c r="L549" s="6">
        <v>100</v>
      </c>
      <c r="M549" s="4">
        <v>49</v>
      </c>
      <c r="N549" s="4">
        <v>49</v>
      </c>
    </row>
    <row r="550" spans="1:14" x14ac:dyDescent="0.25">
      <c r="A550" s="2" t="s">
        <v>976</v>
      </c>
      <c r="B550" s="2" t="s">
        <v>37</v>
      </c>
      <c r="C550" s="4">
        <v>6</v>
      </c>
      <c r="D550" s="2" t="s">
        <v>10</v>
      </c>
      <c r="E550" s="2" t="s">
        <v>38</v>
      </c>
      <c r="F550" s="2" t="s">
        <v>12</v>
      </c>
      <c r="G550" s="2" t="s">
        <v>382</v>
      </c>
      <c r="H550" s="2" t="s">
        <v>383</v>
      </c>
      <c r="I550" s="4">
        <v>173</v>
      </c>
      <c r="J550" s="5">
        <v>2.9770000000000001E-2</v>
      </c>
      <c r="K550" s="4">
        <v>5812</v>
      </c>
      <c r="L550" s="6">
        <v>100</v>
      </c>
      <c r="M550" s="4">
        <v>49</v>
      </c>
      <c r="N550" s="4">
        <v>49</v>
      </c>
    </row>
    <row r="551" spans="1:14" x14ac:dyDescent="0.25">
      <c r="A551" s="2" t="s">
        <v>977</v>
      </c>
      <c r="B551" s="2" t="s">
        <v>37</v>
      </c>
      <c r="C551" s="4">
        <v>7</v>
      </c>
      <c r="D551" s="2" t="s">
        <v>10</v>
      </c>
      <c r="E551" s="2" t="s">
        <v>38</v>
      </c>
      <c r="F551" s="2" t="s">
        <v>12</v>
      </c>
      <c r="G551" s="2" t="s">
        <v>364</v>
      </c>
      <c r="H551" s="2" t="s">
        <v>365</v>
      </c>
      <c r="I551" s="4">
        <v>89</v>
      </c>
      <c r="J551" s="5">
        <v>1.5310000000000001E-2</v>
      </c>
      <c r="K551" s="4">
        <v>5812</v>
      </c>
      <c r="L551" s="6">
        <v>100</v>
      </c>
      <c r="M551" s="4">
        <v>49</v>
      </c>
      <c r="N551" s="4">
        <v>49</v>
      </c>
    </row>
    <row r="552" spans="1:14" x14ac:dyDescent="0.25">
      <c r="A552" s="2" t="s">
        <v>978</v>
      </c>
      <c r="B552" s="2" t="s">
        <v>312</v>
      </c>
      <c r="C552" s="4">
        <v>1</v>
      </c>
      <c r="D552" s="2" t="s">
        <v>41</v>
      </c>
      <c r="E552" s="2" t="s">
        <v>38</v>
      </c>
      <c r="F552" s="2" t="s">
        <v>313</v>
      </c>
      <c r="G552" s="2" t="s">
        <v>392</v>
      </c>
      <c r="H552" s="2" t="s">
        <v>393</v>
      </c>
      <c r="I552" s="4">
        <v>380</v>
      </c>
      <c r="J552" s="5">
        <v>0.49286999999999997</v>
      </c>
      <c r="K552" s="4">
        <v>771</v>
      </c>
      <c r="L552" s="6">
        <v>100</v>
      </c>
      <c r="M552" s="4">
        <v>6</v>
      </c>
      <c r="N552" s="4">
        <v>6</v>
      </c>
    </row>
    <row r="553" spans="1:14" x14ac:dyDescent="0.25">
      <c r="A553" s="2" t="s">
        <v>979</v>
      </c>
      <c r="B553" s="2" t="s">
        <v>312</v>
      </c>
      <c r="C553" s="4">
        <v>2</v>
      </c>
      <c r="D553" s="2" t="s">
        <v>41</v>
      </c>
      <c r="E553" s="2" t="s">
        <v>38</v>
      </c>
      <c r="F553" s="2" t="s">
        <v>313</v>
      </c>
      <c r="G553" s="2" t="s">
        <v>397</v>
      </c>
      <c r="H553" s="2" t="s">
        <v>398</v>
      </c>
      <c r="I553" s="4">
        <v>298</v>
      </c>
      <c r="J553" s="5">
        <v>0.38651000000000002</v>
      </c>
      <c r="K553" s="4">
        <v>771</v>
      </c>
      <c r="L553" s="6">
        <v>100</v>
      </c>
      <c r="M553" s="4">
        <v>6</v>
      </c>
      <c r="N553" s="4">
        <v>6</v>
      </c>
    </row>
    <row r="554" spans="1:14" x14ac:dyDescent="0.25">
      <c r="A554" s="2" t="s">
        <v>980</v>
      </c>
      <c r="B554" s="2" t="s">
        <v>312</v>
      </c>
      <c r="C554" s="4">
        <v>3</v>
      </c>
      <c r="D554" s="2" t="s">
        <v>41</v>
      </c>
      <c r="E554" s="2" t="s">
        <v>38</v>
      </c>
      <c r="F554" s="2" t="s">
        <v>313</v>
      </c>
      <c r="G554" s="2" t="s">
        <v>364</v>
      </c>
      <c r="H554" s="2" t="s">
        <v>365</v>
      </c>
      <c r="I554" s="4">
        <v>93</v>
      </c>
      <c r="J554" s="5">
        <v>0.12062</v>
      </c>
      <c r="K554" s="4">
        <v>771</v>
      </c>
      <c r="L554" s="6">
        <v>100</v>
      </c>
      <c r="M554" s="4">
        <v>6</v>
      </c>
      <c r="N554" s="4">
        <v>6</v>
      </c>
    </row>
    <row r="555" spans="1:14" x14ac:dyDescent="0.25">
      <c r="A555" s="2" t="s">
        <v>981</v>
      </c>
      <c r="B555" s="2" t="s">
        <v>315</v>
      </c>
      <c r="C555" s="4">
        <v>1</v>
      </c>
      <c r="D555" s="2" t="s">
        <v>41</v>
      </c>
      <c r="E555" s="2" t="s">
        <v>38</v>
      </c>
      <c r="F555" s="2" t="s">
        <v>316</v>
      </c>
      <c r="G555" s="2" t="s">
        <v>397</v>
      </c>
      <c r="H555" s="2" t="s">
        <v>398</v>
      </c>
      <c r="I555" s="4">
        <v>169</v>
      </c>
      <c r="J555" s="5">
        <v>0.52159999999999995</v>
      </c>
      <c r="K555" s="4">
        <v>324</v>
      </c>
      <c r="L555" s="6">
        <v>100</v>
      </c>
      <c r="M555" s="4">
        <v>2</v>
      </c>
      <c r="N555" s="4">
        <v>2</v>
      </c>
    </row>
    <row r="556" spans="1:14" x14ac:dyDescent="0.25">
      <c r="A556" s="2" t="s">
        <v>982</v>
      </c>
      <c r="B556" s="2" t="s">
        <v>315</v>
      </c>
      <c r="C556" s="4">
        <v>2</v>
      </c>
      <c r="D556" s="2" t="s">
        <v>41</v>
      </c>
      <c r="E556" s="2" t="s">
        <v>38</v>
      </c>
      <c r="F556" s="2" t="s">
        <v>316</v>
      </c>
      <c r="G556" s="2" t="s">
        <v>392</v>
      </c>
      <c r="H556" s="2" t="s">
        <v>393</v>
      </c>
      <c r="I556" s="4">
        <v>155</v>
      </c>
      <c r="J556" s="5">
        <v>0.47839999999999999</v>
      </c>
      <c r="K556" s="4">
        <v>324</v>
      </c>
      <c r="L556" s="6">
        <v>100</v>
      </c>
      <c r="M556" s="4">
        <v>2</v>
      </c>
      <c r="N556" s="4">
        <v>2</v>
      </c>
    </row>
    <row r="557" spans="1:14" x14ac:dyDescent="0.25">
      <c r="A557" s="2" t="s">
        <v>983</v>
      </c>
      <c r="B557" s="2" t="s">
        <v>318</v>
      </c>
      <c r="C557" s="4">
        <v>1</v>
      </c>
      <c r="D557" s="2" t="s">
        <v>41</v>
      </c>
      <c r="E557" s="2" t="s">
        <v>38</v>
      </c>
      <c r="F557" s="2" t="s">
        <v>319</v>
      </c>
      <c r="G557" s="2" t="s">
        <v>397</v>
      </c>
      <c r="H557" s="2" t="s">
        <v>398</v>
      </c>
      <c r="I557" s="4">
        <v>553</v>
      </c>
      <c r="J557" s="5">
        <v>0.60043000000000002</v>
      </c>
      <c r="K557" s="4">
        <v>921</v>
      </c>
      <c r="L557" s="6">
        <v>100</v>
      </c>
      <c r="M557" s="4">
        <v>7</v>
      </c>
      <c r="N557" s="4">
        <v>7</v>
      </c>
    </row>
    <row r="558" spans="1:14" x14ac:dyDescent="0.25">
      <c r="A558" s="2" t="s">
        <v>984</v>
      </c>
      <c r="B558" s="2" t="s">
        <v>318</v>
      </c>
      <c r="C558" s="4">
        <v>2</v>
      </c>
      <c r="D558" s="2" t="s">
        <v>41</v>
      </c>
      <c r="E558" s="2" t="s">
        <v>38</v>
      </c>
      <c r="F558" s="2" t="s">
        <v>319</v>
      </c>
      <c r="G558" s="2" t="s">
        <v>392</v>
      </c>
      <c r="H558" s="2" t="s">
        <v>393</v>
      </c>
      <c r="I558" s="4">
        <v>289</v>
      </c>
      <c r="J558" s="5">
        <v>0.31379000000000001</v>
      </c>
      <c r="K558" s="4">
        <v>921</v>
      </c>
      <c r="L558" s="6">
        <v>100</v>
      </c>
      <c r="M558" s="4">
        <v>7</v>
      </c>
      <c r="N558" s="4">
        <v>7</v>
      </c>
    </row>
    <row r="559" spans="1:14" x14ac:dyDescent="0.25">
      <c r="A559" s="2" t="s">
        <v>985</v>
      </c>
      <c r="B559" s="2" t="s">
        <v>318</v>
      </c>
      <c r="C559" s="4">
        <v>3</v>
      </c>
      <c r="D559" s="2" t="s">
        <v>41</v>
      </c>
      <c r="E559" s="2" t="s">
        <v>38</v>
      </c>
      <c r="F559" s="2" t="s">
        <v>319</v>
      </c>
      <c r="G559" s="2" t="s">
        <v>367</v>
      </c>
      <c r="H559" s="2" t="s">
        <v>368</v>
      </c>
      <c r="I559" s="4">
        <v>79</v>
      </c>
      <c r="J559" s="5">
        <v>8.5779999999999995E-2</v>
      </c>
      <c r="K559" s="4">
        <v>921</v>
      </c>
      <c r="L559" s="6">
        <v>100</v>
      </c>
      <c r="M559" s="4">
        <v>7</v>
      </c>
      <c r="N559" s="4">
        <v>7</v>
      </c>
    </row>
    <row r="560" spans="1:14" x14ac:dyDescent="0.25">
      <c r="A560" s="2" t="s">
        <v>986</v>
      </c>
      <c r="B560" s="2" t="s">
        <v>321</v>
      </c>
      <c r="C560" s="4">
        <v>1</v>
      </c>
      <c r="D560" s="2" t="s">
        <v>41</v>
      </c>
      <c r="E560" s="2" t="s">
        <v>38</v>
      </c>
      <c r="F560" s="2" t="s">
        <v>322</v>
      </c>
      <c r="G560" s="2" t="s">
        <v>397</v>
      </c>
      <c r="H560" s="2" t="s">
        <v>398</v>
      </c>
      <c r="I560" s="4">
        <v>299</v>
      </c>
      <c r="J560" s="5">
        <v>0.38580999999999999</v>
      </c>
      <c r="K560" s="4">
        <v>775</v>
      </c>
      <c r="L560" s="6">
        <v>100</v>
      </c>
      <c r="M560" s="4">
        <v>6</v>
      </c>
      <c r="N560" s="4">
        <v>6</v>
      </c>
    </row>
    <row r="561" spans="1:14" x14ac:dyDescent="0.25">
      <c r="A561" s="2" t="s">
        <v>987</v>
      </c>
      <c r="B561" s="2" t="s">
        <v>321</v>
      </c>
      <c r="C561" s="4">
        <v>2</v>
      </c>
      <c r="D561" s="2" t="s">
        <v>41</v>
      </c>
      <c r="E561" s="2" t="s">
        <v>38</v>
      </c>
      <c r="F561" s="2" t="s">
        <v>322</v>
      </c>
      <c r="G561" s="2" t="s">
        <v>392</v>
      </c>
      <c r="H561" s="2" t="s">
        <v>393</v>
      </c>
      <c r="I561" s="4">
        <v>226</v>
      </c>
      <c r="J561" s="5">
        <v>0.29160999999999998</v>
      </c>
      <c r="K561" s="4">
        <v>775</v>
      </c>
      <c r="L561" s="6">
        <v>100</v>
      </c>
      <c r="M561" s="4">
        <v>6</v>
      </c>
      <c r="N561" s="4">
        <v>6</v>
      </c>
    </row>
    <row r="562" spans="1:14" x14ac:dyDescent="0.25">
      <c r="A562" s="2" t="s">
        <v>988</v>
      </c>
      <c r="B562" s="2" t="s">
        <v>321</v>
      </c>
      <c r="C562" s="4">
        <v>3</v>
      </c>
      <c r="D562" s="2" t="s">
        <v>41</v>
      </c>
      <c r="E562" s="2" t="s">
        <v>38</v>
      </c>
      <c r="F562" s="2" t="s">
        <v>322</v>
      </c>
      <c r="G562" s="2" t="s">
        <v>380</v>
      </c>
      <c r="H562" s="2" t="s">
        <v>380</v>
      </c>
      <c r="I562" s="4">
        <v>133</v>
      </c>
      <c r="J562" s="5">
        <v>0.17161000000000001</v>
      </c>
      <c r="K562" s="4">
        <v>775</v>
      </c>
      <c r="L562" s="6">
        <v>100</v>
      </c>
      <c r="M562" s="4">
        <v>6</v>
      </c>
      <c r="N562" s="4">
        <v>6</v>
      </c>
    </row>
    <row r="563" spans="1:14" x14ac:dyDescent="0.25">
      <c r="A563" s="2" t="s">
        <v>989</v>
      </c>
      <c r="B563" s="2" t="s">
        <v>321</v>
      </c>
      <c r="C563" s="4">
        <v>4</v>
      </c>
      <c r="D563" s="2" t="s">
        <v>41</v>
      </c>
      <c r="E563" s="2" t="s">
        <v>38</v>
      </c>
      <c r="F563" s="2" t="s">
        <v>322</v>
      </c>
      <c r="G563" s="2" t="s">
        <v>367</v>
      </c>
      <c r="H563" s="2" t="s">
        <v>368</v>
      </c>
      <c r="I563" s="4">
        <v>117</v>
      </c>
      <c r="J563" s="5">
        <v>0.15096999999999999</v>
      </c>
      <c r="K563" s="4">
        <v>775</v>
      </c>
      <c r="L563" s="6">
        <v>100</v>
      </c>
      <c r="M563" s="4">
        <v>6</v>
      </c>
      <c r="N563" s="4">
        <v>6</v>
      </c>
    </row>
    <row r="564" spans="1:14" x14ac:dyDescent="0.25">
      <c r="A564" s="2" t="s">
        <v>990</v>
      </c>
      <c r="B564" s="2" t="s">
        <v>324</v>
      </c>
      <c r="C564" s="4">
        <v>1</v>
      </c>
      <c r="D564" s="2" t="s">
        <v>41</v>
      </c>
      <c r="E564" s="2" t="s">
        <v>38</v>
      </c>
      <c r="F564" s="2" t="s">
        <v>325</v>
      </c>
      <c r="G564" s="2" t="s">
        <v>367</v>
      </c>
      <c r="H564" s="2" t="s">
        <v>368</v>
      </c>
      <c r="I564" s="4">
        <v>219</v>
      </c>
      <c r="J564" s="5">
        <v>0.27862999999999999</v>
      </c>
      <c r="K564" s="4">
        <v>786</v>
      </c>
      <c r="L564" s="6">
        <v>100</v>
      </c>
      <c r="M564" s="4">
        <v>9</v>
      </c>
      <c r="N564" s="4">
        <v>9</v>
      </c>
    </row>
    <row r="565" spans="1:14" x14ac:dyDescent="0.25">
      <c r="A565" s="2" t="s">
        <v>991</v>
      </c>
      <c r="B565" s="2" t="s">
        <v>324</v>
      </c>
      <c r="C565" s="4">
        <v>2</v>
      </c>
      <c r="D565" s="2" t="s">
        <v>41</v>
      </c>
      <c r="E565" s="2" t="s">
        <v>38</v>
      </c>
      <c r="F565" s="2" t="s">
        <v>325</v>
      </c>
      <c r="G565" s="2" t="s">
        <v>392</v>
      </c>
      <c r="H565" s="2" t="s">
        <v>393</v>
      </c>
      <c r="I565" s="4">
        <v>215</v>
      </c>
      <c r="J565" s="5">
        <v>0.27354000000000001</v>
      </c>
      <c r="K565" s="4">
        <v>786</v>
      </c>
      <c r="L565" s="6">
        <v>100</v>
      </c>
      <c r="M565" s="4">
        <v>9</v>
      </c>
      <c r="N565" s="4">
        <v>9</v>
      </c>
    </row>
    <row r="566" spans="1:14" x14ac:dyDescent="0.25">
      <c r="A566" s="2" t="s">
        <v>992</v>
      </c>
      <c r="B566" s="2" t="s">
        <v>324</v>
      </c>
      <c r="C566" s="4">
        <v>3</v>
      </c>
      <c r="D566" s="2" t="s">
        <v>41</v>
      </c>
      <c r="E566" s="2" t="s">
        <v>38</v>
      </c>
      <c r="F566" s="2" t="s">
        <v>325</v>
      </c>
      <c r="G566" s="2" t="s">
        <v>405</v>
      </c>
      <c r="H566" s="2" t="s">
        <v>406</v>
      </c>
      <c r="I566" s="4">
        <v>184</v>
      </c>
      <c r="J566" s="5">
        <v>0.2341</v>
      </c>
      <c r="K566" s="4">
        <v>786</v>
      </c>
      <c r="L566" s="6">
        <v>100</v>
      </c>
      <c r="M566" s="4">
        <v>9</v>
      </c>
      <c r="N566" s="4">
        <v>9</v>
      </c>
    </row>
    <row r="567" spans="1:14" x14ac:dyDescent="0.25">
      <c r="A567" s="2" t="s">
        <v>993</v>
      </c>
      <c r="B567" s="2" t="s">
        <v>324</v>
      </c>
      <c r="C567" s="4">
        <v>4</v>
      </c>
      <c r="D567" s="2" t="s">
        <v>41</v>
      </c>
      <c r="E567" s="2" t="s">
        <v>38</v>
      </c>
      <c r="F567" s="2" t="s">
        <v>325</v>
      </c>
      <c r="G567" s="2" t="s">
        <v>400</v>
      </c>
      <c r="H567" s="2" t="s">
        <v>401</v>
      </c>
      <c r="I567" s="4">
        <v>129</v>
      </c>
      <c r="J567" s="5">
        <v>0.16411999999999999</v>
      </c>
      <c r="K567" s="4">
        <v>786</v>
      </c>
      <c r="L567" s="6">
        <v>100</v>
      </c>
      <c r="M567" s="4">
        <v>9</v>
      </c>
      <c r="N567" s="4">
        <v>9</v>
      </c>
    </row>
    <row r="568" spans="1:14" x14ac:dyDescent="0.25">
      <c r="A568" s="2" t="s">
        <v>994</v>
      </c>
      <c r="B568" s="2" t="s">
        <v>324</v>
      </c>
      <c r="C568" s="4">
        <v>5</v>
      </c>
      <c r="D568" s="2" t="s">
        <v>41</v>
      </c>
      <c r="E568" s="2" t="s">
        <v>38</v>
      </c>
      <c r="F568" s="2" t="s">
        <v>325</v>
      </c>
      <c r="G568" s="2" t="s">
        <v>382</v>
      </c>
      <c r="H568" s="2" t="s">
        <v>383</v>
      </c>
      <c r="I568" s="4">
        <v>39</v>
      </c>
      <c r="J568" s="5">
        <v>4.9619999999999997E-2</v>
      </c>
      <c r="K568" s="4">
        <v>786</v>
      </c>
      <c r="L568" s="6">
        <v>100</v>
      </c>
      <c r="M568" s="4">
        <v>9</v>
      </c>
      <c r="N568" s="4">
        <v>9</v>
      </c>
    </row>
    <row r="569" spans="1:14" x14ac:dyDescent="0.25">
      <c r="A569" s="2" t="s">
        <v>995</v>
      </c>
      <c r="B569" s="2" t="s">
        <v>327</v>
      </c>
      <c r="C569" s="4">
        <v>1</v>
      </c>
      <c r="D569" s="2" t="s">
        <v>41</v>
      </c>
      <c r="E569" s="2" t="s">
        <v>38</v>
      </c>
      <c r="F569" s="2" t="s">
        <v>328</v>
      </c>
      <c r="G569" s="2" t="s">
        <v>392</v>
      </c>
      <c r="H569" s="2" t="s">
        <v>393</v>
      </c>
      <c r="I569" s="4">
        <v>182</v>
      </c>
      <c r="J569" s="5">
        <v>0.50415999999999994</v>
      </c>
      <c r="K569" s="4">
        <v>361</v>
      </c>
      <c r="L569" s="6">
        <v>100</v>
      </c>
      <c r="M569" s="4">
        <v>2</v>
      </c>
      <c r="N569" s="4">
        <v>2</v>
      </c>
    </row>
    <row r="570" spans="1:14" x14ac:dyDescent="0.25">
      <c r="A570" s="2" t="s">
        <v>996</v>
      </c>
      <c r="B570" s="2" t="s">
        <v>327</v>
      </c>
      <c r="C570" s="4">
        <v>2</v>
      </c>
      <c r="D570" s="2" t="s">
        <v>41</v>
      </c>
      <c r="E570" s="2" t="s">
        <v>38</v>
      </c>
      <c r="F570" s="2" t="s">
        <v>328</v>
      </c>
      <c r="G570" s="2" t="s">
        <v>390</v>
      </c>
      <c r="H570" s="2" t="s">
        <v>390</v>
      </c>
      <c r="I570" s="4">
        <v>113</v>
      </c>
      <c r="J570" s="5">
        <v>0.31302000000000002</v>
      </c>
      <c r="K570" s="4">
        <v>361</v>
      </c>
      <c r="L570" s="6">
        <v>100</v>
      </c>
      <c r="M570" s="4">
        <v>2</v>
      </c>
      <c r="N570" s="4">
        <v>2</v>
      </c>
    </row>
    <row r="571" spans="1:14" x14ac:dyDescent="0.25">
      <c r="A571" s="2" t="s">
        <v>997</v>
      </c>
      <c r="B571" s="2" t="s">
        <v>327</v>
      </c>
      <c r="C571" s="4">
        <v>3</v>
      </c>
      <c r="D571" s="2" t="s">
        <v>41</v>
      </c>
      <c r="E571" s="2" t="s">
        <v>38</v>
      </c>
      <c r="F571" s="2" t="s">
        <v>328</v>
      </c>
      <c r="G571" s="2" t="s">
        <v>397</v>
      </c>
      <c r="H571" s="2" t="s">
        <v>398</v>
      </c>
      <c r="I571" s="4">
        <v>66</v>
      </c>
      <c r="J571" s="5">
        <v>0.18282999999999999</v>
      </c>
      <c r="K571" s="4">
        <v>361</v>
      </c>
      <c r="L571" s="6">
        <v>100</v>
      </c>
      <c r="M571" s="4">
        <v>2</v>
      </c>
      <c r="N571" s="4">
        <v>2</v>
      </c>
    </row>
    <row r="572" spans="1:14" x14ac:dyDescent="0.25">
      <c r="A572" s="2" t="s">
        <v>998</v>
      </c>
      <c r="B572" s="2" t="s">
        <v>330</v>
      </c>
      <c r="C572" s="4">
        <v>1</v>
      </c>
      <c r="D572" s="2" t="s">
        <v>41</v>
      </c>
      <c r="E572" s="2" t="s">
        <v>38</v>
      </c>
      <c r="F572" s="2" t="s">
        <v>331</v>
      </c>
      <c r="G572" s="2" t="s">
        <v>397</v>
      </c>
      <c r="H572" s="2" t="s">
        <v>398</v>
      </c>
      <c r="I572" s="4">
        <v>137</v>
      </c>
      <c r="J572" s="5">
        <v>0.65237999999999996</v>
      </c>
      <c r="K572" s="4">
        <v>210</v>
      </c>
      <c r="L572" s="6">
        <v>100</v>
      </c>
      <c r="M572" s="4">
        <v>2</v>
      </c>
      <c r="N572" s="4">
        <v>2</v>
      </c>
    </row>
    <row r="573" spans="1:14" x14ac:dyDescent="0.25">
      <c r="A573" s="2" t="s">
        <v>999</v>
      </c>
      <c r="B573" s="2" t="s">
        <v>330</v>
      </c>
      <c r="C573" s="4">
        <v>2</v>
      </c>
      <c r="D573" s="2" t="s">
        <v>41</v>
      </c>
      <c r="E573" s="2" t="s">
        <v>38</v>
      </c>
      <c r="F573" s="2" t="s">
        <v>331</v>
      </c>
      <c r="G573" s="2" t="s">
        <v>392</v>
      </c>
      <c r="H573" s="2" t="s">
        <v>393</v>
      </c>
      <c r="I573" s="4">
        <v>43</v>
      </c>
      <c r="J573" s="5">
        <v>0.20476</v>
      </c>
      <c r="K573" s="4">
        <v>210</v>
      </c>
      <c r="L573" s="6">
        <v>100</v>
      </c>
      <c r="M573" s="4">
        <v>2</v>
      </c>
      <c r="N573" s="4">
        <v>2</v>
      </c>
    </row>
    <row r="574" spans="1:14" x14ac:dyDescent="0.25">
      <c r="A574" s="2" t="s">
        <v>1000</v>
      </c>
      <c r="B574" s="2" t="s">
        <v>330</v>
      </c>
      <c r="C574" s="4">
        <v>3</v>
      </c>
      <c r="D574" s="2" t="s">
        <v>41</v>
      </c>
      <c r="E574" s="2" t="s">
        <v>38</v>
      </c>
      <c r="F574" s="2" t="s">
        <v>331</v>
      </c>
      <c r="G574" s="2" t="s">
        <v>380</v>
      </c>
      <c r="H574" s="2" t="s">
        <v>380</v>
      </c>
      <c r="I574" s="4">
        <v>26</v>
      </c>
      <c r="J574" s="5">
        <v>0.12381</v>
      </c>
      <c r="K574" s="4">
        <v>210</v>
      </c>
      <c r="L574" s="6">
        <v>100</v>
      </c>
      <c r="M574" s="4">
        <v>2</v>
      </c>
      <c r="N574" s="4">
        <v>2</v>
      </c>
    </row>
    <row r="575" spans="1:14" x14ac:dyDescent="0.25">
      <c r="A575" s="2" t="s">
        <v>1001</v>
      </c>
      <c r="B575" s="2" t="s">
        <v>330</v>
      </c>
      <c r="C575" s="4">
        <v>4</v>
      </c>
      <c r="D575" s="2" t="s">
        <v>41</v>
      </c>
      <c r="E575" s="2" t="s">
        <v>38</v>
      </c>
      <c r="F575" s="2" t="s">
        <v>331</v>
      </c>
      <c r="G575" s="2" t="s">
        <v>400</v>
      </c>
      <c r="H575" s="2" t="s">
        <v>401</v>
      </c>
      <c r="I575" s="4">
        <v>4</v>
      </c>
      <c r="J575" s="5">
        <v>1.9050000000000001E-2</v>
      </c>
      <c r="K575" s="4">
        <v>210</v>
      </c>
      <c r="L575" s="6">
        <v>100</v>
      </c>
      <c r="M575" s="4">
        <v>2</v>
      </c>
      <c r="N575" s="4">
        <v>2</v>
      </c>
    </row>
    <row r="576" spans="1:14" x14ac:dyDescent="0.25">
      <c r="A576" s="2" t="s">
        <v>1002</v>
      </c>
      <c r="B576" s="2" t="s">
        <v>333</v>
      </c>
      <c r="C576" s="4">
        <v>1</v>
      </c>
      <c r="D576" s="2" t="s">
        <v>41</v>
      </c>
      <c r="E576" s="2" t="s">
        <v>38</v>
      </c>
      <c r="F576" s="2" t="s">
        <v>334</v>
      </c>
      <c r="G576" s="2" t="s">
        <v>397</v>
      </c>
      <c r="H576" s="2" t="s">
        <v>398</v>
      </c>
      <c r="I576" s="4">
        <v>123</v>
      </c>
      <c r="J576" s="5">
        <v>0.65426000000000006</v>
      </c>
      <c r="K576" s="4">
        <v>188</v>
      </c>
      <c r="L576" s="6">
        <v>100</v>
      </c>
      <c r="M576" s="4">
        <v>2</v>
      </c>
      <c r="N576" s="4">
        <v>2</v>
      </c>
    </row>
    <row r="577" spans="1:14" x14ac:dyDescent="0.25">
      <c r="A577" s="2" t="s">
        <v>1003</v>
      </c>
      <c r="B577" s="2" t="s">
        <v>333</v>
      </c>
      <c r="C577" s="4">
        <v>2</v>
      </c>
      <c r="D577" s="2" t="s">
        <v>41</v>
      </c>
      <c r="E577" s="2" t="s">
        <v>38</v>
      </c>
      <c r="F577" s="2" t="s">
        <v>334</v>
      </c>
      <c r="G577" s="2" t="s">
        <v>370</v>
      </c>
      <c r="H577" s="2" t="s">
        <v>370</v>
      </c>
      <c r="I577" s="4">
        <v>65</v>
      </c>
      <c r="J577" s="5">
        <v>0.34573999999999999</v>
      </c>
      <c r="K577" s="4">
        <v>188</v>
      </c>
      <c r="L577" s="6">
        <v>100</v>
      </c>
      <c r="M577" s="4">
        <v>2</v>
      </c>
      <c r="N577" s="4">
        <v>2</v>
      </c>
    </row>
    <row r="578" spans="1:14" x14ac:dyDescent="0.25">
      <c r="A578" s="2" t="s">
        <v>1004</v>
      </c>
      <c r="B578" s="2" t="s">
        <v>336</v>
      </c>
      <c r="C578" s="4">
        <v>1</v>
      </c>
      <c r="D578" s="2" t="s">
        <v>41</v>
      </c>
      <c r="E578" s="2" t="s">
        <v>38</v>
      </c>
      <c r="F578" s="2" t="s">
        <v>337</v>
      </c>
      <c r="G578" s="2" t="s">
        <v>370</v>
      </c>
      <c r="H578" s="2" t="s">
        <v>370</v>
      </c>
      <c r="I578" s="4">
        <v>240</v>
      </c>
      <c r="J578" s="5">
        <v>0.57006999999999997</v>
      </c>
      <c r="K578" s="4">
        <v>421</v>
      </c>
      <c r="L578" s="6">
        <v>100</v>
      </c>
      <c r="M578" s="4">
        <v>3</v>
      </c>
      <c r="N578" s="4">
        <v>3</v>
      </c>
    </row>
    <row r="579" spans="1:14" x14ac:dyDescent="0.25">
      <c r="A579" s="2" t="s">
        <v>1005</v>
      </c>
      <c r="B579" s="2" t="s">
        <v>336</v>
      </c>
      <c r="C579" s="4">
        <v>2</v>
      </c>
      <c r="D579" s="2" t="s">
        <v>41</v>
      </c>
      <c r="E579" s="2" t="s">
        <v>38</v>
      </c>
      <c r="F579" s="2" t="s">
        <v>337</v>
      </c>
      <c r="G579" s="2" t="s">
        <v>387</v>
      </c>
      <c r="H579" s="2" t="s">
        <v>388</v>
      </c>
      <c r="I579" s="4">
        <v>181</v>
      </c>
      <c r="J579" s="5">
        <v>0.42992999999999998</v>
      </c>
      <c r="K579" s="4">
        <v>421</v>
      </c>
      <c r="L579" s="6">
        <v>100</v>
      </c>
      <c r="M579" s="4">
        <v>3</v>
      </c>
      <c r="N579" s="4">
        <v>3</v>
      </c>
    </row>
    <row r="580" spans="1:14" x14ac:dyDescent="0.25">
      <c r="A580" s="2" t="s">
        <v>1006</v>
      </c>
      <c r="B580" s="2" t="s">
        <v>339</v>
      </c>
      <c r="C580" s="4">
        <v>1</v>
      </c>
      <c r="D580" s="2" t="s">
        <v>41</v>
      </c>
      <c r="E580" s="2" t="s">
        <v>38</v>
      </c>
      <c r="F580" s="2" t="s">
        <v>340</v>
      </c>
      <c r="G580" s="2" t="s">
        <v>397</v>
      </c>
      <c r="H580" s="2" t="s">
        <v>398</v>
      </c>
      <c r="I580" s="4">
        <v>115</v>
      </c>
      <c r="J580" s="5">
        <v>0.35714000000000001</v>
      </c>
      <c r="K580" s="4">
        <v>322</v>
      </c>
      <c r="L580" s="6">
        <v>100</v>
      </c>
      <c r="M580" s="4">
        <v>3</v>
      </c>
      <c r="N580" s="4">
        <v>3</v>
      </c>
    </row>
    <row r="581" spans="1:14" x14ac:dyDescent="0.25">
      <c r="A581" s="2" t="s">
        <v>1007</v>
      </c>
      <c r="B581" s="2" t="s">
        <v>339</v>
      </c>
      <c r="C581" s="4">
        <v>2</v>
      </c>
      <c r="D581" s="2" t="s">
        <v>41</v>
      </c>
      <c r="E581" s="2" t="s">
        <v>38</v>
      </c>
      <c r="F581" s="2" t="s">
        <v>340</v>
      </c>
      <c r="G581" s="2" t="s">
        <v>380</v>
      </c>
      <c r="H581" s="2" t="s">
        <v>380</v>
      </c>
      <c r="I581" s="4">
        <v>99</v>
      </c>
      <c r="J581" s="5">
        <v>0.30745</v>
      </c>
      <c r="K581" s="4">
        <v>322</v>
      </c>
      <c r="L581" s="6">
        <v>100</v>
      </c>
      <c r="M581" s="4">
        <v>3</v>
      </c>
      <c r="N581" s="4">
        <v>3</v>
      </c>
    </row>
    <row r="582" spans="1:14" x14ac:dyDescent="0.25">
      <c r="A582" s="2" t="s">
        <v>1008</v>
      </c>
      <c r="B582" s="2" t="s">
        <v>339</v>
      </c>
      <c r="C582" s="4">
        <v>3</v>
      </c>
      <c r="D582" s="2" t="s">
        <v>41</v>
      </c>
      <c r="E582" s="2" t="s">
        <v>38</v>
      </c>
      <c r="F582" s="2" t="s">
        <v>340</v>
      </c>
      <c r="G582" s="2" t="s">
        <v>367</v>
      </c>
      <c r="H582" s="2" t="s">
        <v>368</v>
      </c>
      <c r="I582" s="4">
        <v>67</v>
      </c>
      <c r="J582" s="5">
        <v>0.20807</v>
      </c>
      <c r="K582" s="4">
        <v>322</v>
      </c>
      <c r="L582" s="6">
        <v>100</v>
      </c>
      <c r="M582" s="4">
        <v>3</v>
      </c>
      <c r="N582" s="4">
        <v>3</v>
      </c>
    </row>
    <row r="583" spans="1:14" x14ac:dyDescent="0.25">
      <c r="A583" s="2" t="s">
        <v>1009</v>
      </c>
      <c r="B583" s="2" t="s">
        <v>339</v>
      </c>
      <c r="C583" s="4">
        <v>4</v>
      </c>
      <c r="D583" s="2" t="s">
        <v>41</v>
      </c>
      <c r="E583" s="2" t="s">
        <v>38</v>
      </c>
      <c r="F583" s="2" t="s">
        <v>340</v>
      </c>
      <c r="G583" s="2" t="s">
        <v>382</v>
      </c>
      <c r="H583" s="2" t="s">
        <v>383</v>
      </c>
      <c r="I583" s="4">
        <v>37</v>
      </c>
      <c r="J583" s="5">
        <v>0.11491</v>
      </c>
      <c r="K583" s="4">
        <v>322</v>
      </c>
      <c r="L583" s="6">
        <v>100</v>
      </c>
      <c r="M583" s="4">
        <v>3</v>
      </c>
      <c r="N583" s="4">
        <v>3</v>
      </c>
    </row>
    <row r="584" spans="1:14" x14ac:dyDescent="0.25">
      <c r="A584" s="2" t="s">
        <v>1010</v>
      </c>
      <c r="B584" s="2" t="s">
        <v>339</v>
      </c>
      <c r="C584" s="4">
        <v>5</v>
      </c>
      <c r="D584" s="2" t="s">
        <v>41</v>
      </c>
      <c r="E584" s="2" t="s">
        <v>38</v>
      </c>
      <c r="F584" s="2" t="s">
        <v>340</v>
      </c>
      <c r="G584" s="2" t="s">
        <v>364</v>
      </c>
      <c r="H584" s="2" t="s">
        <v>365</v>
      </c>
      <c r="I584" s="4">
        <v>4</v>
      </c>
      <c r="J584" s="5">
        <v>1.242E-2</v>
      </c>
      <c r="K584" s="4">
        <v>322</v>
      </c>
      <c r="L584" s="6">
        <v>100</v>
      </c>
      <c r="M584" s="4">
        <v>3</v>
      </c>
      <c r="N584" s="4">
        <v>3</v>
      </c>
    </row>
    <row r="585" spans="1:14" x14ac:dyDescent="0.25">
      <c r="A585" s="2" t="s">
        <v>1011</v>
      </c>
      <c r="B585" s="2" t="s">
        <v>342</v>
      </c>
      <c r="C585" s="4">
        <v>1</v>
      </c>
      <c r="D585" s="2" t="s">
        <v>343</v>
      </c>
      <c r="E585" s="2" t="s">
        <v>11</v>
      </c>
      <c r="F585" s="2" t="s">
        <v>344</v>
      </c>
      <c r="G585" s="2" t="s">
        <v>364</v>
      </c>
      <c r="H585" s="2" t="s">
        <v>365</v>
      </c>
      <c r="I585" s="4">
        <v>169703</v>
      </c>
      <c r="J585" s="5">
        <v>0.26719999999999999</v>
      </c>
      <c r="K585" s="4">
        <v>635089</v>
      </c>
      <c r="L585" s="6">
        <v>100</v>
      </c>
      <c r="M585" s="4">
        <v>0</v>
      </c>
      <c r="N585" s="4">
        <v>0</v>
      </c>
    </row>
    <row r="586" spans="1:14" x14ac:dyDescent="0.25">
      <c r="A586" s="2" t="s">
        <v>1012</v>
      </c>
      <c r="B586" s="2" t="s">
        <v>342</v>
      </c>
      <c r="C586" s="4">
        <v>2</v>
      </c>
      <c r="D586" s="2" t="s">
        <v>343</v>
      </c>
      <c r="E586" s="2" t="s">
        <v>11</v>
      </c>
      <c r="F586" s="2" t="s">
        <v>344</v>
      </c>
      <c r="G586" s="2" t="s">
        <v>367</v>
      </c>
      <c r="H586" s="2" t="s">
        <v>368</v>
      </c>
      <c r="I586" s="4">
        <v>124426</v>
      </c>
      <c r="J586" s="5">
        <v>0.19589999999999999</v>
      </c>
      <c r="K586" s="4">
        <v>635089</v>
      </c>
      <c r="L586" s="6">
        <v>100</v>
      </c>
      <c r="M586" s="4">
        <v>0</v>
      </c>
      <c r="N586" s="4">
        <v>0</v>
      </c>
    </row>
    <row r="587" spans="1:14" x14ac:dyDescent="0.25">
      <c r="A587" s="2" t="s">
        <v>1013</v>
      </c>
      <c r="B587" s="2" t="s">
        <v>342</v>
      </c>
      <c r="C587" s="4">
        <v>3</v>
      </c>
      <c r="D587" s="2" t="s">
        <v>343</v>
      </c>
      <c r="E587" s="2" t="s">
        <v>11</v>
      </c>
      <c r="F587" s="2" t="s">
        <v>344</v>
      </c>
      <c r="G587" s="2" t="s">
        <v>370</v>
      </c>
      <c r="H587" s="2" t="s">
        <v>370</v>
      </c>
      <c r="I587" s="4">
        <v>97409</v>
      </c>
      <c r="J587" s="5">
        <v>0.15340000000000001</v>
      </c>
      <c r="K587" s="4">
        <v>635089</v>
      </c>
      <c r="L587" s="6">
        <v>100</v>
      </c>
      <c r="M587" s="4">
        <v>0</v>
      </c>
      <c r="N587" s="4">
        <v>0</v>
      </c>
    </row>
    <row r="588" spans="1:14" x14ac:dyDescent="0.25">
      <c r="A588" s="2" t="s">
        <v>1014</v>
      </c>
      <c r="B588" s="2" t="s">
        <v>342</v>
      </c>
      <c r="C588" s="4">
        <v>4</v>
      </c>
      <c r="D588" s="2" t="s">
        <v>343</v>
      </c>
      <c r="E588" s="2" t="s">
        <v>11</v>
      </c>
      <c r="F588" s="2" t="s">
        <v>344</v>
      </c>
      <c r="G588" s="2" t="s">
        <v>380</v>
      </c>
      <c r="H588" s="2" t="s">
        <v>380</v>
      </c>
      <c r="I588" s="4">
        <v>54527</v>
      </c>
      <c r="J588" s="5">
        <v>8.5900000000000004E-2</v>
      </c>
      <c r="K588" s="4">
        <v>635089</v>
      </c>
      <c r="L588" s="6">
        <v>100</v>
      </c>
      <c r="M588" s="4">
        <v>0</v>
      </c>
      <c r="N588" s="4">
        <v>0</v>
      </c>
    </row>
    <row r="589" spans="1:14" x14ac:dyDescent="0.25">
      <c r="A589" s="2" t="s">
        <v>1015</v>
      </c>
      <c r="B589" s="2" t="s">
        <v>342</v>
      </c>
      <c r="C589" s="4">
        <v>5</v>
      </c>
      <c r="D589" s="2" t="s">
        <v>343</v>
      </c>
      <c r="E589" s="2" t="s">
        <v>11</v>
      </c>
      <c r="F589" s="2" t="s">
        <v>344</v>
      </c>
      <c r="G589" s="2" t="s">
        <v>385</v>
      </c>
      <c r="H589" s="2" t="s">
        <v>385</v>
      </c>
      <c r="I589" s="4">
        <v>44334</v>
      </c>
      <c r="J589" s="5">
        <v>6.9800000000000001E-2</v>
      </c>
      <c r="K589" s="4">
        <v>635089</v>
      </c>
      <c r="L589" s="6">
        <v>100</v>
      </c>
      <c r="M589" s="4">
        <v>0</v>
      </c>
      <c r="N589" s="4">
        <v>0</v>
      </c>
    </row>
    <row r="590" spans="1:14" x14ac:dyDescent="0.25">
      <c r="A590" s="2" t="s">
        <v>1016</v>
      </c>
      <c r="B590" s="2" t="s">
        <v>342</v>
      </c>
      <c r="C590" s="4">
        <v>6</v>
      </c>
      <c r="D590" s="2" t="s">
        <v>343</v>
      </c>
      <c r="E590" s="2" t="s">
        <v>11</v>
      </c>
      <c r="F590" s="2" t="s">
        <v>344</v>
      </c>
      <c r="G590" s="2" t="s">
        <v>382</v>
      </c>
      <c r="H590" s="2" t="s">
        <v>383</v>
      </c>
      <c r="I590" s="4">
        <v>36542</v>
      </c>
      <c r="J590" s="5">
        <v>5.7500000000000002E-2</v>
      </c>
      <c r="K590" s="4">
        <v>635089</v>
      </c>
      <c r="L590" s="6">
        <v>100</v>
      </c>
      <c r="M590" s="4">
        <v>0</v>
      </c>
      <c r="N590" s="4">
        <v>0</v>
      </c>
    </row>
    <row r="591" spans="1:14" x14ac:dyDescent="0.25">
      <c r="A591" s="2" t="s">
        <v>1017</v>
      </c>
      <c r="B591" s="2" t="s">
        <v>342</v>
      </c>
      <c r="C591" s="4">
        <v>7</v>
      </c>
      <c r="D591" s="2" t="s">
        <v>343</v>
      </c>
      <c r="E591" s="2" t="s">
        <v>11</v>
      </c>
      <c r="F591" s="2" t="s">
        <v>344</v>
      </c>
      <c r="G591" s="2" t="s">
        <v>387</v>
      </c>
      <c r="H591" s="2" t="s">
        <v>388</v>
      </c>
      <c r="I591" s="4">
        <v>30675</v>
      </c>
      <c r="J591" s="5">
        <v>4.8300000000000003E-2</v>
      </c>
      <c r="K591" s="4">
        <v>635089</v>
      </c>
      <c r="L591" s="6">
        <v>100</v>
      </c>
      <c r="M591" s="4">
        <v>0</v>
      </c>
      <c r="N591" s="4">
        <v>0</v>
      </c>
    </row>
    <row r="592" spans="1:14" x14ac:dyDescent="0.25">
      <c r="A592" s="2" t="s">
        <v>1018</v>
      </c>
      <c r="B592" s="2" t="s">
        <v>342</v>
      </c>
      <c r="C592" s="4">
        <v>8</v>
      </c>
      <c r="D592" s="2" t="s">
        <v>343</v>
      </c>
      <c r="E592" s="2" t="s">
        <v>11</v>
      </c>
      <c r="F592" s="2" t="s">
        <v>344</v>
      </c>
      <c r="G592" s="2" t="s">
        <v>465</v>
      </c>
      <c r="H592" s="2" t="s">
        <v>465</v>
      </c>
      <c r="I592" s="4">
        <v>27958</v>
      </c>
      <c r="J592" s="5">
        <v>4.3999999999999997E-2</v>
      </c>
      <c r="K592" s="4">
        <v>635089</v>
      </c>
      <c r="L592" s="6">
        <v>100</v>
      </c>
      <c r="M592" s="4">
        <v>0</v>
      </c>
      <c r="N592" s="4">
        <v>0</v>
      </c>
    </row>
    <row r="593" spans="1:14" x14ac:dyDescent="0.25">
      <c r="A593" s="2" t="s">
        <v>1019</v>
      </c>
      <c r="B593" s="2" t="s">
        <v>342</v>
      </c>
      <c r="C593" s="4">
        <v>9</v>
      </c>
      <c r="D593" s="2" t="s">
        <v>343</v>
      </c>
      <c r="E593" s="2" t="s">
        <v>11</v>
      </c>
      <c r="F593" s="2" t="s">
        <v>344</v>
      </c>
      <c r="G593" s="2" t="s">
        <v>392</v>
      </c>
      <c r="H593" s="2" t="s">
        <v>393</v>
      </c>
      <c r="I593" s="4">
        <v>27633</v>
      </c>
      <c r="J593" s="5">
        <v>4.3499999999999997E-2</v>
      </c>
      <c r="K593" s="4">
        <v>635089</v>
      </c>
      <c r="L593" s="6">
        <v>100</v>
      </c>
      <c r="M593" s="4">
        <v>0</v>
      </c>
      <c r="N593" s="4">
        <v>0</v>
      </c>
    </row>
    <row r="594" spans="1:14" x14ac:dyDescent="0.25">
      <c r="A594" s="2" t="s">
        <v>1020</v>
      </c>
      <c r="B594" s="2" t="s">
        <v>342</v>
      </c>
      <c r="C594" s="4">
        <v>10</v>
      </c>
      <c r="D594" s="2" t="s">
        <v>343</v>
      </c>
      <c r="E594" s="2" t="s">
        <v>11</v>
      </c>
      <c r="F594" s="2" t="s">
        <v>344</v>
      </c>
      <c r="G594" s="2" t="s">
        <v>395</v>
      </c>
      <c r="H594" s="2" t="s">
        <v>395</v>
      </c>
      <c r="I594" s="4">
        <v>21882</v>
      </c>
      <c r="J594" s="5">
        <v>3.4500000000000003E-2</v>
      </c>
      <c r="K594" s="4">
        <v>635089</v>
      </c>
      <c r="L594" s="6">
        <v>100</v>
      </c>
      <c r="M594" s="4">
        <v>0</v>
      </c>
      <c r="N594" s="4">
        <v>0</v>
      </c>
    </row>
    <row r="595" spans="1:14" x14ac:dyDescent="0.25">
      <c r="A595" s="2" t="s">
        <v>1021</v>
      </c>
      <c r="B595" s="2" t="s">
        <v>346</v>
      </c>
      <c r="C595" s="4">
        <v>1</v>
      </c>
      <c r="D595" s="2" t="s">
        <v>343</v>
      </c>
      <c r="E595" s="2" t="s">
        <v>16</v>
      </c>
      <c r="F595" s="2" t="s">
        <v>344</v>
      </c>
      <c r="G595" s="2" t="s">
        <v>380</v>
      </c>
      <c r="H595" s="2" t="s">
        <v>380</v>
      </c>
      <c r="I595" s="4">
        <v>10952</v>
      </c>
      <c r="J595" s="5">
        <v>0.2175</v>
      </c>
      <c r="K595" s="4">
        <v>50357</v>
      </c>
      <c r="L595" s="6">
        <v>100</v>
      </c>
      <c r="M595" s="4">
        <v>0</v>
      </c>
      <c r="N595" s="4">
        <v>0</v>
      </c>
    </row>
    <row r="596" spans="1:14" x14ac:dyDescent="0.25">
      <c r="A596" s="2" t="s">
        <v>1022</v>
      </c>
      <c r="B596" s="2" t="s">
        <v>346</v>
      </c>
      <c r="C596" s="4">
        <v>2</v>
      </c>
      <c r="D596" s="2" t="s">
        <v>343</v>
      </c>
      <c r="E596" s="2" t="s">
        <v>16</v>
      </c>
      <c r="F596" s="2" t="s">
        <v>344</v>
      </c>
      <c r="G596" s="2" t="s">
        <v>370</v>
      </c>
      <c r="H596" s="2" t="s">
        <v>370</v>
      </c>
      <c r="I596" s="4">
        <v>8463</v>
      </c>
      <c r="J596" s="5">
        <v>0.1681</v>
      </c>
      <c r="K596" s="4">
        <v>50357</v>
      </c>
      <c r="L596" s="6">
        <v>100</v>
      </c>
      <c r="M596" s="4">
        <v>0</v>
      </c>
      <c r="N596" s="4">
        <v>0</v>
      </c>
    </row>
    <row r="597" spans="1:14" x14ac:dyDescent="0.25">
      <c r="A597" s="2" t="s">
        <v>1023</v>
      </c>
      <c r="B597" s="2" t="s">
        <v>346</v>
      </c>
      <c r="C597" s="4">
        <v>3</v>
      </c>
      <c r="D597" s="2" t="s">
        <v>343</v>
      </c>
      <c r="E597" s="2" t="s">
        <v>16</v>
      </c>
      <c r="F597" s="2" t="s">
        <v>344</v>
      </c>
      <c r="G597" s="2" t="s">
        <v>367</v>
      </c>
      <c r="H597" s="2" t="s">
        <v>368</v>
      </c>
      <c r="I597" s="4">
        <v>6801</v>
      </c>
      <c r="J597" s="5">
        <v>0.1351</v>
      </c>
      <c r="K597" s="4">
        <v>50357</v>
      </c>
      <c r="L597" s="6">
        <v>100</v>
      </c>
      <c r="M597" s="4">
        <v>0</v>
      </c>
      <c r="N597" s="4">
        <v>0</v>
      </c>
    </row>
    <row r="598" spans="1:14" x14ac:dyDescent="0.25">
      <c r="A598" s="2" t="s">
        <v>1024</v>
      </c>
      <c r="B598" s="2" t="s">
        <v>346</v>
      </c>
      <c r="C598" s="4">
        <v>4</v>
      </c>
      <c r="D598" s="2" t="s">
        <v>343</v>
      </c>
      <c r="E598" s="2" t="s">
        <v>16</v>
      </c>
      <c r="F598" s="2" t="s">
        <v>344</v>
      </c>
      <c r="G598" s="2" t="s">
        <v>385</v>
      </c>
      <c r="H598" s="2" t="s">
        <v>385</v>
      </c>
      <c r="I598" s="4">
        <v>5755</v>
      </c>
      <c r="J598" s="5">
        <v>0.1143</v>
      </c>
      <c r="K598" s="4">
        <v>50357</v>
      </c>
      <c r="L598" s="6">
        <v>100</v>
      </c>
      <c r="M598" s="4">
        <v>0</v>
      </c>
      <c r="N598" s="4">
        <v>0</v>
      </c>
    </row>
    <row r="599" spans="1:14" x14ac:dyDescent="0.25">
      <c r="A599" s="2" t="s">
        <v>1025</v>
      </c>
      <c r="B599" s="2" t="s">
        <v>346</v>
      </c>
      <c r="C599" s="4">
        <v>5</v>
      </c>
      <c r="D599" s="2" t="s">
        <v>343</v>
      </c>
      <c r="E599" s="2" t="s">
        <v>16</v>
      </c>
      <c r="F599" s="2" t="s">
        <v>344</v>
      </c>
      <c r="G599" s="2" t="s">
        <v>382</v>
      </c>
      <c r="H599" s="2" t="s">
        <v>383</v>
      </c>
      <c r="I599" s="4">
        <v>5508</v>
      </c>
      <c r="J599" s="5">
        <v>0.1094</v>
      </c>
      <c r="K599" s="4">
        <v>50357</v>
      </c>
      <c r="L599" s="6">
        <v>100</v>
      </c>
      <c r="M599" s="4">
        <v>0</v>
      </c>
      <c r="N599" s="4">
        <v>0</v>
      </c>
    </row>
    <row r="600" spans="1:14" x14ac:dyDescent="0.25">
      <c r="A600" s="2" t="s">
        <v>1026</v>
      </c>
      <c r="B600" s="2" t="s">
        <v>346</v>
      </c>
      <c r="C600" s="4">
        <v>6</v>
      </c>
      <c r="D600" s="2" t="s">
        <v>343</v>
      </c>
      <c r="E600" s="2" t="s">
        <v>16</v>
      </c>
      <c r="F600" s="2" t="s">
        <v>344</v>
      </c>
      <c r="G600" s="2" t="s">
        <v>364</v>
      </c>
      <c r="H600" s="2" t="s">
        <v>365</v>
      </c>
      <c r="I600" s="4">
        <v>5306</v>
      </c>
      <c r="J600" s="5">
        <v>0.10539999999999999</v>
      </c>
      <c r="K600" s="4">
        <v>50357</v>
      </c>
      <c r="L600" s="6">
        <v>100</v>
      </c>
      <c r="M600" s="4">
        <v>0</v>
      </c>
      <c r="N600" s="4">
        <v>0</v>
      </c>
    </row>
    <row r="601" spans="1:14" x14ac:dyDescent="0.25">
      <c r="A601" s="2" t="s">
        <v>1027</v>
      </c>
      <c r="B601" s="2" t="s">
        <v>346</v>
      </c>
      <c r="C601" s="4">
        <v>7</v>
      </c>
      <c r="D601" s="2" t="s">
        <v>343</v>
      </c>
      <c r="E601" s="2" t="s">
        <v>16</v>
      </c>
      <c r="F601" s="2" t="s">
        <v>344</v>
      </c>
      <c r="G601" s="2" t="s">
        <v>392</v>
      </c>
      <c r="H601" s="2" t="s">
        <v>393</v>
      </c>
      <c r="I601" s="4">
        <v>4311</v>
      </c>
      <c r="J601" s="5">
        <v>8.5599999999999996E-2</v>
      </c>
      <c r="K601" s="4">
        <v>50357</v>
      </c>
      <c r="L601" s="6">
        <v>100</v>
      </c>
      <c r="M601" s="4">
        <v>0</v>
      </c>
      <c r="N601" s="4">
        <v>0</v>
      </c>
    </row>
    <row r="602" spans="1:14" x14ac:dyDescent="0.25">
      <c r="A602" s="2" t="s">
        <v>1028</v>
      </c>
      <c r="B602" s="2" t="s">
        <v>346</v>
      </c>
      <c r="C602" s="4">
        <v>8</v>
      </c>
      <c r="D602" s="2" t="s">
        <v>343</v>
      </c>
      <c r="E602" s="2" t="s">
        <v>16</v>
      </c>
      <c r="F602" s="2" t="s">
        <v>344</v>
      </c>
      <c r="G602" s="2" t="s">
        <v>465</v>
      </c>
      <c r="H602" s="2" t="s">
        <v>465</v>
      </c>
      <c r="I602" s="4">
        <v>1680</v>
      </c>
      <c r="J602" s="5">
        <v>3.3399999999999999E-2</v>
      </c>
      <c r="K602" s="4">
        <v>50357</v>
      </c>
      <c r="L602" s="6">
        <v>100</v>
      </c>
      <c r="M602" s="4">
        <v>0</v>
      </c>
      <c r="N602" s="4">
        <v>0</v>
      </c>
    </row>
    <row r="603" spans="1:14" x14ac:dyDescent="0.25">
      <c r="A603" s="2" t="s">
        <v>1029</v>
      </c>
      <c r="B603" s="2" t="s">
        <v>346</v>
      </c>
      <c r="C603" s="4">
        <v>9</v>
      </c>
      <c r="D603" s="2" t="s">
        <v>343</v>
      </c>
      <c r="E603" s="2" t="s">
        <v>16</v>
      </c>
      <c r="F603" s="2" t="s">
        <v>344</v>
      </c>
      <c r="G603" s="2" t="s">
        <v>387</v>
      </c>
      <c r="H603" s="2" t="s">
        <v>388</v>
      </c>
      <c r="I603" s="4">
        <v>1118</v>
      </c>
      <c r="J603" s="5">
        <v>2.2200000000000001E-2</v>
      </c>
      <c r="K603" s="4">
        <v>50357</v>
      </c>
      <c r="L603" s="6">
        <v>100</v>
      </c>
      <c r="M603" s="4">
        <v>0</v>
      </c>
      <c r="N603" s="4">
        <v>0</v>
      </c>
    </row>
    <row r="604" spans="1:14" x14ac:dyDescent="0.25">
      <c r="A604" s="2" t="s">
        <v>1030</v>
      </c>
      <c r="B604" s="2" t="s">
        <v>346</v>
      </c>
      <c r="C604" s="4">
        <v>10</v>
      </c>
      <c r="D604" s="2" t="s">
        <v>343</v>
      </c>
      <c r="E604" s="2" t="s">
        <v>16</v>
      </c>
      <c r="F604" s="2" t="s">
        <v>344</v>
      </c>
      <c r="G604" s="2" t="s">
        <v>395</v>
      </c>
      <c r="H604" s="2" t="s">
        <v>395</v>
      </c>
      <c r="I604" s="4">
        <v>463</v>
      </c>
      <c r="J604" s="5">
        <v>9.1999999999999998E-3</v>
      </c>
      <c r="K604" s="4">
        <v>50357</v>
      </c>
      <c r="L604" s="6">
        <v>100</v>
      </c>
      <c r="M604" s="4">
        <v>0</v>
      </c>
      <c r="N604" s="4">
        <v>0</v>
      </c>
    </row>
    <row r="605" spans="1:14" x14ac:dyDescent="0.25">
      <c r="A605" s="2" t="s">
        <v>1031</v>
      </c>
      <c r="B605" s="2" t="s">
        <v>347</v>
      </c>
      <c r="C605" s="4">
        <v>1</v>
      </c>
      <c r="D605" s="2" t="s">
        <v>343</v>
      </c>
      <c r="E605" s="2" t="s">
        <v>20</v>
      </c>
      <c r="F605" s="2" t="s">
        <v>344</v>
      </c>
      <c r="G605" s="2" t="s">
        <v>387</v>
      </c>
      <c r="H605" s="2" t="s">
        <v>388</v>
      </c>
      <c r="I605" s="4">
        <v>6738</v>
      </c>
      <c r="J605" s="5">
        <v>0.21529999999999999</v>
      </c>
      <c r="K605" s="4">
        <v>31295</v>
      </c>
      <c r="L605" s="6">
        <v>100</v>
      </c>
      <c r="M605" s="4">
        <v>0</v>
      </c>
      <c r="N605" s="4">
        <v>0</v>
      </c>
    </row>
    <row r="606" spans="1:14" x14ac:dyDescent="0.25">
      <c r="A606" s="2" t="s">
        <v>1032</v>
      </c>
      <c r="B606" s="2" t="s">
        <v>347</v>
      </c>
      <c r="C606" s="4">
        <v>2</v>
      </c>
      <c r="D606" s="2" t="s">
        <v>343</v>
      </c>
      <c r="E606" s="2" t="s">
        <v>20</v>
      </c>
      <c r="F606" s="2" t="s">
        <v>344</v>
      </c>
      <c r="G606" s="2" t="s">
        <v>367</v>
      </c>
      <c r="H606" s="2" t="s">
        <v>368</v>
      </c>
      <c r="I606" s="4">
        <v>5976</v>
      </c>
      <c r="J606" s="5">
        <v>0.191</v>
      </c>
      <c r="K606" s="4">
        <v>31295</v>
      </c>
      <c r="L606" s="6">
        <v>100</v>
      </c>
      <c r="M606" s="4">
        <v>0</v>
      </c>
      <c r="N606" s="4">
        <v>0</v>
      </c>
    </row>
    <row r="607" spans="1:14" x14ac:dyDescent="0.25">
      <c r="A607" s="2" t="s">
        <v>1033</v>
      </c>
      <c r="B607" s="2" t="s">
        <v>347</v>
      </c>
      <c r="C607" s="4">
        <v>3</v>
      </c>
      <c r="D607" s="2" t="s">
        <v>343</v>
      </c>
      <c r="E607" s="2" t="s">
        <v>20</v>
      </c>
      <c r="F607" s="2" t="s">
        <v>344</v>
      </c>
      <c r="G607" s="2" t="s">
        <v>385</v>
      </c>
      <c r="H607" s="2" t="s">
        <v>385</v>
      </c>
      <c r="I607" s="4">
        <v>5482</v>
      </c>
      <c r="J607" s="5">
        <v>0.17519999999999999</v>
      </c>
      <c r="K607" s="4">
        <v>31295</v>
      </c>
      <c r="L607" s="6">
        <v>100</v>
      </c>
      <c r="M607" s="4">
        <v>0</v>
      </c>
      <c r="N607" s="4">
        <v>0</v>
      </c>
    </row>
    <row r="608" spans="1:14" x14ac:dyDescent="0.25">
      <c r="A608" s="2" t="s">
        <v>1034</v>
      </c>
      <c r="B608" s="2" t="s">
        <v>347</v>
      </c>
      <c r="C608" s="4">
        <v>4</v>
      </c>
      <c r="D608" s="2" t="s">
        <v>343</v>
      </c>
      <c r="E608" s="2" t="s">
        <v>20</v>
      </c>
      <c r="F608" s="2" t="s">
        <v>344</v>
      </c>
      <c r="G608" s="2" t="s">
        <v>364</v>
      </c>
      <c r="H608" s="2" t="s">
        <v>365</v>
      </c>
      <c r="I608" s="4">
        <v>4462</v>
      </c>
      <c r="J608" s="5">
        <v>0.1426</v>
      </c>
      <c r="K608" s="4">
        <v>31295</v>
      </c>
      <c r="L608" s="6">
        <v>100</v>
      </c>
      <c r="M608" s="4">
        <v>0</v>
      </c>
      <c r="N608" s="4">
        <v>0</v>
      </c>
    </row>
    <row r="609" spans="1:14" x14ac:dyDescent="0.25">
      <c r="A609" s="2" t="s">
        <v>1035</v>
      </c>
      <c r="B609" s="2" t="s">
        <v>347</v>
      </c>
      <c r="C609" s="4">
        <v>5</v>
      </c>
      <c r="D609" s="2" t="s">
        <v>343</v>
      </c>
      <c r="E609" s="2" t="s">
        <v>20</v>
      </c>
      <c r="F609" s="2" t="s">
        <v>344</v>
      </c>
      <c r="G609" s="2" t="s">
        <v>370</v>
      </c>
      <c r="H609" s="2" t="s">
        <v>370</v>
      </c>
      <c r="I609" s="4">
        <v>3492</v>
      </c>
      <c r="J609" s="5">
        <v>0.1116</v>
      </c>
      <c r="K609" s="4">
        <v>31295</v>
      </c>
      <c r="L609" s="6">
        <v>100</v>
      </c>
      <c r="M609" s="4">
        <v>0</v>
      </c>
      <c r="N609" s="4">
        <v>0</v>
      </c>
    </row>
    <row r="610" spans="1:14" x14ac:dyDescent="0.25">
      <c r="A610" s="2" t="s">
        <v>1036</v>
      </c>
      <c r="B610" s="2" t="s">
        <v>347</v>
      </c>
      <c r="C610" s="4">
        <v>6</v>
      </c>
      <c r="D610" s="2" t="s">
        <v>343</v>
      </c>
      <c r="E610" s="2" t="s">
        <v>20</v>
      </c>
      <c r="F610" s="2" t="s">
        <v>344</v>
      </c>
      <c r="G610" s="2" t="s">
        <v>392</v>
      </c>
      <c r="H610" s="2" t="s">
        <v>393</v>
      </c>
      <c r="I610" s="4">
        <v>2254</v>
      </c>
      <c r="J610" s="5">
        <v>7.1999999999999995E-2</v>
      </c>
      <c r="K610" s="4">
        <v>31295</v>
      </c>
      <c r="L610" s="6">
        <v>100</v>
      </c>
      <c r="M610" s="4">
        <v>0</v>
      </c>
      <c r="N610" s="4">
        <v>0</v>
      </c>
    </row>
    <row r="611" spans="1:14" x14ac:dyDescent="0.25">
      <c r="A611" s="2" t="s">
        <v>1037</v>
      </c>
      <c r="B611" s="2" t="s">
        <v>347</v>
      </c>
      <c r="C611" s="4">
        <v>7</v>
      </c>
      <c r="D611" s="2" t="s">
        <v>343</v>
      </c>
      <c r="E611" s="2" t="s">
        <v>20</v>
      </c>
      <c r="F611" s="2" t="s">
        <v>344</v>
      </c>
      <c r="G611" s="2" t="s">
        <v>380</v>
      </c>
      <c r="H611" s="2" t="s">
        <v>380</v>
      </c>
      <c r="I611" s="4">
        <v>1500</v>
      </c>
      <c r="J611" s="5">
        <v>4.7899999999999998E-2</v>
      </c>
      <c r="K611" s="4">
        <v>31295</v>
      </c>
      <c r="L611" s="6">
        <v>100</v>
      </c>
      <c r="M611" s="4">
        <v>0</v>
      </c>
      <c r="N611" s="4">
        <v>0</v>
      </c>
    </row>
    <row r="612" spans="1:14" x14ac:dyDescent="0.25">
      <c r="A612" s="2" t="s">
        <v>1038</v>
      </c>
      <c r="B612" s="2" t="s">
        <v>347</v>
      </c>
      <c r="C612" s="4">
        <v>8</v>
      </c>
      <c r="D612" s="2" t="s">
        <v>343</v>
      </c>
      <c r="E612" s="2" t="s">
        <v>20</v>
      </c>
      <c r="F612" s="2" t="s">
        <v>344</v>
      </c>
      <c r="G612" s="2" t="s">
        <v>465</v>
      </c>
      <c r="H612" s="2" t="s">
        <v>465</v>
      </c>
      <c r="I612" s="4">
        <v>1056</v>
      </c>
      <c r="J612" s="5">
        <v>3.3700000000000001E-2</v>
      </c>
      <c r="K612" s="4">
        <v>31295</v>
      </c>
      <c r="L612" s="6">
        <v>100</v>
      </c>
      <c r="M612" s="4">
        <v>0</v>
      </c>
      <c r="N612" s="4">
        <v>0</v>
      </c>
    </row>
    <row r="613" spans="1:14" x14ac:dyDescent="0.25">
      <c r="A613" s="2" t="s">
        <v>1039</v>
      </c>
      <c r="B613" s="2" t="s">
        <v>347</v>
      </c>
      <c r="C613" s="4">
        <v>9</v>
      </c>
      <c r="D613" s="2" t="s">
        <v>343</v>
      </c>
      <c r="E613" s="2" t="s">
        <v>20</v>
      </c>
      <c r="F613" s="2" t="s">
        <v>344</v>
      </c>
      <c r="G613" s="2" t="s">
        <v>395</v>
      </c>
      <c r="H613" s="2" t="s">
        <v>395</v>
      </c>
      <c r="I613" s="4">
        <v>335</v>
      </c>
      <c r="J613" s="5">
        <v>1.0699999999999999E-2</v>
      </c>
      <c r="K613" s="4">
        <v>31295</v>
      </c>
      <c r="L613" s="6">
        <v>100</v>
      </c>
      <c r="M613" s="4">
        <v>0</v>
      </c>
      <c r="N613" s="4">
        <v>0</v>
      </c>
    </row>
    <row r="614" spans="1:14" x14ac:dyDescent="0.25">
      <c r="A614" s="2" t="s">
        <v>1040</v>
      </c>
      <c r="B614" s="2" t="s">
        <v>348</v>
      </c>
      <c r="C614" s="4">
        <v>1</v>
      </c>
      <c r="D614" s="2" t="s">
        <v>343</v>
      </c>
      <c r="E614" s="2" t="s">
        <v>27</v>
      </c>
      <c r="F614" s="2" t="s">
        <v>344</v>
      </c>
      <c r="G614" s="2" t="s">
        <v>367</v>
      </c>
      <c r="H614" s="2" t="s">
        <v>368</v>
      </c>
      <c r="I614" s="4">
        <v>3584</v>
      </c>
      <c r="J614" s="5">
        <v>0.25729999999999997</v>
      </c>
      <c r="K614" s="4">
        <v>13929</v>
      </c>
      <c r="L614" s="6">
        <v>100</v>
      </c>
      <c r="M614" s="4">
        <v>0</v>
      </c>
      <c r="N614" s="4">
        <v>0</v>
      </c>
    </row>
    <row r="615" spans="1:14" x14ac:dyDescent="0.25">
      <c r="A615" s="2" t="s">
        <v>1041</v>
      </c>
      <c r="B615" s="2" t="s">
        <v>348</v>
      </c>
      <c r="C615" s="4">
        <v>2</v>
      </c>
      <c r="D615" s="2" t="s">
        <v>343</v>
      </c>
      <c r="E615" s="2" t="s">
        <v>27</v>
      </c>
      <c r="F615" s="2" t="s">
        <v>344</v>
      </c>
      <c r="G615" s="2" t="s">
        <v>465</v>
      </c>
      <c r="H615" s="2" t="s">
        <v>465</v>
      </c>
      <c r="I615" s="4">
        <v>2466</v>
      </c>
      <c r="J615" s="5">
        <v>0.17699999999999999</v>
      </c>
      <c r="K615" s="4">
        <v>13929</v>
      </c>
      <c r="L615" s="6">
        <v>100</v>
      </c>
      <c r="M615" s="4">
        <v>0</v>
      </c>
      <c r="N615" s="4">
        <v>0</v>
      </c>
    </row>
    <row r="616" spans="1:14" x14ac:dyDescent="0.25">
      <c r="A616" s="2" t="s">
        <v>1042</v>
      </c>
      <c r="B616" s="2" t="s">
        <v>348</v>
      </c>
      <c r="C616" s="4">
        <v>3</v>
      </c>
      <c r="D616" s="2" t="s">
        <v>343</v>
      </c>
      <c r="E616" s="2" t="s">
        <v>27</v>
      </c>
      <c r="F616" s="2" t="s">
        <v>344</v>
      </c>
      <c r="G616" s="2" t="s">
        <v>364</v>
      </c>
      <c r="H616" s="2" t="s">
        <v>365</v>
      </c>
      <c r="I616" s="4">
        <v>1884</v>
      </c>
      <c r="J616" s="5">
        <v>0.1353</v>
      </c>
      <c r="K616" s="4">
        <v>13929</v>
      </c>
      <c r="L616" s="6">
        <v>100</v>
      </c>
      <c r="M616" s="4">
        <v>0</v>
      </c>
      <c r="N616" s="4">
        <v>0</v>
      </c>
    </row>
    <row r="617" spans="1:14" x14ac:dyDescent="0.25">
      <c r="A617" s="2" t="s">
        <v>1043</v>
      </c>
      <c r="B617" s="2" t="s">
        <v>348</v>
      </c>
      <c r="C617" s="4">
        <v>4</v>
      </c>
      <c r="D617" s="2" t="s">
        <v>343</v>
      </c>
      <c r="E617" s="2" t="s">
        <v>27</v>
      </c>
      <c r="F617" s="2" t="s">
        <v>344</v>
      </c>
      <c r="G617" s="2" t="s">
        <v>370</v>
      </c>
      <c r="H617" s="2" t="s">
        <v>370</v>
      </c>
      <c r="I617" s="4">
        <v>1418</v>
      </c>
      <c r="J617" s="5">
        <v>0.1018</v>
      </c>
      <c r="K617" s="4">
        <v>13929</v>
      </c>
      <c r="L617" s="6">
        <v>100</v>
      </c>
      <c r="M617" s="4">
        <v>0</v>
      </c>
      <c r="N617" s="4">
        <v>0</v>
      </c>
    </row>
    <row r="618" spans="1:14" x14ac:dyDescent="0.25">
      <c r="A618" s="2" t="s">
        <v>1044</v>
      </c>
      <c r="B618" s="2" t="s">
        <v>348</v>
      </c>
      <c r="C618" s="4">
        <v>5</v>
      </c>
      <c r="D618" s="2" t="s">
        <v>343</v>
      </c>
      <c r="E618" s="2" t="s">
        <v>27</v>
      </c>
      <c r="F618" s="2" t="s">
        <v>344</v>
      </c>
      <c r="G618" s="2" t="s">
        <v>392</v>
      </c>
      <c r="H618" s="2" t="s">
        <v>393</v>
      </c>
      <c r="I618" s="4">
        <v>1397</v>
      </c>
      <c r="J618" s="5">
        <v>0.1003</v>
      </c>
      <c r="K618" s="4">
        <v>13929</v>
      </c>
      <c r="L618" s="6">
        <v>100</v>
      </c>
      <c r="M618" s="4">
        <v>0</v>
      </c>
      <c r="N618" s="4">
        <v>0</v>
      </c>
    </row>
    <row r="619" spans="1:14" x14ac:dyDescent="0.25">
      <c r="A619" s="2" t="s">
        <v>1045</v>
      </c>
      <c r="B619" s="2" t="s">
        <v>348</v>
      </c>
      <c r="C619" s="4">
        <v>6</v>
      </c>
      <c r="D619" s="2" t="s">
        <v>343</v>
      </c>
      <c r="E619" s="2" t="s">
        <v>27</v>
      </c>
      <c r="F619" s="2" t="s">
        <v>344</v>
      </c>
      <c r="G619" s="2" t="s">
        <v>385</v>
      </c>
      <c r="H619" s="2" t="s">
        <v>385</v>
      </c>
      <c r="I619" s="4">
        <v>1124</v>
      </c>
      <c r="J619" s="5">
        <v>8.0699999999999994E-2</v>
      </c>
      <c r="K619" s="4">
        <v>13929</v>
      </c>
      <c r="L619" s="6">
        <v>100</v>
      </c>
      <c r="M619" s="4">
        <v>0</v>
      </c>
      <c r="N619" s="4">
        <v>0</v>
      </c>
    </row>
    <row r="620" spans="1:14" x14ac:dyDescent="0.25">
      <c r="A620" s="2" t="s">
        <v>1046</v>
      </c>
      <c r="B620" s="2" t="s">
        <v>348</v>
      </c>
      <c r="C620" s="4">
        <v>7</v>
      </c>
      <c r="D620" s="2" t="s">
        <v>343</v>
      </c>
      <c r="E620" s="2" t="s">
        <v>27</v>
      </c>
      <c r="F620" s="2" t="s">
        <v>344</v>
      </c>
      <c r="G620" s="2" t="s">
        <v>387</v>
      </c>
      <c r="H620" s="2" t="s">
        <v>388</v>
      </c>
      <c r="I620" s="4">
        <v>1100</v>
      </c>
      <c r="J620" s="5">
        <v>7.9000000000000001E-2</v>
      </c>
      <c r="K620" s="4">
        <v>13929</v>
      </c>
      <c r="L620" s="6">
        <v>100</v>
      </c>
      <c r="M620" s="4">
        <v>0</v>
      </c>
      <c r="N620" s="4">
        <v>0</v>
      </c>
    </row>
    <row r="621" spans="1:14" x14ac:dyDescent="0.25">
      <c r="A621" s="2" t="s">
        <v>1047</v>
      </c>
      <c r="B621" s="2" t="s">
        <v>348</v>
      </c>
      <c r="C621" s="4">
        <v>8</v>
      </c>
      <c r="D621" s="2" t="s">
        <v>343</v>
      </c>
      <c r="E621" s="2" t="s">
        <v>27</v>
      </c>
      <c r="F621" s="2" t="s">
        <v>344</v>
      </c>
      <c r="G621" s="2" t="s">
        <v>382</v>
      </c>
      <c r="H621" s="2" t="s">
        <v>383</v>
      </c>
      <c r="I621" s="4">
        <v>824</v>
      </c>
      <c r="J621" s="5">
        <v>5.9200000000000003E-2</v>
      </c>
      <c r="K621" s="4">
        <v>13929</v>
      </c>
      <c r="L621" s="6">
        <v>100</v>
      </c>
      <c r="M621" s="4">
        <v>0</v>
      </c>
      <c r="N621" s="4">
        <v>0</v>
      </c>
    </row>
    <row r="622" spans="1:14" x14ac:dyDescent="0.25">
      <c r="A622" s="2" t="s">
        <v>1048</v>
      </c>
      <c r="B622" s="2" t="s">
        <v>348</v>
      </c>
      <c r="C622" s="4">
        <v>9</v>
      </c>
      <c r="D622" s="2" t="s">
        <v>343</v>
      </c>
      <c r="E622" s="2" t="s">
        <v>27</v>
      </c>
      <c r="F622" s="2" t="s">
        <v>344</v>
      </c>
      <c r="G622" s="2" t="s">
        <v>395</v>
      </c>
      <c r="H622" s="2" t="s">
        <v>395</v>
      </c>
      <c r="I622" s="4">
        <v>132</v>
      </c>
      <c r="J622" s="5">
        <v>9.4999999999999998E-3</v>
      </c>
      <c r="K622" s="4">
        <v>13929</v>
      </c>
      <c r="L622" s="6">
        <v>100</v>
      </c>
      <c r="M622" s="4">
        <v>0</v>
      </c>
      <c r="N622" s="4">
        <v>0</v>
      </c>
    </row>
    <row r="623" spans="1:14" x14ac:dyDescent="0.25">
      <c r="A623" s="2" t="s">
        <v>1049</v>
      </c>
      <c r="B623" s="2" t="s">
        <v>349</v>
      </c>
      <c r="C623" s="4">
        <v>1</v>
      </c>
      <c r="D623" s="2" t="s">
        <v>343</v>
      </c>
      <c r="E623" s="2" t="s">
        <v>31</v>
      </c>
      <c r="F623" s="2" t="s">
        <v>344</v>
      </c>
      <c r="G623" s="2" t="s">
        <v>364</v>
      </c>
      <c r="H623" s="2" t="s">
        <v>365</v>
      </c>
      <c r="I623" s="4">
        <v>3400</v>
      </c>
      <c r="J623" s="5">
        <v>0.2248</v>
      </c>
      <c r="K623" s="4">
        <v>15122</v>
      </c>
      <c r="L623" s="6">
        <v>100</v>
      </c>
      <c r="M623" s="4">
        <v>0</v>
      </c>
      <c r="N623" s="4">
        <v>0</v>
      </c>
    </row>
    <row r="624" spans="1:14" x14ac:dyDescent="0.25">
      <c r="A624" s="2" t="s">
        <v>1050</v>
      </c>
      <c r="B624" s="2" t="s">
        <v>349</v>
      </c>
      <c r="C624" s="4">
        <v>2</v>
      </c>
      <c r="D624" s="2" t="s">
        <v>343</v>
      </c>
      <c r="E624" s="2" t="s">
        <v>31</v>
      </c>
      <c r="F624" s="2" t="s">
        <v>344</v>
      </c>
      <c r="G624" s="2" t="s">
        <v>367</v>
      </c>
      <c r="H624" s="2" t="s">
        <v>368</v>
      </c>
      <c r="I624" s="4">
        <v>3229</v>
      </c>
      <c r="J624" s="5">
        <v>0.2135</v>
      </c>
      <c r="K624" s="4">
        <v>15122</v>
      </c>
      <c r="L624" s="6">
        <v>100</v>
      </c>
      <c r="M624" s="4">
        <v>0</v>
      </c>
      <c r="N624" s="4">
        <v>0</v>
      </c>
    </row>
    <row r="625" spans="1:14" x14ac:dyDescent="0.25">
      <c r="A625" s="2" t="s">
        <v>1051</v>
      </c>
      <c r="B625" s="2" t="s">
        <v>349</v>
      </c>
      <c r="C625" s="4">
        <v>3</v>
      </c>
      <c r="D625" s="2" t="s">
        <v>343</v>
      </c>
      <c r="E625" s="2" t="s">
        <v>31</v>
      </c>
      <c r="F625" s="2" t="s">
        <v>344</v>
      </c>
      <c r="G625" s="2" t="s">
        <v>382</v>
      </c>
      <c r="H625" s="2" t="s">
        <v>383</v>
      </c>
      <c r="I625" s="4">
        <v>3170</v>
      </c>
      <c r="J625" s="5">
        <v>0.20960000000000001</v>
      </c>
      <c r="K625" s="4">
        <v>15122</v>
      </c>
      <c r="L625" s="6">
        <v>100</v>
      </c>
      <c r="M625" s="4">
        <v>0</v>
      </c>
      <c r="N625" s="4">
        <v>0</v>
      </c>
    </row>
    <row r="626" spans="1:14" x14ac:dyDescent="0.25">
      <c r="A626" s="2" t="s">
        <v>1052</v>
      </c>
      <c r="B626" s="2" t="s">
        <v>349</v>
      </c>
      <c r="C626" s="4">
        <v>4</v>
      </c>
      <c r="D626" s="2" t="s">
        <v>343</v>
      </c>
      <c r="E626" s="2" t="s">
        <v>31</v>
      </c>
      <c r="F626" s="2" t="s">
        <v>344</v>
      </c>
      <c r="G626" s="2" t="s">
        <v>370</v>
      </c>
      <c r="H626" s="2" t="s">
        <v>370</v>
      </c>
      <c r="I626" s="4">
        <v>2309</v>
      </c>
      <c r="J626" s="5">
        <v>0.1527</v>
      </c>
      <c r="K626" s="4">
        <v>15122</v>
      </c>
      <c r="L626" s="6">
        <v>100</v>
      </c>
      <c r="M626" s="4">
        <v>0</v>
      </c>
      <c r="N626" s="4">
        <v>0</v>
      </c>
    </row>
    <row r="627" spans="1:14" x14ac:dyDescent="0.25">
      <c r="A627" s="2" t="s">
        <v>1053</v>
      </c>
      <c r="B627" s="2" t="s">
        <v>349</v>
      </c>
      <c r="C627" s="4">
        <v>5</v>
      </c>
      <c r="D627" s="2" t="s">
        <v>343</v>
      </c>
      <c r="E627" s="2" t="s">
        <v>31</v>
      </c>
      <c r="F627" s="2" t="s">
        <v>344</v>
      </c>
      <c r="G627" s="2" t="s">
        <v>380</v>
      </c>
      <c r="H627" s="2" t="s">
        <v>380</v>
      </c>
      <c r="I627" s="4">
        <v>1220</v>
      </c>
      <c r="J627" s="5">
        <v>8.0699999999999994E-2</v>
      </c>
      <c r="K627" s="4">
        <v>15122</v>
      </c>
      <c r="L627" s="6">
        <v>100</v>
      </c>
      <c r="M627" s="4">
        <v>0</v>
      </c>
      <c r="N627" s="4">
        <v>0</v>
      </c>
    </row>
    <row r="628" spans="1:14" x14ac:dyDescent="0.25">
      <c r="A628" s="2" t="s">
        <v>1054</v>
      </c>
      <c r="B628" s="2" t="s">
        <v>349</v>
      </c>
      <c r="C628" s="4">
        <v>6</v>
      </c>
      <c r="D628" s="2" t="s">
        <v>343</v>
      </c>
      <c r="E628" s="2" t="s">
        <v>31</v>
      </c>
      <c r="F628" s="2" t="s">
        <v>344</v>
      </c>
      <c r="G628" s="2" t="s">
        <v>387</v>
      </c>
      <c r="H628" s="2" t="s">
        <v>388</v>
      </c>
      <c r="I628" s="4">
        <v>669</v>
      </c>
      <c r="J628" s="5">
        <v>4.4200000000000003E-2</v>
      </c>
      <c r="K628" s="4">
        <v>15122</v>
      </c>
      <c r="L628" s="6">
        <v>100</v>
      </c>
      <c r="M628" s="4">
        <v>0</v>
      </c>
      <c r="N628" s="4">
        <v>0</v>
      </c>
    </row>
    <row r="629" spans="1:14" x14ac:dyDescent="0.25">
      <c r="A629" s="2" t="s">
        <v>1055</v>
      </c>
      <c r="B629" s="2" t="s">
        <v>349</v>
      </c>
      <c r="C629" s="4">
        <v>7</v>
      </c>
      <c r="D629" s="2" t="s">
        <v>343</v>
      </c>
      <c r="E629" s="2" t="s">
        <v>31</v>
      </c>
      <c r="F629" s="2" t="s">
        <v>344</v>
      </c>
      <c r="G629" s="2" t="s">
        <v>392</v>
      </c>
      <c r="H629" s="2" t="s">
        <v>393</v>
      </c>
      <c r="I629" s="4">
        <v>403</v>
      </c>
      <c r="J629" s="5">
        <v>2.6599999999999999E-2</v>
      </c>
      <c r="K629" s="4">
        <v>15122</v>
      </c>
      <c r="L629" s="6">
        <v>100</v>
      </c>
      <c r="M629" s="4">
        <v>0</v>
      </c>
      <c r="N629" s="4">
        <v>0</v>
      </c>
    </row>
    <row r="630" spans="1:14" x14ac:dyDescent="0.25">
      <c r="A630" s="2" t="s">
        <v>1056</v>
      </c>
      <c r="B630" s="2" t="s">
        <v>349</v>
      </c>
      <c r="C630" s="4">
        <v>8</v>
      </c>
      <c r="D630" s="2" t="s">
        <v>343</v>
      </c>
      <c r="E630" s="2" t="s">
        <v>31</v>
      </c>
      <c r="F630" s="2" t="s">
        <v>344</v>
      </c>
      <c r="G630" s="2" t="s">
        <v>385</v>
      </c>
      <c r="H630" s="2" t="s">
        <v>385</v>
      </c>
      <c r="I630" s="4">
        <v>366</v>
      </c>
      <c r="J630" s="5">
        <v>2.4199999999999999E-2</v>
      </c>
      <c r="K630" s="4">
        <v>15122</v>
      </c>
      <c r="L630" s="6">
        <v>100</v>
      </c>
      <c r="M630" s="4">
        <v>0</v>
      </c>
      <c r="N630" s="4">
        <v>0</v>
      </c>
    </row>
    <row r="631" spans="1:14" x14ac:dyDescent="0.25">
      <c r="A631" s="2" t="s">
        <v>1057</v>
      </c>
      <c r="B631" s="2" t="s">
        <v>349</v>
      </c>
      <c r="C631" s="4">
        <v>9</v>
      </c>
      <c r="D631" s="2" t="s">
        <v>343</v>
      </c>
      <c r="E631" s="2" t="s">
        <v>31</v>
      </c>
      <c r="F631" s="2" t="s">
        <v>344</v>
      </c>
      <c r="G631" s="2" t="s">
        <v>465</v>
      </c>
      <c r="H631" s="2" t="s">
        <v>465</v>
      </c>
      <c r="I631" s="4">
        <v>234</v>
      </c>
      <c r="J631" s="5">
        <v>1.55E-2</v>
      </c>
      <c r="K631" s="4">
        <v>15122</v>
      </c>
      <c r="L631" s="6">
        <v>100</v>
      </c>
      <c r="M631" s="4">
        <v>0</v>
      </c>
      <c r="N631" s="4">
        <v>0</v>
      </c>
    </row>
    <row r="632" spans="1:14" x14ac:dyDescent="0.25">
      <c r="A632" s="2" t="s">
        <v>1058</v>
      </c>
      <c r="B632" s="2" t="s">
        <v>349</v>
      </c>
      <c r="C632" s="4">
        <v>10</v>
      </c>
      <c r="D632" s="2" t="s">
        <v>343</v>
      </c>
      <c r="E632" s="2" t="s">
        <v>31</v>
      </c>
      <c r="F632" s="2" t="s">
        <v>344</v>
      </c>
      <c r="G632" s="2" t="s">
        <v>395</v>
      </c>
      <c r="H632" s="2" t="s">
        <v>395</v>
      </c>
      <c r="I632" s="4">
        <v>122</v>
      </c>
      <c r="J632" s="5">
        <v>8.0999999999999996E-3</v>
      </c>
      <c r="K632" s="4">
        <v>15122</v>
      </c>
      <c r="L632" s="6">
        <v>100</v>
      </c>
      <c r="M632" s="4">
        <v>0</v>
      </c>
      <c r="N632" s="4">
        <v>0</v>
      </c>
    </row>
    <row r="633" spans="1:14" x14ac:dyDescent="0.25">
      <c r="A633" s="2" t="s">
        <v>1059</v>
      </c>
      <c r="B633" s="2" t="s">
        <v>350</v>
      </c>
      <c r="C633" s="4">
        <v>1</v>
      </c>
      <c r="D633" s="2" t="s">
        <v>343</v>
      </c>
      <c r="E633" s="2" t="s">
        <v>34</v>
      </c>
      <c r="F633" s="2" t="s">
        <v>344</v>
      </c>
      <c r="G633" s="2" t="s">
        <v>367</v>
      </c>
      <c r="H633" s="2" t="s">
        <v>368</v>
      </c>
      <c r="I633" s="4">
        <v>2816</v>
      </c>
      <c r="J633" s="5">
        <v>0.3322</v>
      </c>
      <c r="K633" s="4">
        <v>8478</v>
      </c>
      <c r="L633" s="6">
        <v>100</v>
      </c>
      <c r="M633" s="4">
        <v>0</v>
      </c>
      <c r="N633" s="4">
        <v>0</v>
      </c>
    </row>
    <row r="634" spans="1:14" x14ac:dyDescent="0.25">
      <c r="A634" s="2" t="s">
        <v>1060</v>
      </c>
      <c r="B634" s="2" t="s">
        <v>350</v>
      </c>
      <c r="C634" s="4">
        <v>2</v>
      </c>
      <c r="D634" s="2" t="s">
        <v>343</v>
      </c>
      <c r="E634" s="2" t="s">
        <v>34</v>
      </c>
      <c r="F634" s="2" t="s">
        <v>344</v>
      </c>
      <c r="G634" s="2" t="s">
        <v>392</v>
      </c>
      <c r="H634" s="2" t="s">
        <v>393</v>
      </c>
      <c r="I634" s="4">
        <v>2097</v>
      </c>
      <c r="J634" s="5">
        <v>0.24729999999999999</v>
      </c>
      <c r="K634" s="4">
        <v>8478</v>
      </c>
      <c r="L634" s="6">
        <v>100</v>
      </c>
      <c r="M634" s="4">
        <v>0</v>
      </c>
      <c r="N634" s="4">
        <v>0</v>
      </c>
    </row>
    <row r="635" spans="1:14" x14ac:dyDescent="0.25">
      <c r="A635" s="2" t="s">
        <v>1061</v>
      </c>
      <c r="B635" s="2" t="s">
        <v>350</v>
      </c>
      <c r="C635" s="4">
        <v>3</v>
      </c>
      <c r="D635" s="2" t="s">
        <v>343</v>
      </c>
      <c r="E635" s="2" t="s">
        <v>34</v>
      </c>
      <c r="F635" s="2" t="s">
        <v>344</v>
      </c>
      <c r="G635" s="2" t="s">
        <v>364</v>
      </c>
      <c r="H635" s="2" t="s">
        <v>365</v>
      </c>
      <c r="I635" s="4">
        <v>1126</v>
      </c>
      <c r="J635" s="5">
        <v>0.1328</v>
      </c>
      <c r="K635" s="4">
        <v>8478</v>
      </c>
      <c r="L635" s="6">
        <v>100</v>
      </c>
      <c r="M635" s="4">
        <v>0</v>
      </c>
      <c r="N635" s="4">
        <v>0</v>
      </c>
    </row>
    <row r="636" spans="1:14" x14ac:dyDescent="0.25">
      <c r="A636" s="2" t="s">
        <v>1062</v>
      </c>
      <c r="B636" s="2" t="s">
        <v>350</v>
      </c>
      <c r="C636" s="4">
        <v>4</v>
      </c>
      <c r="D636" s="2" t="s">
        <v>343</v>
      </c>
      <c r="E636" s="2" t="s">
        <v>34</v>
      </c>
      <c r="F636" s="2" t="s">
        <v>344</v>
      </c>
      <c r="G636" s="2" t="s">
        <v>370</v>
      </c>
      <c r="H636" s="2" t="s">
        <v>370</v>
      </c>
      <c r="I636" s="4">
        <v>911</v>
      </c>
      <c r="J636" s="5">
        <v>0.1075</v>
      </c>
      <c r="K636" s="4">
        <v>8478</v>
      </c>
      <c r="L636" s="6">
        <v>100</v>
      </c>
      <c r="M636" s="4">
        <v>0</v>
      </c>
      <c r="N636" s="4">
        <v>0</v>
      </c>
    </row>
    <row r="637" spans="1:14" x14ac:dyDescent="0.25">
      <c r="A637" s="2" t="s">
        <v>1063</v>
      </c>
      <c r="B637" s="2" t="s">
        <v>350</v>
      </c>
      <c r="C637" s="4">
        <v>5</v>
      </c>
      <c r="D637" s="2" t="s">
        <v>343</v>
      </c>
      <c r="E637" s="2" t="s">
        <v>34</v>
      </c>
      <c r="F637" s="2" t="s">
        <v>344</v>
      </c>
      <c r="G637" s="2" t="s">
        <v>380</v>
      </c>
      <c r="H637" s="2" t="s">
        <v>380</v>
      </c>
      <c r="I637" s="4">
        <v>692</v>
      </c>
      <c r="J637" s="5">
        <v>8.1600000000000006E-2</v>
      </c>
      <c r="K637" s="4">
        <v>8478</v>
      </c>
      <c r="L637" s="6">
        <v>100</v>
      </c>
      <c r="M637" s="4">
        <v>0</v>
      </c>
      <c r="N637" s="4">
        <v>0</v>
      </c>
    </row>
    <row r="638" spans="1:14" x14ac:dyDescent="0.25">
      <c r="A638" s="2" t="s">
        <v>1064</v>
      </c>
      <c r="B638" s="2" t="s">
        <v>350</v>
      </c>
      <c r="C638" s="4">
        <v>6</v>
      </c>
      <c r="D638" s="2" t="s">
        <v>343</v>
      </c>
      <c r="E638" s="2" t="s">
        <v>34</v>
      </c>
      <c r="F638" s="2" t="s">
        <v>344</v>
      </c>
      <c r="G638" s="2" t="s">
        <v>382</v>
      </c>
      <c r="H638" s="2" t="s">
        <v>383</v>
      </c>
      <c r="I638" s="4">
        <v>463</v>
      </c>
      <c r="J638" s="5">
        <v>5.4600000000000003E-2</v>
      </c>
      <c r="K638" s="4">
        <v>8478</v>
      </c>
      <c r="L638" s="6">
        <v>100</v>
      </c>
      <c r="M638" s="4">
        <v>0</v>
      </c>
      <c r="N638" s="4">
        <v>0</v>
      </c>
    </row>
    <row r="639" spans="1:14" x14ac:dyDescent="0.25">
      <c r="A639" s="2" t="s">
        <v>1065</v>
      </c>
      <c r="B639" s="2" t="s">
        <v>350</v>
      </c>
      <c r="C639" s="4">
        <v>7</v>
      </c>
      <c r="D639" s="2" t="s">
        <v>343</v>
      </c>
      <c r="E639" s="2" t="s">
        <v>34</v>
      </c>
      <c r="F639" s="2" t="s">
        <v>344</v>
      </c>
      <c r="G639" s="2" t="s">
        <v>385</v>
      </c>
      <c r="H639" s="2" t="s">
        <v>385</v>
      </c>
      <c r="I639" s="4">
        <v>303</v>
      </c>
      <c r="J639" s="5">
        <v>3.5700000000000003E-2</v>
      </c>
      <c r="K639" s="4">
        <v>8478</v>
      </c>
      <c r="L639" s="6">
        <v>100</v>
      </c>
      <c r="M639" s="4">
        <v>0</v>
      </c>
      <c r="N639" s="4">
        <v>0</v>
      </c>
    </row>
    <row r="640" spans="1:14" x14ac:dyDescent="0.25">
      <c r="A640" s="2" t="s">
        <v>1066</v>
      </c>
      <c r="B640" s="2" t="s">
        <v>350</v>
      </c>
      <c r="C640" s="4">
        <v>8</v>
      </c>
      <c r="D640" s="2" t="s">
        <v>343</v>
      </c>
      <c r="E640" s="2" t="s">
        <v>34</v>
      </c>
      <c r="F640" s="2" t="s">
        <v>344</v>
      </c>
      <c r="G640" s="2" t="s">
        <v>387</v>
      </c>
      <c r="H640" s="2" t="s">
        <v>388</v>
      </c>
      <c r="I640" s="4">
        <v>70</v>
      </c>
      <c r="J640" s="5">
        <v>8.3000000000000001E-3</v>
      </c>
      <c r="K640" s="4">
        <v>8478</v>
      </c>
      <c r="L640" s="6">
        <v>100</v>
      </c>
      <c r="M640" s="4">
        <v>0</v>
      </c>
      <c r="N640" s="4">
        <v>0</v>
      </c>
    </row>
    <row r="641" spans="1:14" x14ac:dyDescent="0.25">
      <c r="A641" s="2" t="s">
        <v>1067</v>
      </c>
      <c r="B641" s="2" t="s">
        <v>351</v>
      </c>
      <c r="C641" s="4">
        <v>1</v>
      </c>
      <c r="D641" s="2" t="s">
        <v>343</v>
      </c>
      <c r="E641" s="2" t="s">
        <v>24</v>
      </c>
      <c r="F641" s="2" t="s">
        <v>344</v>
      </c>
      <c r="G641" s="2" t="s">
        <v>380</v>
      </c>
      <c r="H641" s="2" t="s">
        <v>380</v>
      </c>
      <c r="I641" s="4">
        <v>7954</v>
      </c>
      <c r="J641" s="5">
        <v>0.2293</v>
      </c>
      <c r="K641" s="4">
        <v>34690</v>
      </c>
      <c r="L641" s="6">
        <v>100</v>
      </c>
      <c r="M641" s="4">
        <v>0</v>
      </c>
      <c r="N641" s="4">
        <v>0</v>
      </c>
    </row>
    <row r="642" spans="1:14" x14ac:dyDescent="0.25">
      <c r="A642" s="2" t="s">
        <v>1068</v>
      </c>
      <c r="B642" s="2" t="s">
        <v>351</v>
      </c>
      <c r="C642" s="4">
        <v>2</v>
      </c>
      <c r="D642" s="2" t="s">
        <v>343</v>
      </c>
      <c r="E642" s="2" t="s">
        <v>24</v>
      </c>
      <c r="F642" s="2" t="s">
        <v>344</v>
      </c>
      <c r="G642" s="2" t="s">
        <v>385</v>
      </c>
      <c r="H642" s="2" t="s">
        <v>385</v>
      </c>
      <c r="I642" s="4">
        <v>5434</v>
      </c>
      <c r="J642" s="5">
        <v>0.15659999999999999</v>
      </c>
      <c r="K642" s="4">
        <v>34690</v>
      </c>
      <c r="L642" s="6">
        <v>100</v>
      </c>
      <c r="M642" s="4">
        <v>0</v>
      </c>
      <c r="N642" s="4">
        <v>0</v>
      </c>
    </row>
    <row r="643" spans="1:14" x14ac:dyDescent="0.25">
      <c r="A643" s="2" t="s">
        <v>1069</v>
      </c>
      <c r="B643" s="2" t="s">
        <v>351</v>
      </c>
      <c r="C643" s="4">
        <v>3</v>
      </c>
      <c r="D643" s="2" t="s">
        <v>343</v>
      </c>
      <c r="E643" s="2" t="s">
        <v>24</v>
      </c>
      <c r="F643" s="2" t="s">
        <v>344</v>
      </c>
      <c r="G643" s="2" t="s">
        <v>387</v>
      </c>
      <c r="H643" s="2" t="s">
        <v>388</v>
      </c>
      <c r="I643" s="4">
        <v>4013</v>
      </c>
      <c r="J643" s="5">
        <v>0.1157</v>
      </c>
      <c r="K643" s="4">
        <v>34690</v>
      </c>
      <c r="L643" s="6">
        <v>100</v>
      </c>
      <c r="M643" s="4">
        <v>0</v>
      </c>
      <c r="N643" s="4">
        <v>0</v>
      </c>
    </row>
    <row r="644" spans="1:14" x14ac:dyDescent="0.25">
      <c r="A644" s="2" t="s">
        <v>1070</v>
      </c>
      <c r="B644" s="2" t="s">
        <v>351</v>
      </c>
      <c r="C644" s="4">
        <v>4</v>
      </c>
      <c r="D644" s="2" t="s">
        <v>343</v>
      </c>
      <c r="E644" s="2" t="s">
        <v>24</v>
      </c>
      <c r="F644" s="2" t="s">
        <v>344</v>
      </c>
      <c r="G644" s="2" t="s">
        <v>392</v>
      </c>
      <c r="H644" s="2" t="s">
        <v>393</v>
      </c>
      <c r="I644" s="4">
        <v>3874</v>
      </c>
      <c r="J644" s="5">
        <v>0.11169999999999999</v>
      </c>
      <c r="K644" s="4">
        <v>34690</v>
      </c>
      <c r="L644" s="6">
        <v>100</v>
      </c>
      <c r="M644" s="4">
        <v>0</v>
      </c>
      <c r="N644" s="4">
        <v>0</v>
      </c>
    </row>
    <row r="645" spans="1:14" x14ac:dyDescent="0.25">
      <c r="A645" s="2" t="s">
        <v>1071</v>
      </c>
      <c r="B645" s="2" t="s">
        <v>351</v>
      </c>
      <c r="C645" s="4">
        <v>5</v>
      </c>
      <c r="D645" s="2" t="s">
        <v>343</v>
      </c>
      <c r="E645" s="2" t="s">
        <v>24</v>
      </c>
      <c r="F645" s="2" t="s">
        <v>344</v>
      </c>
      <c r="G645" s="2" t="s">
        <v>465</v>
      </c>
      <c r="H645" s="2" t="s">
        <v>465</v>
      </c>
      <c r="I645" s="4">
        <v>3456</v>
      </c>
      <c r="J645" s="5">
        <v>9.9599999999999994E-2</v>
      </c>
      <c r="K645" s="4">
        <v>34690</v>
      </c>
      <c r="L645" s="6">
        <v>100</v>
      </c>
      <c r="M645" s="4">
        <v>0</v>
      </c>
      <c r="N645" s="4">
        <v>0</v>
      </c>
    </row>
    <row r="646" spans="1:14" x14ac:dyDescent="0.25">
      <c r="A646" s="2" t="s">
        <v>1072</v>
      </c>
      <c r="B646" s="2" t="s">
        <v>351</v>
      </c>
      <c r="C646" s="4">
        <v>6</v>
      </c>
      <c r="D646" s="2" t="s">
        <v>343</v>
      </c>
      <c r="E646" s="2" t="s">
        <v>24</v>
      </c>
      <c r="F646" s="2" t="s">
        <v>344</v>
      </c>
      <c r="G646" s="2" t="s">
        <v>367</v>
      </c>
      <c r="H646" s="2" t="s">
        <v>368</v>
      </c>
      <c r="I646" s="4">
        <v>3375</v>
      </c>
      <c r="J646" s="5">
        <v>9.7299999999999998E-2</v>
      </c>
      <c r="K646" s="4">
        <v>34690</v>
      </c>
      <c r="L646" s="6">
        <v>100</v>
      </c>
      <c r="M646" s="4">
        <v>0</v>
      </c>
      <c r="N646" s="4">
        <v>0</v>
      </c>
    </row>
    <row r="647" spans="1:14" x14ac:dyDescent="0.25">
      <c r="A647" s="2" t="s">
        <v>1073</v>
      </c>
      <c r="B647" s="2" t="s">
        <v>351</v>
      </c>
      <c r="C647" s="4">
        <v>7</v>
      </c>
      <c r="D647" s="2" t="s">
        <v>343</v>
      </c>
      <c r="E647" s="2" t="s">
        <v>24</v>
      </c>
      <c r="F647" s="2" t="s">
        <v>344</v>
      </c>
      <c r="G647" s="2" t="s">
        <v>370</v>
      </c>
      <c r="H647" s="2" t="s">
        <v>370</v>
      </c>
      <c r="I647" s="4">
        <v>3032</v>
      </c>
      <c r="J647" s="5">
        <v>8.7400000000000005E-2</v>
      </c>
      <c r="K647" s="4">
        <v>34690</v>
      </c>
      <c r="L647" s="6">
        <v>100</v>
      </c>
      <c r="M647" s="4">
        <v>0</v>
      </c>
      <c r="N647" s="4">
        <v>0</v>
      </c>
    </row>
    <row r="648" spans="1:14" x14ac:dyDescent="0.25">
      <c r="A648" s="2" t="s">
        <v>1074</v>
      </c>
      <c r="B648" s="2" t="s">
        <v>351</v>
      </c>
      <c r="C648" s="4">
        <v>8</v>
      </c>
      <c r="D648" s="2" t="s">
        <v>343</v>
      </c>
      <c r="E648" s="2" t="s">
        <v>24</v>
      </c>
      <c r="F648" s="2" t="s">
        <v>344</v>
      </c>
      <c r="G648" s="2" t="s">
        <v>364</v>
      </c>
      <c r="H648" s="2" t="s">
        <v>365</v>
      </c>
      <c r="I648" s="4">
        <v>2049</v>
      </c>
      <c r="J648" s="5">
        <v>5.91E-2</v>
      </c>
      <c r="K648" s="4">
        <v>34690</v>
      </c>
      <c r="L648" s="6">
        <v>100</v>
      </c>
      <c r="M648" s="4">
        <v>0</v>
      </c>
      <c r="N648" s="4">
        <v>0</v>
      </c>
    </row>
    <row r="649" spans="1:14" x14ac:dyDescent="0.25">
      <c r="A649" s="2" t="s">
        <v>1075</v>
      </c>
      <c r="B649" s="2" t="s">
        <v>351</v>
      </c>
      <c r="C649" s="4">
        <v>9</v>
      </c>
      <c r="D649" s="2" t="s">
        <v>343</v>
      </c>
      <c r="E649" s="2" t="s">
        <v>24</v>
      </c>
      <c r="F649" s="2" t="s">
        <v>344</v>
      </c>
      <c r="G649" s="2" t="s">
        <v>382</v>
      </c>
      <c r="H649" s="2" t="s">
        <v>383</v>
      </c>
      <c r="I649" s="4">
        <v>828</v>
      </c>
      <c r="J649" s="5">
        <v>2.3900000000000001E-2</v>
      </c>
      <c r="K649" s="4">
        <v>34690</v>
      </c>
      <c r="L649" s="6">
        <v>100</v>
      </c>
      <c r="M649" s="4">
        <v>0</v>
      </c>
      <c r="N649" s="4">
        <v>0</v>
      </c>
    </row>
    <row r="650" spans="1:14" x14ac:dyDescent="0.25">
      <c r="A650" s="2" t="s">
        <v>1076</v>
      </c>
      <c r="B650" s="2" t="s">
        <v>351</v>
      </c>
      <c r="C650" s="4">
        <v>10</v>
      </c>
      <c r="D650" s="2" t="s">
        <v>343</v>
      </c>
      <c r="E650" s="2" t="s">
        <v>24</v>
      </c>
      <c r="F650" s="2" t="s">
        <v>344</v>
      </c>
      <c r="G650" s="2" t="s">
        <v>395</v>
      </c>
      <c r="H650" s="2" t="s">
        <v>395</v>
      </c>
      <c r="I650" s="4">
        <v>675</v>
      </c>
      <c r="J650" s="5">
        <v>1.95E-2</v>
      </c>
      <c r="K650" s="4">
        <v>34690</v>
      </c>
      <c r="L650" s="6">
        <v>100</v>
      </c>
      <c r="M650" s="4">
        <v>0</v>
      </c>
      <c r="N650" s="4">
        <v>0</v>
      </c>
    </row>
    <row r="651" spans="1:14" x14ac:dyDescent="0.25">
      <c r="A651" s="2" t="s">
        <v>1077</v>
      </c>
      <c r="B651" s="2" t="s">
        <v>352</v>
      </c>
      <c r="C651" s="4">
        <v>1</v>
      </c>
      <c r="D651" s="2" t="s">
        <v>343</v>
      </c>
      <c r="E651" s="2" t="s">
        <v>38</v>
      </c>
      <c r="F651" s="2" t="s">
        <v>344</v>
      </c>
      <c r="G651" s="2" t="s">
        <v>367</v>
      </c>
      <c r="H651" s="2" t="s">
        <v>368</v>
      </c>
      <c r="I651" s="4">
        <v>1500</v>
      </c>
      <c r="J651" s="5">
        <v>0.28220000000000001</v>
      </c>
      <c r="K651" s="4">
        <v>5316</v>
      </c>
      <c r="L651" s="6">
        <v>100</v>
      </c>
      <c r="M651" s="4">
        <v>0</v>
      </c>
      <c r="N651" s="4">
        <v>0</v>
      </c>
    </row>
    <row r="652" spans="1:14" x14ac:dyDescent="0.25">
      <c r="A652" s="2" t="s">
        <v>1078</v>
      </c>
      <c r="B652" s="2" t="s">
        <v>352</v>
      </c>
      <c r="C652" s="4">
        <v>2</v>
      </c>
      <c r="D652" s="2" t="s">
        <v>343</v>
      </c>
      <c r="E652" s="2" t="s">
        <v>38</v>
      </c>
      <c r="F652" s="2" t="s">
        <v>344</v>
      </c>
      <c r="G652" s="2" t="s">
        <v>392</v>
      </c>
      <c r="H652" s="2" t="s">
        <v>393</v>
      </c>
      <c r="I652" s="4">
        <v>1403</v>
      </c>
      <c r="J652" s="5">
        <v>0.26390000000000002</v>
      </c>
      <c r="K652" s="4">
        <v>5316</v>
      </c>
      <c r="L652" s="6">
        <v>100</v>
      </c>
      <c r="M652" s="4">
        <v>0</v>
      </c>
      <c r="N652" s="4">
        <v>0</v>
      </c>
    </row>
    <row r="653" spans="1:14" x14ac:dyDescent="0.25">
      <c r="A653" s="2" t="s">
        <v>1079</v>
      </c>
      <c r="B653" s="2" t="s">
        <v>352</v>
      </c>
      <c r="C653" s="4">
        <v>3</v>
      </c>
      <c r="D653" s="2" t="s">
        <v>343</v>
      </c>
      <c r="E653" s="2" t="s">
        <v>38</v>
      </c>
      <c r="F653" s="2" t="s">
        <v>344</v>
      </c>
      <c r="G653" s="2" t="s">
        <v>380</v>
      </c>
      <c r="H653" s="2" t="s">
        <v>380</v>
      </c>
      <c r="I653" s="4">
        <v>1196</v>
      </c>
      <c r="J653" s="5">
        <v>0.22500000000000001</v>
      </c>
      <c r="K653" s="4">
        <v>5316</v>
      </c>
      <c r="L653" s="6">
        <v>100</v>
      </c>
      <c r="M653" s="4">
        <v>0</v>
      </c>
      <c r="N653" s="4">
        <v>0</v>
      </c>
    </row>
    <row r="654" spans="1:14" x14ac:dyDescent="0.25">
      <c r="A654" s="2" t="s">
        <v>1080</v>
      </c>
      <c r="B654" s="2" t="s">
        <v>352</v>
      </c>
      <c r="C654" s="4">
        <v>4</v>
      </c>
      <c r="D654" s="2" t="s">
        <v>343</v>
      </c>
      <c r="E654" s="2" t="s">
        <v>38</v>
      </c>
      <c r="F654" s="2" t="s">
        <v>344</v>
      </c>
      <c r="G654" s="2" t="s">
        <v>370</v>
      </c>
      <c r="H654" s="2" t="s">
        <v>370</v>
      </c>
      <c r="I654" s="4">
        <v>389</v>
      </c>
      <c r="J654" s="5">
        <v>7.3200000000000001E-2</v>
      </c>
      <c r="K654" s="4">
        <v>5316</v>
      </c>
      <c r="L654" s="6">
        <v>100</v>
      </c>
      <c r="M654" s="4">
        <v>0</v>
      </c>
      <c r="N654" s="4">
        <v>0</v>
      </c>
    </row>
    <row r="655" spans="1:14" x14ac:dyDescent="0.25">
      <c r="A655" s="2" t="s">
        <v>1081</v>
      </c>
      <c r="B655" s="2" t="s">
        <v>352</v>
      </c>
      <c r="C655" s="4">
        <v>5</v>
      </c>
      <c r="D655" s="2" t="s">
        <v>343</v>
      </c>
      <c r="E655" s="2" t="s">
        <v>38</v>
      </c>
      <c r="F655" s="2" t="s">
        <v>344</v>
      </c>
      <c r="G655" s="2" t="s">
        <v>382</v>
      </c>
      <c r="H655" s="2" t="s">
        <v>383</v>
      </c>
      <c r="I655" s="4">
        <v>298</v>
      </c>
      <c r="J655" s="5">
        <v>5.6099999999999997E-2</v>
      </c>
      <c r="K655" s="4">
        <v>5316</v>
      </c>
      <c r="L655" s="6">
        <v>100</v>
      </c>
      <c r="M655" s="4">
        <v>0</v>
      </c>
      <c r="N655" s="4">
        <v>0</v>
      </c>
    </row>
    <row r="656" spans="1:14" x14ac:dyDescent="0.25">
      <c r="A656" s="2" t="s">
        <v>1082</v>
      </c>
      <c r="B656" s="2" t="s">
        <v>352</v>
      </c>
      <c r="C656" s="4">
        <v>6</v>
      </c>
      <c r="D656" s="2" t="s">
        <v>343</v>
      </c>
      <c r="E656" s="2" t="s">
        <v>38</v>
      </c>
      <c r="F656" s="2" t="s">
        <v>344</v>
      </c>
      <c r="G656" s="2" t="s">
        <v>385</v>
      </c>
      <c r="H656" s="2" t="s">
        <v>385</v>
      </c>
      <c r="I656" s="4">
        <v>148</v>
      </c>
      <c r="J656" s="5">
        <v>2.7799999999999998E-2</v>
      </c>
      <c r="K656" s="4">
        <v>5316</v>
      </c>
      <c r="L656" s="6">
        <v>100</v>
      </c>
      <c r="M656" s="4">
        <v>0</v>
      </c>
      <c r="N656" s="4">
        <v>0</v>
      </c>
    </row>
    <row r="657" spans="1:14" x14ac:dyDescent="0.25">
      <c r="A657" s="2" t="s">
        <v>1083</v>
      </c>
      <c r="B657" s="2" t="s">
        <v>352</v>
      </c>
      <c r="C657" s="4">
        <v>7</v>
      </c>
      <c r="D657" s="2" t="s">
        <v>343</v>
      </c>
      <c r="E657" s="2" t="s">
        <v>38</v>
      </c>
      <c r="F657" s="2" t="s">
        <v>344</v>
      </c>
      <c r="G657" s="2" t="s">
        <v>465</v>
      </c>
      <c r="H657" s="2" t="s">
        <v>465</v>
      </c>
      <c r="I657" s="4">
        <v>143</v>
      </c>
      <c r="J657" s="5">
        <v>2.69E-2</v>
      </c>
      <c r="K657" s="4">
        <v>5316</v>
      </c>
      <c r="L657" s="6">
        <v>100</v>
      </c>
      <c r="M657" s="4">
        <v>0</v>
      </c>
      <c r="N657" s="4">
        <v>0</v>
      </c>
    </row>
    <row r="658" spans="1:14" x14ac:dyDescent="0.25">
      <c r="A658" s="2" t="s">
        <v>1084</v>
      </c>
      <c r="B658" s="2" t="s">
        <v>352</v>
      </c>
      <c r="C658" s="4">
        <v>8</v>
      </c>
      <c r="D658" s="2" t="s">
        <v>343</v>
      </c>
      <c r="E658" s="2" t="s">
        <v>38</v>
      </c>
      <c r="F658" s="2" t="s">
        <v>344</v>
      </c>
      <c r="G658" s="2" t="s">
        <v>364</v>
      </c>
      <c r="H658" s="2" t="s">
        <v>365</v>
      </c>
      <c r="I658" s="4">
        <v>141</v>
      </c>
      <c r="J658" s="5">
        <v>2.6499999999999999E-2</v>
      </c>
      <c r="K658" s="4">
        <v>5316</v>
      </c>
      <c r="L658" s="6">
        <v>100</v>
      </c>
      <c r="M658" s="4">
        <v>0</v>
      </c>
      <c r="N658" s="4">
        <v>0</v>
      </c>
    </row>
    <row r="659" spans="1:14" x14ac:dyDescent="0.25">
      <c r="A659" s="2" t="s">
        <v>1085</v>
      </c>
      <c r="B659" s="2" t="s">
        <v>352</v>
      </c>
      <c r="C659" s="4">
        <v>9</v>
      </c>
      <c r="D659" s="2" t="s">
        <v>343</v>
      </c>
      <c r="E659" s="2" t="s">
        <v>38</v>
      </c>
      <c r="F659" s="2" t="s">
        <v>344</v>
      </c>
      <c r="G659" s="2" t="s">
        <v>387</v>
      </c>
      <c r="H659" s="2" t="s">
        <v>388</v>
      </c>
      <c r="I659" s="4">
        <v>85</v>
      </c>
      <c r="J659" s="5">
        <v>1.6E-2</v>
      </c>
      <c r="K659" s="4">
        <v>5316</v>
      </c>
      <c r="L659" s="6">
        <v>100</v>
      </c>
      <c r="M659" s="4">
        <v>0</v>
      </c>
      <c r="N659" s="4">
        <v>0</v>
      </c>
    </row>
    <row r="660" spans="1:14" x14ac:dyDescent="0.25">
      <c r="A660" s="2" t="s">
        <v>1086</v>
      </c>
      <c r="B660" s="2" t="s">
        <v>352</v>
      </c>
      <c r="C660" s="4">
        <v>10</v>
      </c>
      <c r="D660" s="2" t="s">
        <v>343</v>
      </c>
      <c r="E660" s="2" t="s">
        <v>38</v>
      </c>
      <c r="F660" s="2" t="s">
        <v>344</v>
      </c>
      <c r="G660" s="2" t="s">
        <v>395</v>
      </c>
      <c r="H660" s="2" t="s">
        <v>395</v>
      </c>
      <c r="I660" s="4">
        <v>13</v>
      </c>
      <c r="J660" s="5">
        <v>2.3999999999999998E-3</v>
      </c>
      <c r="K660" s="4">
        <v>5316</v>
      </c>
      <c r="L660" s="6">
        <v>100</v>
      </c>
      <c r="M660" s="4">
        <v>0</v>
      </c>
      <c r="N660" s="4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5798"/>
  <sheetViews>
    <sheetView workbookViewId="0"/>
  </sheetViews>
  <sheetFormatPr baseColWidth="10" defaultColWidth="9.140625" defaultRowHeight="15" x14ac:dyDescent="0.25"/>
  <cols>
    <col min="1" max="2" width="42" customWidth="1"/>
    <col min="3" max="3" width="13" customWidth="1"/>
    <col min="4" max="4" width="32" customWidth="1"/>
    <col min="5" max="5" width="42" customWidth="1"/>
    <col min="6" max="6" width="16" customWidth="1"/>
    <col min="7" max="7" width="26" customWidth="1"/>
    <col min="8" max="8" width="42" customWidth="1"/>
    <col min="9" max="9" width="12" customWidth="1"/>
    <col min="10" max="10" width="15" customWidth="1"/>
    <col min="11" max="11" width="42" customWidth="1"/>
  </cols>
  <sheetData>
    <row r="1" spans="1:11" x14ac:dyDescent="0.25">
      <c r="A1" s="1" t="s">
        <v>1087</v>
      </c>
      <c r="B1" s="1" t="s">
        <v>0</v>
      </c>
      <c r="C1" s="1" t="s">
        <v>2</v>
      </c>
      <c r="D1" s="1" t="s">
        <v>3</v>
      </c>
      <c r="E1" s="1" t="s">
        <v>355</v>
      </c>
      <c r="F1" s="1" t="s">
        <v>1088</v>
      </c>
      <c r="G1" s="1" t="s">
        <v>1089</v>
      </c>
      <c r="H1" s="1" t="s">
        <v>1090</v>
      </c>
      <c r="I1" s="1" t="s">
        <v>1091</v>
      </c>
      <c r="J1" s="1" t="s">
        <v>1092</v>
      </c>
      <c r="K1" s="1" t="s">
        <v>1093</v>
      </c>
    </row>
    <row r="2" spans="1:11" x14ac:dyDescent="0.25">
      <c r="A2" s="2" t="s">
        <v>1094</v>
      </c>
      <c r="B2" s="2" t="s">
        <v>119</v>
      </c>
      <c r="C2" s="2" t="s">
        <v>11</v>
      </c>
      <c r="D2" s="2" t="s">
        <v>120</v>
      </c>
      <c r="E2" s="2" t="s">
        <v>388</v>
      </c>
      <c r="F2" s="3">
        <v>0</v>
      </c>
      <c r="G2" s="2" t="s">
        <v>1095</v>
      </c>
      <c r="H2" s="2" t="s">
        <v>1096</v>
      </c>
      <c r="I2" s="3" t="s">
        <v>1097</v>
      </c>
      <c r="J2" s="3" t="s">
        <v>1098</v>
      </c>
      <c r="K2" s="2" t="s">
        <v>1099</v>
      </c>
    </row>
    <row r="3" spans="1:11" x14ac:dyDescent="0.25">
      <c r="A3" s="2" t="s">
        <v>1100</v>
      </c>
      <c r="B3" s="2" t="s">
        <v>119</v>
      </c>
      <c r="C3" s="2" t="s">
        <v>11</v>
      </c>
      <c r="D3" s="2" t="s">
        <v>120</v>
      </c>
      <c r="E3" s="2" t="s">
        <v>388</v>
      </c>
      <c r="F3" s="3">
        <v>1</v>
      </c>
      <c r="G3" s="2" t="s">
        <v>1101</v>
      </c>
      <c r="H3" s="2" t="s">
        <v>1102</v>
      </c>
      <c r="I3" s="3" t="s">
        <v>1103</v>
      </c>
      <c r="J3" s="3" t="s">
        <v>1098</v>
      </c>
      <c r="K3" s="2" t="s">
        <v>1104</v>
      </c>
    </row>
    <row r="4" spans="1:11" x14ac:dyDescent="0.25">
      <c r="A4" s="2" t="s">
        <v>1105</v>
      </c>
      <c r="B4" s="2" t="s">
        <v>119</v>
      </c>
      <c r="C4" s="2" t="s">
        <v>11</v>
      </c>
      <c r="D4" s="2" t="s">
        <v>120</v>
      </c>
      <c r="E4" s="2" t="s">
        <v>388</v>
      </c>
      <c r="F4" s="3">
        <v>2</v>
      </c>
      <c r="G4" s="2" t="s">
        <v>1101</v>
      </c>
      <c r="H4" s="2" t="s">
        <v>1106</v>
      </c>
      <c r="I4" s="3" t="s">
        <v>1107</v>
      </c>
      <c r="J4" s="3" t="s">
        <v>1098</v>
      </c>
      <c r="K4" s="2" t="s">
        <v>1108</v>
      </c>
    </row>
    <row r="5" spans="1:11" x14ac:dyDescent="0.25">
      <c r="A5" s="2" t="s">
        <v>1109</v>
      </c>
      <c r="B5" s="2" t="s">
        <v>119</v>
      </c>
      <c r="C5" s="2" t="s">
        <v>11</v>
      </c>
      <c r="D5" s="2" t="s">
        <v>120</v>
      </c>
      <c r="E5" s="2" t="s">
        <v>388</v>
      </c>
      <c r="F5" s="3">
        <v>3</v>
      </c>
      <c r="G5" s="2" t="s">
        <v>1101</v>
      </c>
      <c r="H5" s="2" t="s">
        <v>1110</v>
      </c>
      <c r="I5" s="3" t="s">
        <v>1111</v>
      </c>
      <c r="J5" s="3" t="s">
        <v>1098</v>
      </c>
      <c r="K5" s="2" t="s">
        <v>1112</v>
      </c>
    </row>
    <row r="6" spans="1:11" x14ac:dyDescent="0.25">
      <c r="A6" s="2" t="s">
        <v>1113</v>
      </c>
      <c r="B6" s="2" t="s">
        <v>119</v>
      </c>
      <c r="C6" s="2" t="s">
        <v>11</v>
      </c>
      <c r="D6" s="2" t="s">
        <v>120</v>
      </c>
      <c r="E6" s="2" t="s">
        <v>388</v>
      </c>
      <c r="F6" s="3">
        <v>4</v>
      </c>
      <c r="G6" s="2" t="s">
        <v>1101</v>
      </c>
      <c r="H6" s="2" t="s">
        <v>1114</v>
      </c>
      <c r="I6" s="3" t="s">
        <v>1115</v>
      </c>
      <c r="J6" s="3" t="s">
        <v>1098</v>
      </c>
      <c r="K6" s="2" t="s">
        <v>1116</v>
      </c>
    </row>
    <row r="7" spans="1:11" x14ac:dyDescent="0.25">
      <c r="A7" s="2" t="s">
        <v>1117</v>
      </c>
      <c r="B7" s="2" t="s">
        <v>119</v>
      </c>
      <c r="C7" s="2" t="s">
        <v>11</v>
      </c>
      <c r="D7" s="2" t="s">
        <v>120</v>
      </c>
      <c r="E7" s="2" t="s">
        <v>388</v>
      </c>
      <c r="F7" s="3">
        <v>5</v>
      </c>
      <c r="G7" s="2" t="s">
        <v>1101</v>
      </c>
      <c r="H7" s="2" t="s">
        <v>1118</v>
      </c>
      <c r="I7" s="3" t="s">
        <v>1119</v>
      </c>
      <c r="J7" s="3" t="s">
        <v>1098</v>
      </c>
      <c r="K7" s="2" t="s">
        <v>1120</v>
      </c>
    </row>
    <row r="8" spans="1:11" x14ac:dyDescent="0.25">
      <c r="A8" s="2" t="s">
        <v>1121</v>
      </c>
      <c r="B8" s="2" t="s">
        <v>119</v>
      </c>
      <c r="C8" s="2" t="s">
        <v>11</v>
      </c>
      <c r="D8" s="2" t="s">
        <v>120</v>
      </c>
      <c r="E8" s="2" t="s">
        <v>388</v>
      </c>
      <c r="F8" s="3">
        <v>6</v>
      </c>
      <c r="G8" s="2" t="s">
        <v>1101</v>
      </c>
      <c r="H8" s="2" t="s">
        <v>1122</v>
      </c>
      <c r="I8" s="3" t="s">
        <v>1123</v>
      </c>
      <c r="J8" s="3" t="s">
        <v>1098</v>
      </c>
      <c r="K8" s="2" t="s">
        <v>1124</v>
      </c>
    </row>
    <row r="9" spans="1:11" x14ac:dyDescent="0.25">
      <c r="A9" s="2" t="s">
        <v>1125</v>
      </c>
      <c r="B9" s="2" t="s">
        <v>119</v>
      </c>
      <c r="C9" s="2" t="s">
        <v>11</v>
      </c>
      <c r="D9" s="2" t="s">
        <v>120</v>
      </c>
      <c r="E9" s="2" t="s">
        <v>388</v>
      </c>
      <c r="F9" s="3">
        <v>7</v>
      </c>
      <c r="G9" s="2" t="s">
        <v>1101</v>
      </c>
      <c r="H9" s="2" t="s">
        <v>1126</v>
      </c>
      <c r="I9" s="3" t="s">
        <v>1127</v>
      </c>
      <c r="J9" s="3" t="s">
        <v>1098</v>
      </c>
      <c r="K9" s="2" t="s">
        <v>1128</v>
      </c>
    </row>
    <row r="10" spans="1:11" x14ac:dyDescent="0.25">
      <c r="A10" s="2" t="s">
        <v>1129</v>
      </c>
      <c r="B10" s="2" t="s">
        <v>119</v>
      </c>
      <c r="C10" s="2" t="s">
        <v>11</v>
      </c>
      <c r="D10" s="2" t="s">
        <v>120</v>
      </c>
      <c r="E10" s="2" t="s">
        <v>388</v>
      </c>
      <c r="F10" s="3">
        <v>8</v>
      </c>
      <c r="G10" s="2" t="s">
        <v>1101</v>
      </c>
      <c r="H10" s="2" t="s">
        <v>1130</v>
      </c>
      <c r="I10" s="3" t="s">
        <v>1131</v>
      </c>
      <c r="J10" s="3" t="s">
        <v>1132</v>
      </c>
      <c r="K10" s="2" t="s">
        <v>1133</v>
      </c>
    </row>
    <row r="11" spans="1:11" x14ac:dyDescent="0.25">
      <c r="A11" s="2" t="s">
        <v>1134</v>
      </c>
      <c r="B11" s="2" t="s">
        <v>119</v>
      </c>
      <c r="C11" s="2" t="s">
        <v>11</v>
      </c>
      <c r="D11" s="2" t="s">
        <v>120</v>
      </c>
      <c r="E11" s="2" t="s">
        <v>388</v>
      </c>
      <c r="F11" s="3">
        <v>9</v>
      </c>
      <c r="G11" s="2" t="s">
        <v>1101</v>
      </c>
      <c r="H11" s="2" t="s">
        <v>1135</v>
      </c>
      <c r="I11" s="3" t="s">
        <v>1136</v>
      </c>
      <c r="J11" s="3" t="s">
        <v>1137</v>
      </c>
      <c r="K11" s="2" t="s">
        <v>1138</v>
      </c>
    </row>
    <row r="12" spans="1:11" x14ac:dyDescent="0.25">
      <c r="A12" s="2" t="s">
        <v>1139</v>
      </c>
      <c r="B12" s="2" t="s">
        <v>119</v>
      </c>
      <c r="C12" s="2" t="s">
        <v>11</v>
      </c>
      <c r="D12" s="2" t="s">
        <v>120</v>
      </c>
      <c r="E12" s="2" t="s">
        <v>388</v>
      </c>
      <c r="F12" s="3">
        <v>10</v>
      </c>
      <c r="G12" s="2" t="s">
        <v>1101</v>
      </c>
      <c r="H12" s="2" t="s">
        <v>1140</v>
      </c>
      <c r="I12" s="3" t="s">
        <v>1141</v>
      </c>
      <c r="J12" s="3" t="s">
        <v>1098</v>
      </c>
      <c r="K12" s="2" t="s">
        <v>1142</v>
      </c>
    </row>
    <row r="13" spans="1:11" x14ac:dyDescent="0.25">
      <c r="A13" s="2" t="s">
        <v>1143</v>
      </c>
      <c r="B13" s="2" t="s">
        <v>119</v>
      </c>
      <c r="C13" s="2" t="s">
        <v>11</v>
      </c>
      <c r="D13" s="2" t="s">
        <v>120</v>
      </c>
      <c r="E13" s="2" t="s">
        <v>1144</v>
      </c>
      <c r="F13" s="3">
        <v>0</v>
      </c>
      <c r="G13" s="2" t="s">
        <v>1095</v>
      </c>
      <c r="H13" s="2" t="s">
        <v>1145</v>
      </c>
      <c r="I13" s="3" t="s">
        <v>1146</v>
      </c>
      <c r="J13" s="3" t="s">
        <v>1098</v>
      </c>
      <c r="K13" s="2" t="s">
        <v>1147</v>
      </c>
    </row>
    <row r="14" spans="1:11" x14ac:dyDescent="0.25">
      <c r="A14" s="2" t="s">
        <v>1148</v>
      </c>
      <c r="B14" s="2" t="s">
        <v>119</v>
      </c>
      <c r="C14" s="2" t="s">
        <v>11</v>
      </c>
      <c r="D14" s="2" t="s">
        <v>120</v>
      </c>
      <c r="E14" s="2" t="s">
        <v>1144</v>
      </c>
      <c r="F14" s="3">
        <v>1</v>
      </c>
      <c r="G14" s="2" t="s">
        <v>1101</v>
      </c>
      <c r="H14" s="2" t="s">
        <v>1149</v>
      </c>
      <c r="I14" s="3" t="s">
        <v>1150</v>
      </c>
      <c r="J14" s="3" t="s">
        <v>1098</v>
      </c>
      <c r="K14" s="2" t="s">
        <v>1151</v>
      </c>
    </row>
    <row r="15" spans="1:11" x14ac:dyDescent="0.25">
      <c r="A15" s="2" t="s">
        <v>1152</v>
      </c>
      <c r="B15" s="2" t="s">
        <v>119</v>
      </c>
      <c r="C15" s="2" t="s">
        <v>11</v>
      </c>
      <c r="D15" s="2" t="s">
        <v>120</v>
      </c>
      <c r="E15" s="2" t="s">
        <v>1144</v>
      </c>
      <c r="F15" s="3">
        <v>2</v>
      </c>
      <c r="G15" s="2" t="s">
        <v>1101</v>
      </c>
      <c r="H15" s="2" t="s">
        <v>1153</v>
      </c>
      <c r="I15" s="3" t="s">
        <v>1154</v>
      </c>
      <c r="J15" s="3" t="s">
        <v>1098</v>
      </c>
      <c r="K15" s="2" t="s">
        <v>1155</v>
      </c>
    </row>
    <row r="16" spans="1:11" x14ac:dyDescent="0.25">
      <c r="A16" s="2" t="s">
        <v>1156</v>
      </c>
      <c r="B16" s="2" t="s">
        <v>119</v>
      </c>
      <c r="C16" s="2" t="s">
        <v>11</v>
      </c>
      <c r="D16" s="2" t="s">
        <v>120</v>
      </c>
      <c r="E16" s="2" t="s">
        <v>1144</v>
      </c>
      <c r="F16" s="3">
        <v>3</v>
      </c>
      <c r="G16" s="2" t="s">
        <v>1101</v>
      </c>
      <c r="H16" s="2" t="s">
        <v>1157</v>
      </c>
      <c r="I16" s="3" t="s">
        <v>1158</v>
      </c>
      <c r="J16" s="3" t="s">
        <v>1098</v>
      </c>
      <c r="K16" s="2" t="s">
        <v>1159</v>
      </c>
    </row>
    <row r="17" spans="1:11" x14ac:dyDescent="0.25">
      <c r="A17" s="2" t="s">
        <v>1160</v>
      </c>
      <c r="B17" s="2" t="s">
        <v>119</v>
      </c>
      <c r="C17" s="2" t="s">
        <v>11</v>
      </c>
      <c r="D17" s="2" t="s">
        <v>120</v>
      </c>
      <c r="E17" s="2" t="s">
        <v>1144</v>
      </c>
      <c r="F17" s="3">
        <v>4</v>
      </c>
      <c r="G17" s="2" t="s">
        <v>1101</v>
      </c>
      <c r="H17" s="2" t="s">
        <v>1161</v>
      </c>
      <c r="I17" s="3" t="s">
        <v>1162</v>
      </c>
      <c r="J17" s="3" t="s">
        <v>1098</v>
      </c>
      <c r="K17" s="2" t="s">
        <v>1163</v>
      </c>
    </row>
    <row r="18" spans="1:11" x14ac:dyDescent="0.25">
      <c r="A18" s="2" t="s">
        <v>1164</v>
      </c>
      <c r="B18" s="2" t="s">
        <v>119</v>
      </c>
      <c r="C18" s="2" t="s">
        <v>11</v>
      </c>
      <c r="D18" s="2" t="s">
        <v>120</v>
      </c>
      <c r="E18" s="2" t="s">
        <v>1144</v>
      </c>
      <c r="F18" s="3">
        <v>5</v>
      </c>
      <c r="G18" s="2" t="s">
        <v>1101</v>
      </c>
      <c r="H18" s="2" t="s">
        <v>1165</v>
      </c>
      <c r="I18" s="3" t="s">
        <v>1166</v>
      </c>
      <c r="J18" s="3" t="s">
        <v>1098</v>
      </c>
      <c r="K18" s="2" t="s">
        <v>1167</v>
      </c>
    </row>
    <row r="19" spans="1:11" x14ac:dyDescent="0.25">
      <c r="A19" s="2" t="s">
        <v>1168</v>
      </c>
      <c r="B19" s="2" t="s">
        <v>119</v>
      </c>
      <c r="C19" s="2" t="s">
        <v>11</v>
      </c>
      <c r="D19" s="2" t="s">
        <v>120</v>
      </c>
      <c r="E19" s="2" t="s">
        <v>1144</v>
      </c>
      <c r="F19" s="3">
        <v>6</v>
      </c>
      <c r="G19" s="2" t="s">
        <v>1101</v>
      </c>
      <c r="H19" s="2" t="s">
        <v>1169</v>
      </c>
      <c r="I19" s="3" t="s">
        <v>1170</v>
      </c>
      <c r="J19" s="3" t="s">
        <v>1098</v>
      </c>
      <c r="K19" s="2" t="s">
        <v>1171</v>
      </c>
    </row>
    <row r="20" spans="1:11" x14ac:dyDescent="0.25">
      <c r="A20" s="2" t="s">
        <v>1172</v>
      </c>
      <c r="B20" s="2" t="s">
        <v>119</v>
      </c>
      <c r="C20" s="2" t="s">
        <v>11</v>
      </c>
      <c r="D20" s="2" t="s">
        <v>120</v>
      </c>
      <c r="E20" s="2" t="s">
        <v>1144</v>
      </c>
      <c r="F20" s="3">
        <v>7</v>
      </c>
      <c r="G20" s="2" t="s">
        <v>1101</v>
      </c>
      <c r="H20" s="2" t="s">
        <v>1173</v>
      </c>
      <c r="I20" s="3" t="s">
        <v>1174</v>
      </c>
      <c r="J20" s="3" t="s">
        <v>1098</v>
      </c>
      <c r="K20" s="2" t="s">
        <v>1175</v>
      </c>
    </row>
    <row r="21" spans="1:11" x14ac:dyDescent="0.25">
      <c r="A21" s="2" t="s">
        <v>1176</v>
      </c>
      <c r="B21" s="2" t="s">
        <v>119</v>
      </c>
      <c r="C21" s="2" t="s">
        <v>11</v>
      </c>
      <c r="D21" s="2" t="s">
        <v>120</v>
      </c>
      <c r="E21" s="2" t="s">
        <v>1144</v>
      </c>
      <c r="F21" s="3">
        <v>8</v>
      </c>
      <c r="G21" s="2" t="s">
        <v>1101</v>
      </c>
      <c r="H21" s="2" t="s">
        <v>1177</v>
      </c>
      <c r="I21" s="3" t="s">
        <v>1178</v>
      </c>
      <c r="J21" s="3" t="s">
        <v>1098</v>
      </c>
      <c r="K21" s="2" t="s">
        <v>1179</v>
      </c>
    </row>
    <row r="22" spans="1:11" x14ac:dyDescent="0.25">
      <c r="A22" s="2" t="s">
        <v>1180</v>
      </c>
      <c r="B22" s="2" t="s">
        <v>119</v>
      </c>
      <c r="C22" s="2" t="s">
        <v>11</v>
      </c>
      <c r="D22" s="2" t="s">
        <v>120</v>
      </c>
      <c r="E22" s="2" t="s">
        <v>1144</v>
      </c>
      <c r="F22" s="3">
        <v>9</v>
      </c>
      <c r="G22" s="2" t="s">
        <v>1101</v>
      </c>
      <c r="H22" s="2" t="s">
        <v>1181</v>
      </c>
      <c r="I22" s="3" t="s">
        <v>1182</v>
      </c>
      <c r="J22" s="3" t="s">
        <v>1098</v>
      </c>
      <c r="K22" s="2" t="s">
        <v>1183</v>
      </c>
    </row>
    <row r="23" spans="1:11" x14ac:dyDescent="0.25">
      <c r="A23" s="2" t="s">
        <v>1184</v>
      </c>
      <c r="B23" s="2" t="s">
        <v>119</v>
      </c>
      <c r="C23" s="2" t="s">
        <v>11</v>
      </c>
      <c r="D23" s="2" t="s">
        <v>120</v>
      </c>
      <c r="E23" s="2" t="s">
        <v>1144</v>
      </c>
      <c r="F23" s="3">
        <v>10</v>
      </c>
      <c r="G23" s="2" t="s">
        <v>1101</v>
      </c>
      <c r="H23" s="2" t="s">
        <v>1185</v>
      </c>
      <c r="I23" s="3" t="s">
        <v>1186</v>
      </c>
      <c r="J23" s="3" t="s">
        <v>1098</v>
      </c>
      <c r="K23" s="2" t="s">
        <v>1187</v>
      </c>
    </row>
    <row r="24" spans="1:11" x14ac:dyDescent="0.25">
      <c r="A24" s="2" t="s">
        <v>1188</v>
      </c>
      <c r="B24" s="2" t="s">
        <v>119</v>
      </c>
      <c r="C24" s="2" t="s">
        <v>11</v>
      </c>
      <c r="D24" s="2" t="s">
        <v>120</v>
      </c>
      <c r="E24" s="2" t="s">
        <v>1189</v>
      </c>
      <c r="F24" s="3">
        <v>0</v>
      </c>
      <c r="G24" s="2" t="s">
        <v>1095</v>
      </c>
      <c r="H24" s="2" t="s">
        <v>1190</v>
      </c>
      <c r="I24" s="3" t="s">
        <v>1191</v>
      </c>
      <c r="J24" s="3" t="s">
        <v>1098</v>
      </c>
      <c r="K24" s="2" t="s">
        <v>1192</v>
      </c>
    </row>
    <row r="25" spans="1:11" x14ac:dyDescent="0.25">
      <c r="A25" s="2" t="s">
        <v>1193</v>
      </c>
      <c r="B25" s="2" t="s">
        <v>119</v>
      </c>
      <c r="C25" s="2" t="s">
        <v>11</v>
      </c>
      <c r="D25" s="2" t="s">
        <v>120</v>
      </c>
      <c r="E25" s="2" t="s">
        <v>1189</v>
      </c>
      <c r="F25" s="3">
        <v>1</v>
      </c>
      <c r="G25" s="2" t="s">
        <v>1101</v>
      </c>
      <c r="H25" s="2" t="s">
        <v>1194</v>
      </c>
      <c r="I25" s="3" t="s">
        <v>1195</v>
      </c>
      <c r="J25" s="3" t="s">
        <v>1098</v>
      </c>
      <c r="K25" s="2" t="s">
        <v>1196</v>
      </c>
    </row>
    <row r="26" spans="1:11" x14ac:dyDescent="0.25">
      <c r="A26" s="2" t="s">
        <v>1197</v>
      </c>
      <c r="B26" s="2" t="s">
        <v>119</v>
      </c>
      <c r="C26" s="2" t="s">
        <v>11</v>
      </c>
      <c r="D26" s="2" t="s">
        <v>120</v>
      </c>
      <c r="E26" s="2" t="s">
        <v>1189</v>
      </c>
      <c r="F26" s="3">
        <v>2</v>
      </c>
      <c r="G26" s="2" t="s">
        <v>1101</v>
      </c>
      <c r="H26" s="2" t="s">
        <v>1198</v>
      </c>
      <c r="I26" s="3" t="s">
        <v>1199</v>
      </c>
      <c r="J26" s="3" t="s">
        <v>1098</v>
      </c>
      <c r="K26" s="2" t="s">
        <v>1200</v>
      </c>
    </row>
    <row r="27" spans="1:11" x14ac:dyDescent="0.25">
      <c r="A27" s="2" t="s">
        <v>1201</v>
      </c>
      <c r="B27" s="2" t="s">
        <v>119</v>
      </c>
      <c r="C27" s="2" t="s">
        <v>11</v>
      </c>
      <c r="D27" s="2" t="s">
        <v>120</v>
      </c>
      <c r="E27" s="2" t="s">
        <v>1189</v>
      </c>
      <c r="F27" s="3">
        <v>3</v>
      </c>
      <c r="G27" s="2" t="s">
        <v>1101</v>
      </c>
      <c r="H27" s="2" t="s">
        <v>1202</v>
      </c>
      <c r="I27" s="3" t="s">
        <v>1203</v>
      </c>
      <c r="J27" s="3" t="s">
        <v>1098</v>
      </c>
      <c r="K27" s="2" t="s">
        <v>1204</v>
      </c>
    </row>
    <row r="28" spans="1:11" x14ac:dyDescent="0.25">
      <c r="A28" s="2" t="s">
        <v>1205</v>
      </c>
      <c r="B28" s="2" t="s">
        <v>119</v>
      </c>
      <c r="C28" s="2" t="s">
        <v>11</v>
      </c>
      <c r="D28" s="2" t="s">
        <v>120</v>
      </c>
      <c r="E28" s="2" t="s">
        <v>1189</v>
      </c>
      <c r="F28" s="3">
        <v>4</v>
      </c>
      <c r="G28" s="2" t="s">
        <v>1101</v>
      </c>
      <c r="H28" s="2" t="s">
        <v>1206</v>
      </c>
      <c r="I28" s="3" t="s">
        <v>1207</v>
      </c>
      <c r="J28" s="3" t="s">
        <v>1098</v>
      </c>
      <c r="K28" s="2" t="s">
        <v>1208</v>
      </c>
    </row>
    <row r="29" spans="1:11" x14ac:dyDescent="0.25">
      <c r="A29" s="2" t="s">
        <v>1209</v>
      </c>
      <c r="B29" s="2" t="s">
        <v>119</v>
      </c>
      <c r="C29" s="2" t="s">
        <v>11</v>
      </c>
      <c r="D29" s="2" t="s">
        <v>120</v>
      </c>
      <c r="E29" s="2" t="s">
        <v>1189</v>
      </c>
      <c r="F29" s="3">
        <v>5</v>
      </c>
      <c r="G29" s="2" t="s">
        <v>1101</v>
      </c>
      <c r="H29" s="2" t="s">
        <v>1210</v>
      </c>
      <c r="I29" s="3" t="s">
        <v>1211</v>
      </c>
      <c r="J29" s="3" t="s">
        <v>1098</v>
      </c>
      <c r="K29" s="2" t="s">
        <v>1212</v>
      </c>
    </row>
    <row r="30" spans="1:11" x14ac:dyDescent="0.25">
      <c r="A30" s="2" t="s">
        <v>1213</v>
      </c>
      <c r="B30" s="2" t="s">
        <v>119</v>
      </c>
      <c r="C30" s="2" t="s">
        <v>11</v>
      </c>
      <c r="D30" s="2" t="s">
        <v>120</v>
      </c>
      <c r="E30" s="2" t="s">
        <v>1189</v>
      </c>
      <c r="F30" s="3">
        <v>6</v>
      </c>
      <c r="G30" s="2" t="s">
        <v>1101</v>
      </c>
      <c r="H30" s="2" t="s">
        <v>1214</v>
      </c>
      <c r="I30" s="3" t="s">
        <v>1215</v>
      </c>
      <c r="J30" s="3" t="s">
        <v>1098</v>
      </c>
      <c r="K30" s="2" t="s">
        <v>1216</v>
      </c>
    </row>
    <row r="31" spans="1:11" x14ac:dyDescent="0.25">
      <c r="A31" s="2" t="s">
        <v>1217</v>
      </c>
      <c r="B31" s="2" t="s">
        <v>119</v>
      </c>
      <c r="C31" s="2" t="s">
        <v>11</v>
      </c>
      <c r="D31" s="2" t="s">
        <v>120</v>
      </c>
      <c r="E31" s="2" t="s">
        <v>1189</v>
      </c>
      <c r="F31" s="3">
        <v>7</v>
      </c>
      <c r="G31" s="2" t="s">
        <v>1101</v>
      </c>
      <c r="H31" s="2" t="s">
        <v>1218</v>
      </c>
      <c r="I31" s="3" t="s">
        <v>1219</v>
      </c>
      <c r="J31" s="3" t="s">
        <v>1098</v>
      </c>
      <c r="K31" s="2" t="s">
        <v>1220</v>
      </c>
    </row>
    <row r="32" spans="1:11" x14ac:dyDescent="0.25">
      <c r="A32" s="2" t="s">
        <v>1221</v>
      </c>
      <c r="B32" s="2" t="s">
        <v>119</v>
      </c>
      <c r="C32" s="2" t="s">
        <v>11</v>
      </c>
      <c r="D32" s="2" t="s">
        <v>120</v>
      </c>
      <c r="E32" s="2" t="s">
        <v>1189</v>
      </c>
      <c r="F32" s="3">
        <v>8</v>
      </c>
      <c r="G32" s="2" t="s">
        <v>1101</v>
      </c>
      <c r="H32" s="2" t="s">
        <v>1222</v>
      </c>
      <c r="I32" s="3" t="s">
        <v>1223</v>
      </c>
      <c r="J32" s="3" t="s">
        <v>1098</v>
      </c>
      <c r="K32" s="2" t="s">
        <v>1224</v>
      </c>
    </row>
    <row r="33" spans="1:11" x14ac:dyDescent="0.25">
      <c r="A33" s="2" t="s">
        <v>1225</v>
      </c>
      <c r="B33" s="2" t="s">
        <v>119</v>
      </c>
      <c r="C33" s="2" t="s">
        <v>11</v>
      </c>
      <c r="D33" s="2" t="s">
        <v>120</v>
      </c>
      <c r="E33" s="2" t="s">
        <v>1189</v>
      </c>
      <c r="F33" s="3">
        <v>9</v>
      </c>
      <c r="G33" s="2" t="s">
        <v>1101</v>
      </c>
      <c r="H33" s="2" t="s">
        <v>1226</v>
      </c>
      <c r="I33" s="3" t="s">
        <v>1227</v>
      </c>
      <c r="J33" s="3" t="s">
        <v>1098</v>
      </c>
      <c r="K33" s="2" t="s">
        <v>1228</v>
      </c>
    </row>
    <row r="34" spans="1:11" x14ac:dyDescent="0.25">
      <c r="A34" s="2" t="s">
        <v>1229</v>
      </c>
      <c r="B34" s="2" t="s">
        <v>119</v>
      </c>
      <c r="C34" s="2" t="s">
        <v>11</v>
      </c>
      <c r="D34" s="2" t="s">
        <v>120</v>
      </c>
      <c r="E34" s="2" t="s">
        <v>1189</v>
      </c>
      <c r="F34" s="3">
        <v>10</v>
      </c>
      <c r="G34" s="2" t="s">
        <v>1101</v>
      </c>
      <c r="H34" s="2" t="s">
        <v>1230</v>
      </c>
      <c r="I34" s="3" t="s">
        <v>1231</v>
      </c>
      <c r="J34" s="3" t="s">
        <v>1132</v>
      </c>
      <c r="K34" s="2" t="s">
        <v>1232</v>
      </c>
    </row>
    <row r="35" spans="1:11" x14ac:dyDescent="0.25">
      <c r="A35" s="2" t="s">
        <v>1233</v>
      </c>
      <c r="B35" s="2" t="s">
        <v>119</v>
      </c>
      <c r="C35" s="2" t="s">
        <v>11</v>
      </c>
      <c r="D35" s="2" t="s">
        <v>120</v>
      </c>
      <c r="E35" s="2" t="s">
        <v>436</v>
      </c>
      <c r="F35" s="3">
        <v>0</v>
      </c>
      <c r="G35" s="2" t="s">
        <v>1095</v>
      </c>
      <c r="H35" s="2" t="s">
        <v>1234</v>
      </c>
      <c r="I35" s="3" t="s">
        <v>1235</v>
      </c>
      <c r="J35" s="3" t="s">
        <v>1132</v>
      </c>
      <c r="K35" s="2" t="s">
        <v>1236</v>
      </c>
    </row>
    <row r="36" spans="1:11" x14ac:dyDescent="0.25">
      <c r="A36" s="2" t="s">
        <v>1237</v>
      </c>
      <c r="B36" s="2" t="s">
        <v>119</v>
      </c>
      <c r="C36" s="2" t="s">
        <v>11</v>
      </c>
      <c r="D36" s="2" t="s">
        <v>120</v>
      </c>
      <c r="E36" s="2" t="s">
        <v>436</v>
      </c>
      <c r="F36" s="3">
        <v>1</v>
      </c>
      <c r="G36" s="2" t="s">
        <v>1101</v>
      </c>
      <c r="H36" s="2" t="s">
        <v>1238</v>
      </c>
      <c r="I36" s="3" t="s">
        <v>1239</v>
      </c>
      <c r="J36" s="3" t="s">
        <v>1132</v>
      </c>
      <c r="K36" s="2" t="s">
        <v>1240</v>
      </c>
    </row>
    <row r="37" spans="1:11" x14ac:dyDescent="0.25">
      <c r="A37" s="2" t="s">
        <v>1241</v>
      </c>
      <c r="B37" s="2" t="s">
        <v>119</v>
      </c>
      <c r="C37" s="2" t="s">
        <v>11</v>
      </c>
      <c r="D37" s="2" t="s">
        <v>120</v>
      </c>
      <c r="E37" s="2" t="s">
        <v>436</v>
      </c>
      <c r="F37" s="3">
        <v>2</v>
      </c>
      <c r="G37" s="2" t="s">
        <v>1101</v>
      </c>
      <c r="H37" s="2" t="s">
        <v>1242</v>
      </c>
      <c r="I37" s="3" t="s">
        <v>1243</v>
      </c>
      <c r="J37" s="3" t="s">
        <v>1132</v>
      </c>
      <c r="K37" s="2" t="s">
        <v>1244</v>
      </c>
    </row>
    <row r="38" spans="1:11" x14ac:dyDescent="0.25">
      <c r="A38" s="2" t="s">
        <v>1245</v>
      </c>
      <c r="B38" s="2" t="s">
        <v>119</v>
      </c>
      <c r="C38" s="2" t="s">
        <v>11</v>
      </c>
      <c r="D38" s="2" t="s">
        <v>120</v>
      </c>
      <c r="E38" s="2" t="s">
        <v>436</v>
      </c>
      <c r="F38" s="3">
        <v>3</v>
      </c>
      <c r="G38" s="2" t="s">
        <v>1101</v>
      </c>
      <c r="H38" s="2" t="s">
        <v>1246</v>
      </c>
      <c r="I38" s="3" t="s">
        <v>1247</v>
      </c>
      <c r="J38" s="3" t="s">
        <v>1132</v>
      </c>
      <c r="K38" s="2" t="s">
        <v>1248</v>
      </c>
    </row>
    <row r="39" spans="1:11" x14ac:dyDescent="0.25">
      <c r="A39" s="2" t="s">
        <v>1249</v>
      </c>
      <c r="B39" s="2" t="s">
        <v>119</v>
      </c>
      <c r="C39" s="2" t="s">
        <v>11</v>
      </c>
      <c r="D39" s="2" t="s">
        <v>120</v>
      </c>
      <c r="E39" s="2" t="s">
        <v>436</v>
      </c>
      <c r="F39" s="3">
        <v>4</v>
      </c>
      <c r="G39" s="2" t="s">
        <v>1101</v>
      </c>
      <c r="H39" s="2" t="s">
        <v>1250</v>
      </c>
      <c r="I39" s="3" t="s">
        <v>1251</v>
      </c>
      <c r="J39" s="3" t="s">
        <v>1132</v>
      </c>
      <c r="K39" s="2" t="s">
        <v>1252</v>
      </c>
    </row>
    <row r="40" spans="1:11" x14ac:dyDescent="0.25">
      <c r="A40" s="2" t="s">
        <v>1253</v>
      </c>
      <c r="B40" s="2" t="s">
        <v>119</v>
      </c>
      <c r="C40" s="2" t="s">
        <v>11</v>
      </c>
      <c r="D40" s="2" t="s">
        <v>120</v>
      </c>
      <c r="E40" s="2" t="s">
        <v>436</v>
      </c>
      <c r="F40" s="3">
        <v>5</v>
      </c>
      <c r="G40" s="2" t="s">
        <v>1101</v>
      </c>
      <c r="H40" s="2" t="s">
        <v>1254</v>
      </c>
      <c r="I40" s="3" t="s">
        <v>1255</v>
      </c>
      <c r="J40" s="3" t="s">
        <v>1132</v>
      </c>
      <c r="K40" s="2" t="s">
        <v>1256</v>
      </c>
    </row>
    <row r="41" spans="1:11" x14ac:dyDescent="0.25">
      <c r="A41" s="2" t="s">
        <v>1257</v>
      </c>
      <c r="B41" s="2" t="s">
        <v>119</v>
      </c>
      <c r="C41" s="2" t="s">
        <v>11</v>
      </c>
      <c r="D41" s="2" t="s">
        <v>120</v>
      </c>
      <c r="E41" s="2" t="s">
        <v>436</v>
      </c>
      <c r="F41" s="3">
        <v>6</v>
      </c>
      <c r="G41" s="2" t="s">
        <v>1101</v>
      </c>
      <c r="H41" s="2" t="s">
        <v>1258</v>
      </c>
      <c r="I41" s="3" t="s">
        <v>1259</v>
      </c>
      <c r="J41" s="3" t="s">
        <v>1132</v>
      </c>
      <c r="K41" s="2" t="s">
        <v>1260</v>
      </c>
    </row>
    <row r="42" spans="1:11" x14ac:dyDescent="0.25">
      <c r="A42" s="2" t="s">
        <v>1261</v>
      </c>
      <c r="B42" s="2" t="s">
        <v>119</v>
      </c>
      <c r="C42" s="2" t="s">
        <v>11</v>
      </c>
      <c r="D42" s="2" t="s">
        <v>120</v>
      </c>
      <c r="E42" s="2" t="s">
        <v>436</v>
      </c>
      <c r="F42" s="3">
        <v>7</v>
      </c>
      <c r="G42" s="2" t="s">
        <v>1101</v>
      </c>
      <c r="H42" s="2" t="s">
        <v>1262</v>
      </c>
      <c r="I42" s="3" t="s">
        <v>1263</v>
      </c>
      <c r="J42" s="3" t="s">
        <v>1132</v>
      </c>
      <c r="K42" s="2" t="s">
        <v>1264</v>
      </c>
    </row>
    <row r="43" spans="1:11" x14ac:dyDescent="0.25">
      <c r="A43" s="2" t="s">
        <v>1265</v>
      </c>
      <c r="B43" s="2" t="s">
        <v>119</v>
      </c>
      <c r="C43" s="2" t="s">
        <v>11</v>
      </c>
      <c r="D43" s="2" t="s">
        <v>120</v>
      </c>
      <c r="E43" s="2" t="s">
        <v>436</v>
      </c>
      <c r="F43" s="3">
        <v>8</v>
      </c>
      <c r="G43" s="2" t="s">
        <v>1101</v>
      </c>
      <c r="H43" s="2" t="s">
        <v>1266</v>
      </c>
      <c r="I43" s="3" t="s">
        <v>1267</v>
      </c>
      <c r="J43" s="3" t="s">
        <v>1132</v>
      </c>
      <c r="K43" s="2" t="s">
        <v>1268</v>
      </c>
    </row>
    <row r="44" spans="1:11" x14ac:dyDescent="0.25">
      <c r="A44" s="2" t="s">
        <v>1269</v>
      </c>
      <c r="B44" s="2" t="s">
        <v>119</v>
      </c>
      <c r="C44" s="2" t="s">
        <v>11</v>
      </c>
      <c r="D44" s="2" t="s">
        <v>120</v>
      </c>
      <c r="E44" s="2" t="s">
        <v>436</v>
      </c>
      <c r="F44" s="3">
        <v>9</v>
      </c>
      <c r="G44" s="2" t="s">
        <v>1101</v>
      </c>
      <c r="H44" s="2" t="s">
        <v>1270</v>
      </c>
      <c r="I44" s="3" t="s">
        <v>1271</v>
      </c>
      <c r="J44" s="3" t="s">
        <v>1132</v>
      </c>
      <c r="K44" s="2" t="s">
        <v>1272</v>
      </c>
    </row>
    <row r="45" spans="1:11" x14ac:dyDescent="0.25">
      <c r="A45" s="2" t="s">
        <v>1273</v>
      </c>
      <c r="B45" s="2" t="s">
        <v>119</v>
      </c>
      <c r="C45" s="2" t="s">
        <v>11</v>
      </c>
      <c r="D45" s="2" t="s">
        <v>120</v>
      </c>
      <c r="E45" s="2" t="s">
        <v>436</v>
      </c>
      <c r="F45" s="3">
        <v>10</v>
      </c>
      <c r="G45" s="2" t="s">
        <v>1101</v>
      </c>
      <c r="H45" s="2" t="s">
        <v>1274</v>
      </c>
      <c r="I45" s="3" t="s">
        <v>1275</v>
      </c>
      <c r="J45" s="3" t="s">
        <v>1132</v>
      </c>
      <c r="K45" s="2" t="s">
        <v>1276</v>
      </c>
    </row>
    <row r="46" spans="1:11" x14ac:dyDescent="0.25">
      <c r="A46" s="2" t="s">
        <v>1277</v>
      </c>
      <c r="B46" s="2" t="s">
        <v>119</v>
      </c>
      <c r="C46" s="2" t="s">
        <v>11</v>
      </c>
      <c r="D46" s="2" t="s">
        <v>120</v>
      </c>
      <c r="E46" s="2" t="s">
        <v>364</v>
      </c>
      <c r="F46" s="3">
        <v>0</v>
      </c>
      <c r="G46" s="2" t="s">
        <v>1095</v>
      </c>
      <c r="H46" s="2" t="s">
        <v>1278</v>
      </c>
      <c r="I46" s="3" t="s">
        <v>1279</v>
      </c>
      <c r="J46" s="3" t="s">
        <v>1098</v>
      </c>
      <c r="K46" s="2" t="s">
        <v>1280</v>
      </c>
    </row>
    <row r="47" spans="1:11" x14ac:dyDescent="0.25">
      <c r="A47" s="2" t="s">
        <v>1281</v>
      </c>
      <c r="B47" s="2" t="s">
        <v>119</v>
      </c>
      <c r="C47" s="2" t="s">
        <v>11</v>
      </c>
      <c r="D47" s="2" t="s">
        <v>120</v>
      </c>
      <c r="E47" s="2" t="s">
        <v>364</v>
      </c>
      <c r="F47" s="3">
        <v>1</v>
      </c>
      <c r="G47" s="2" t="s">
        <v>1101</v>
      </c>
      <c r="H47" s="2" t="s">
        <v>1282</v>
      </c>
      <c r="I47" s="3" t="s">
        <v>1283</v>
      </c>
      <c r="J47" s="3" t="s">
        <v>1098</v>
      </c>
      <c r="K47" s="2" t="s">
        <v>1284</v>
      </c>
    </row>
    <row r="48" spans="1:11" x14ac:dyDescent="0.25">
      <c r="A48" s="2" t="s">
        <v>1285</v>
      </c>
      <c r="B48" s="2" t="s">
        <v>119</v>
      </c>
      <c r="C48" s="2" t="s">
        <v>11</v>
      </c>
      <c r="D48" s="2" t="s">
        <v>120</v>
      </c>
      <c r="E48" s="2" t="s">
        <v>364</v>
      </c>
      <c r="F48" s="3">
        <v>2</v>
      </c>
      <c r="G48" s="2" t="s">
        <v>1101</v>
      </c>
      <c r="H48" s="2" t="s">
        <v>1286</v>
      </c>
      <c r="I48" s="3" t="s">
        <v>1287</v>
      </c>
      <c r="J48" s="3" t="s">
        <v>1098</v>
      </c>
      <c r="K48" s="2" t="s">
        <v>1288</v>
      </c>
    </row>
    <row r="49" spans="1:11" x14ac:dyDescent="0.25">
      <c r="A49" s="2" t="s">
        <v>1289</v>
      </c>
      <c r="B49" s="2" t="s">
        <v>119</v>
      </c>
      <c r="C49" s="2" t="s">
        <v>11</v>
      </c>
      <c r="D49" s="2" t="s">
        <v>120</v>
      </c>
      <c r="E49" s="2" t="s">
        <v>364</v>
      </c>
      <c r="F49" s="3">
        <v>3</v>
      </c>
      <c r="G49" s="2" t="s">
        <v>1101</v>
      </c>
      <c r="H49" s="2" t="s">
        <v>1290</v>
      </c>
      <c r="I49" s="3" t="s">
        <v>1291</v>
      </c>
      <c r="J49" s="3" t="s">
        <v>1098</v>
      </c>
      <c r="K49" s="2" t="s">
        <v>1292</v>
      </c>
    </row>
    <row r="50" spans="1:11" x14ac:dyDescent="0.25">
      <c r="A50" s="2" t="s">
        <v>1293</v>
      </c>
      <c r="B50" s="2" t="s">
        <v>119</v>
      </c>
      <c r="C50" s="2" t="s">
        <v>11</v>
      </c>
      <c r="D50" s="2" t="s">
        <v>120</v>
      </c>
      <c r="E50" s="2" t="s">
        <v>364</v>
      </c>
      <c r="F50" s="3">
        <v>4</v>
      </c>
      <c r="G50" s="2" t="s">
        <v>1101</v>
      </c>
      <c r="H50" s="2" t="s">
        <v>1294</v>
      </c>
      <c r="I50" s="3" t="s">
        <v>1295</v>
      </c>
      <c r="J50" s="3" t="s">
        <v>1098</v>
      </c>
      <c r="K50" s="2" t="s">
        <v>1296</v>
      </c>
    </row>
    <row r="51" spans="1:11" x14ac:dyDescent="0.25">
      <c r="A51" s="2" t="s">
        <v>1297</v>
      </c>
      <c r="B51" s="2" t="s">
        <v>119</v>
      </c>
      <c r="C51" s="2" t="s">
        <v>11</v>
      </c>
      <c r="D51" s="2" t="s">
        <v>120</v>
      </c>
      <c r="E51" s="2" t="s">
        <v>364</v>
      </c>
      <c r="F51" s="3">
        <v>5</v>
      </c>
      <c r="G51" s="2" t="s">
        <v>1101</v>
      </c>
      <c r="H51" s="2" t="s">
        <v>1298</v>
      </c>
      <c r="I51" s="3" t="s">
        <v>1299</v>
      </c>
      <c r="J51" s="3" t="s">
        <v>1098</v>
      </c>
      <c r="K51" s="2" t="s">
        <v>1300</v>
      </c>
    </row>
    <row r="52" spans="1:11" x14ac:dyDescent="0.25">
      <c r="A52" s="2" t="s">
        <v>1301</v>
      </c>
      <c r="B52" s="2" t="s">
        <v>119</v>
      </c>
      <c r="C52" s="2" t="s">
        <v>11</v>
      </c>
      <c r="D52" s="2" t="s">
        <v>120</v>
      </c>
      <c r="E52" s="2" t="s">
        <v>364</v>
      </c>
      <c r="F52" s="3">
        <v>6</v>
      </c>
      <c r="G52" s="2" t="s">
        <v>1101</v>
      </c>
      <c r="H52" s="2" t="s">
        <v>1302</v>
      </c>
      <c r="I52" s="3" t="s">
        <v>1303</v>
      </c>
      <c r="J52" s="3" t="s">
        <v>1098</v>
      </c>
      <c r="K52" s="2" t="s">
        <v>1304</v>
      </c>
    </row>
    <row r="53" spans="1:11" x14ac:dyDescent="0.25">
      <c r="A53" s="2" t="s">
        <v>1305</v>
      </c>
      <c r="B53" s="2" t="s">
        <v>119</v>
      </c>
      <c r="C53" s="2" t="s">
        <v>11</v>
      </c>
      <c r="D53" s="2" t="s">
        <v>120</v>
      </c>
      <c r="E53" s="2" t="s">
        <v>364</v>
      </c>
      <c r="F53" s="3">
        <v>7</v>
      </c>
      <c r="G53" s="2" t="s">
        <v>1101</v>
      </c>
      <c r="H53" s="2" t="s">
        <v>1306</v>
      </c>
      <c r="I53" s="3" t="s">
        <v>1307</v>
      </c>
      <c r="J53" s="3" t="s">
        <v>1098</v>
      </c>
      <c r="K53" s="2" t="s">
        <v>1308</v>
      </c>
    </row>
    <row r="54" spans="1:11" x14ac:dyDescent="0.25">
      <c r="A54" s="2" t="s">
        <v>1309</v>
      </c>
      <c r="B54" s="2" t="s">
        <v>119</v>
      </c>
      <c r="C54" s="2" t="s">
        <v>11</v>
      </c>
      <c r="D54" s="2" t="s">
        <v>120</v>
      </c>
      <c r="E54" s="2" t="s">
        <v>364</v>
      </c>
      <c r="F54" s="3">
        <v>8</v>
      </c>
      <c r="G54" s="2" t="s">
        <v>1101</v>
      </c>
      <c r="H54" s="2" t="s">
        <v>1310</v>
      </c>
      <c r="I54" s="3" t="s">
        <v>1311</v>
      </c>
      <c r="J54" s="3" t="s">
        <v>1098</v>
      </c>
      <c r="K54" s="2" t="s">
        <v>1312</v>
      </c>
    </row>
    <row r="55" spans="1:11" x14ac:dyDescent="0.25">
      <c r="A55" s="2" t="s">
        <v>1313</v>
      </c>
      <c r="B55" s="2" t="s">
        <v>119</v>
      </c>
      <c r="C55" s="2" t="s">
        <v>11</v>
      </c>
      <c r="D55" s="2" t="s">
        <v>120</v>
      </c>
      <c r="E55" s="2" t="s">
        <v>364</v>
      </c>
      <c r="F55" s="3">
        <v>9</v>
      </c>
      <c r="G55" s="2" t="s">
        <v>1101</v>
      </c>
      <c r="H55" s="2" t="s">
        <v>1314</v>
      </c>
      <c r="I55" s="3" t="s">
        <v>1315</v>
      </c>
      <c r="J55" s="3" t="s">
        <v>1098</v>
      </c>
      <c r="K55" s="2" t="s">
        <v>1316</v>
      </c>
    </row>
    <row r="56" spans="1:11" x14ac:dyDescent="0.25">
      <c r="A56" s="2" t="s">
        <v>1317</v>
      </c>
      <c r="B56" s="2" t="s">
        <v>119</v>
      </c>
      <c r="C56" s="2" t="s">
        <v>11</v>
      </c>
      <c r="D56" s="2" t="s">
        <v>120</v>
      </c>
      <c r="E56" s="2" t="s">
        <v>364</v>
      </c>
      <c r="F56" s="3">
        <v>10</v>
      </c>
      <c r="G56" s="2" t="s">
        <v>1101</v>
      </c>
      <c r="H56" s="2" t="s">
        <v>1318</v>
      </c>
      <c r="I56" s="3" t="s">
        <v>1319</v>
      </c>
      <c r="J56" s="3" t="s">
        <v>1098</v>
      </c>
      <c r="K56" s="2" t="s">
        <v>1320</v>
      </c>
    </row>
    <row r="57" spans="1:11" x14ac:dyDescent="0.25">
      <c r="A57" s="2" t="s">
        <v>1321</v>
      </c>
      <c r="B57" s="2" t="s">
        <v>119</v>
      </c>
      <c r="C57" s="2" t="s">
        <v>11</v>
      </c>
      <c r="D57" s="2" t="s">
        <v>120</v>
      </c>
      <c r="E57" s="2" t="s">
        <v>458</v>
      </c>
      <c r="F57" s="3">
        <v>0</v>
      </c>
      <c r="G57" s="2" t="s">
        <v>1095</v>
      </c>
      <c r="H57" s="2" t="s">
        <v>1322</v>
      </c>
      <c r="I57" s="3" t="s">
        <v>1323</v>
      </c>
      <c r="J57" s="3" t="s">
        <v>1132</v>
      </c>
      <c r="K57" s="2" t="s">
        <v>1324</v>
      </c>
    </row>
    <row r="58" spans="1:11" x14ac:dyDescent="0.25">
      <c r="A58" s="2" t="s">
        <v>1325</v>
      </c>
      <c r="B58" s="2" t="s">
        <v>119</v>
      </c>
      <c r="C58" s="2" t="s">
        <v>11</v>
      </c>
      <c r="D58" s="2" t="s">
        <v>120</v>
      </c>
      <c r="E58" s="2" t="s">
        <v>458</v>
      </c>
      <c r="F58" s="3">
        <v>1</v>
      </c>
      <c r="G58" s="2" t="s">
        <v>1101</v>
      </c>
      <c r="H58" s="2" t="s">
        <v>1326</v>
      </c>
      <c r="I58" s="3" t="s">
        <v>1327</v>
      </c>
      <c r="J58" s="3" t="s">
        <v>1132</v>
      </c>
      <c r="K58" s="2" t="s">
        <v>1328</v>
      </c>
    </row>
    <row r="59" spans="1:11" x14ac:dyDescent="0.25">
      <c r="A59" s="2" t="s">
        <v>1329</v>
      </c>
      <c r="B59" s="2" t="s">
        <v>119</v>
      </c>
      <c r="C59" s="2" t="s">
        <v>11</v>
      </c>
      <c r="D59" s="2" t="s">
        <v>120</v>
      </c>
      <c r="E59" s="2" t="s">
        <v>458</v>
      </c>
      <c r="F59" s="3">
        <v>2</v>
      </c>
      <c r="G59" s="2" t="s">
        <v>1101</v>
      </c>
      <c r="H59" s="2" t="s">
        <v>1330</v>
      </c>
      <c r="I59" s="3" t="s">
        <v>1331</v>
      </c>
      <c r="J59" s="3" t="s">
        <v>1132</v>
      </c>
      <c r="K59" s="2" t="s">
        <v>1332</v>
      </c>
    </row>
    <row r="60" spans="1:11" x14ac:dyDescent="0.25">
      <c r="A60" s="2" t="s">
        <v>1333</v>
      </c>
      <c r="B60" s="2" t="s">
        <v>119</v>
      </c>
      <c r="C60" s="2" t="s">
        <v>11</v>
      </c>
      <c r="D60" s="2" t="s">
        <v>120</v>
      </c>
      <c r="E60" s="2" t="s">
        <v>458</v>
      </c>
      <c r="F60" s="3">
        <v>3</v>
      </c>
      <c r="G60" s="2" t="s">
        <v>1101</v>
      </c>
      <c r="H60" s="2" t="s">
        <v>1334</v>
      </c>
      <c r="I60" s="3" t="s">
        <v>1335</v>
      </c>
      <c r="J60" s="3" t="s">
        <v>1132</v>
      </c>
      <c r="K60" s="2" t="s">
        <v>1336</v>
      </c>
    </row>
    <row r="61" spans="1:11" x14ac:dyDescent="0.25">
      <c r="A61" s="2" t="s">
        <v>1337</v>
      </c>
      <c r="B61" s="2" t="s">
        <v>119</v>
      </c>
      <c r="C61" s="2" t="s">
        <v>11</v>
      </c>
      <c r="D61" s="2" t="s">
        <v>120</v>
      </c>
      <c r="E61" s="2" t="s">
        <v>458</v>
      </c>
      <c r="F61" s="3">
        <v>4</v>
      </c>
      <c r="G61" s="2" t="s">
        <v>1101</v>
      </c>
      <c r="H61" s="2" t="s">
        <v>1338</v>
      </c>
      <c r="I61" s="3" t="s">
        <v>1339</v>
      </c>
      <c r="J61" s="3" t="s">
        <v>1132</v>
      </c>
      <c r="K61" s="2" t="s">
        <v>1340</v>
      </c>
    </row>
    <row r="62" spans="1:11" x14ac:dyDescent="0.25">
      <c r="A62" s="2" t="s">
        <v>1341</v>
      </c>
      <c r="B62" s="2" t="s">
        <v>119</v>
      </c>
      <c r="C62" s="2" t="s">
        <v>11</v>
      </c>
      <c r="D62" s="2" t="s">
        <v>120</v>
      </c>
      <c r="E62" s="2" t="s">
        <v>458</v>
      </c>
      <c r="F62" s="3">
        <v>5</v>
      </c>
      <c r="G62" s="2" t="s">
        <v>1101</v>
      </c>
      <c r="H62" s="2" t="s">
        <v>1342</v>
      </c>
      <c r="I62" s="3" t="s">
        <v>1343</v>
      </c>
      <c r="J62" s="3" t="s">
        <v>1132</v>
      </c>
      <c r="K62" s="2" t="s">
        <v>1344</v>
      </c>
    </row>
    <row r="63" spans="1:11" x14ac:dyDescent="0.25">
      <c r="A63" s="2" t="s">
        <v>1345</v>
      </c>
      <c r="B63" s="2" t="s">
        <v>119</v>
      </c>
      <c r="C63" s="2" t="s">
        <v>11</v>
      </c>
      <c r="D63" s="2" t="s">
        <v>120</v>
      </c>
      <c r="E63" s="2" t="s">
        <v>458</v>
      </c>
      <c r="F63" s="3">
        <v>6</v>
      </c>
      <c r="G63" s="2" t="s">
        <v>1101</v>
      </c>
      <c r="H63" s="2" t="s">
        <v>1346</v>
      </c>
      <c r="I63" s="3" t="s">
        <v>1347</v>
      </c>
      <c r="J63" s="3" t="s">
        <v>1132</v>
      </c>
      <c r="K63" s="2" t="s">
        <v>1348</v>
      </c>
    </row>
    <row r="64" spans="1:11" x14ac:dyDescent="0.25">
      <c r="A64" s="2" t="s">
        <v>1349</v>
      </c>
      <c r="B64" s="2" t="s">
        <v>119</v>
      </c>
      <c r="C64" s="2" t="s">
        <v>11</v>
      </c>
      <c r="D64" s="2" t="s">
        <v>120</v>
      </c>
      <c r="E64" s="2" t="s">
        <v>458</v>
      </c>
      <c r="F64" s="3">
        <v>7</v>
      </c>
      <c r="G64" s="2" t="s">
        <v>1101</v>
      </c>
      <c r="H64" s="2" t="s">
        <v>1350</v>
      </c>
      <c r="I64" s="3" t="s">
        <v>1351</v>
      </c>
      <c r="J64" s="3" t="s">
        <v>1132</v>
      </c>
      <c r="K64" s="2" t="s">
        <v>1352</v>
      </c>
    </row>
    <row r="65" spans="1:11" x14ac:dyDescent="0.25">
      <c r="A65" s="2" t="s">
        <v>1353</v>
      </c>
      <c r="B65" s="2" t="s">
        <v>119</v>
      </c>
      <c r="C65" s="2" t="s">
        <v>11</v>
      </c>
      <c r="D65" s="2" t="s">
        <v>120</v>
      </c>
      <c r="E65" s="2" t="s">
        <v>458</v>
      </c>
      <c r="F65" s="3">
        <v>8</v>
      </c>
      <c r="G65" s="2" t="s">
        <v>1101</v>
      </c>
      <c r="H65" s="2" t="s">
        <v>1354</v>
      </c>
      <c r="I65" s="3" t="s">
        <v>1355</v>
      </c>
      <c r="J65" s="3" t="s">
        <v>1132</v>
      </c>
      <c r="K65" s="2" t="s">
        <v>1356</v>
      </c>
    </row>
    <row r="66" spans="1:11" x14ac:dyDescent="0.25">
      <c r="A66" s="2" t="s">
        <v>1357</v>
      </c>
      <c r="B66" s="2" t="s">
        <v>119</v>
      </c>
      <c r="C66" s="2" t="s">
        <v>11</v>
      </c>
      <c r="D66" s="2" t="s">
        <v>120</v>
      </c>
      <c r="E66" s="2" t="s">
        <v>458</v>
      </c>
      <c r="F66" s="3">
        <v>9</v>
      </c>
      <c r="G66" s="2" t="s">
        <v>1101</v>
      </c>
      <c r="H66" s="2" t="s">
        <v>1358</v>
      </c>
      <c r="I66" s="3" t="s">
        <v>1359</v>
      </c>
      <c r="J66" s="3" t="s">
        <v>1132</v>
      </c>
      <c r="K66" s="2" t="s">
        <v>1360</v>
      </c>
    </row>
    <row r="67" spans="1:11" x14ac:dyDescent="0.25">
      <c r="A67" s="2" t="s">
        <v>1361</v>
      </c>
      <c r="B67" s="2" t="s">
        <v>119</v>
      </c>
      <c r="C67" s="2" t="s">
        <v>11</v>
      </c>
      <c r="D67" s="2" t="s">
        <v>120</v>
      </c>
      <c r="E67" s="2" t="s">
        <v>458</v>
      </c>
      <c r="F67" s="3">
        <v>10</v>
      </c>
      <c r="G67" s="2" t="s">
        <v>1101</v>
      </c>
      <c r="H67" s="2" t="s">
        <v>1362</v>
      </c>
      <c r="I67" s="3" t="s">
        <v>1363</v>
      </c>
      <c r="J67" s="3" t="s">
        <v>1132</v>
      </c>
      <c r="K67" s="2" t="s">
        <v>1364</v>
      </c>
    </row>
    <row r="68" spans="1:11" x14ac:dyDescent="0.25">
      <c r="A68" s="2" t="s">
        <v>1365</v>
      </c>
      <c r="B68" s="2" t="s">
        <v>119</v>
      </c>
      <c r="C68" s="2" t="s">
        <v>11</v>
      </c>
      <c r="D68" s="2" t="s">
        <v>120</v>
      </c>
      <c r="E68" s="2" t="s">
        <v>370</v>
      </c>
      <c r="F68" s="3">
        <v>0</v>
      </c>
      <c r="G68" s="2" t="s">
        <v>1095</v>
      </c>
      <c r="H68" s="2" t="s">
        <v>1366</v>
      </c>
      <c r="I68" s="3" t="s">
        <v>1367</v>
      </c>
      <c r="J68" s="3" t="s">
        <v>1098</v>
      </c>
      <c r="K68" s="2" t="s">
        <v>1368</v>
      </c>
    </row>
    <row r="69" spans="1:11" x14ac:dyDescent="0.25">
      <c r="A69" s="2" t="s">
        <v>1369</v>
      </c>
      <c r="B69" s="2" t="s">
        <v>119</v>
      </c>
      <c r="C69" s="2" t="s">
        <v>11</v>
      </c>
      <c r="D69" s="2" t="s">
        <v>120</v>
      </c>
      <c r="E69" s="2" t="s">
        <v>370</v>
      </c>
      <c r="F69" s="3">
        <v>1</v>
      </c>
      <c r="G69" s="2" t="s">
        <v>1101</v>
      </c>
      <c r="H69" s="2" t="s">
        <v>1370</v>
      </c>
      <c r="I69" s="3" t="s">
        <v>1371</v>
      </c>
      <c r="J69" s="3" t="s">
        <v>1098</v>
      </c>
      <c r="K69" s="2" t="s">
        <v>1372</v>
      </c>
    </row>
    <row r="70" spans="1:11" x14ac:dyDescent="0.25">
      <c r="A70" s="2" t="s">
        <v>1373</v>
      </c>
      <c r="B70" s="2" t="s">
        <v>119</v>
      </c>
      <c r="C70" s="2" t="s">
        <v>11</v>
      </c>
      <c r="D70" s="2" t="s">
        <v>120</v>
      </c>
      <c r="E70" s="2" t="s">
        <v>370</v>
      </c>
      <c r="F70" s="3">
        <v>2</v>
      </c>
      <c r="G70" s="2" t="s">
        <v>1101</v>
      </c>
      <c r="H70" s="2" t="s">
        <v>1374</v>
      </c>
      <c r="I70" s="3" t="s">
        <v>1375</v>
      </c>
      <c r="J70" s="3" t="s">
        <v>1098</v>
      </c>
      <c r="K70" s="2" t="s">
        <v>1376</v>
      </c>
    </row>
    <row r="71" spans="1:11" x14ac:dyDescent="0.25">
      <c r="A71" s="2" t="s">
        <v>1377</v>
      </c>
      <c r="B71" s="2" t="s">
        <v>119</v>
      </c>
      <c r="C71" s="2" t="s">
        <v>11</v>
      </c>
      <c r="D71" s="2" t="s">
        <v>120</v>
      </c>
      <c r="E71" s="2" t="s">
        <v>370</v>
      </c>
      <c r="F71" s="3">
        <v>3</v>
      </c>
      <c r="G71" s="2" t="s">
        <v>1101</v>
      </c>
      <c r="H71" s="2" t="s">
        <v>1378</v>
      </c>
      <c r="I71" s="3" t="s">
        <v>1379</v>
      </c>
      <c r="J71" s="3" t="s">
        <v>1098</v>
      </c>
      <c r="K71" s="2" t="s">
        <v>1380</v>
      </c>
    </row>
    <row r="72" spans="1:11" x14ac:dyDescent="0.25">
      <c r="A72" s="2" t="s">
        <v>1381</v>
      </c>
      <c r="B72" s="2" t="s">
        <v>119</v>
      </c>
      <c r="C72" s="2" t="s">
        <v>11</v>
      </c>
      <c r="D72" s="2" t="s">
        <v>120</v>
      </c>
      <c r="E72" s="2" t="s">
        <v>370</v>
      </c>
      <c r="F72" s="3">
        <v>4</v>
      </c>
      <c r="G72" s="2" t="s">
        <v>1101</v>
      </c>
      <c r="H72" s="2" t="s">
        <v>1382</v>
      </c>
      <c r="I72" s="3" t="s">
        <v>1383</v>
      </c>
      <c r="J72" s="3" t="s">
        <v>1098</v>
      </c>
      <c r="K72" s="2" t="s">
        <v>1384</v>
      </c>
    </row>
    <row r="73" spans="1:11" x14ac:dyDescent="0.25">
      <c r="A73" s="2" t="s">
        <v>1385</v>
      </c>
      <c r="B73" s="2" t="s">
        <v>119</v>
      </c>
      <c r="C73" s="2" t="s">
        <v>11</v>
      </c>
      <c r="D73" s="2" t="s">
        <v>120</v>
      </c>
      <c r="E73" s="2" t="s">
        <v>370</v>
      </c>
      <c r="F73" s="3">
        <v>5</v>
      </c>
      <c r="G73" s="2" t="s">
        <v>1101</v>
      </c>
      <c r="H73" s="2" t="s">
        <v>1386</v>
      </c>
      <c r="I73" s="3" t="s">
        <v>1387</v>
      </c>
      <c r="J73" s="3" t="s">
        <v>1098</v>
      </c>
      <c r="K73" s="2" t="s">
        <v>1388</v>
      </c>
    </row>
    <row r="74" spans="1:11" x14ac:dyDescent="0.25">
      <c r="A74" s="2" t="s">
        <v>1389</v>
      </c>
      <c r="B74" s="2" t="s">
        <v>119</v>
      </c>
      <c r="C74" s="2" t="s">
        <v>11</v>
      </c>
      <c r="D74" s="2" t="s">
        <v>120</v>
      </c>
      <c r="E74" s="2" t="s">
        <v>370</v>
      </c>
      <c r="F74" s="3">
        <v>6</v>
      </c>
      <c r="G74" s="2" t="s">
        <v>1101</v>
      </c>
      <c r="H74" s="2" t="s">
        <v>1390</v>
      </c>
      <c r="I74" s="3" t="s">
        <v>1391</v>
      </c>
      <c r="J74" s="3" t="s">
        <v>1132</v>
      </c>
      <c r="K74" s="2" t="s">
        <v>1392</v>
      </c>
    </row>
    <row r="75" spans="1:11" x14ac:dyDescent="0.25">
      <c r="A75" s="2" t="s">
        <v>1393</v>
      </c>
      <c r="B75" s="2" t="s">
        <v>119</v>
      </c>
      <c r="C75" s="2" t="s">
        <v>11</v>
      </c>
      <c r="D75" s="2" t="s">
        <v>120</v>
      </c>
      <c r="E75" s="2" t="s">
        <v>370</v>
      </c>
      <c r="F75" s="3">
        <v>7</v>
      </c>
      <c r="G75" s="2" t="s">
        <v>1101</v>
      </c>
      <c r="H75" s="2" t="s">
        <v>1394</v>
      </c>
      <c r="I75" s="3" t="s">
        <v>1395</v>
      </c>
      <c r="J75" s="3" t="s">
        <v>1098</v>
      </c>
      <c r="K75" s="2" t="s">
        <v>1396</v>
      </c>
    </row>
    <row r="76" spans="1:11" x14ac:dyDescent="0.25">
      <c r="A76" s="2" t="s">
        <v>1397</v>
      </c>
      <c r="B76" s="2" t="s">
        <v>119</v>
      </c>
      <c r="C76" s="2" t="s">
        <v>11</v>
      </c>
      <c r="D76" s="2" t="s">
        <v>120</v>
      </c>
      <c r="E76" s="2" t="s">
        <v>370</v>
      </c>
      <c r="F76" s="3">
        <v>8</v>
      </c>
      <c r="G76" s="2" t="s">
        <v>1101</v>
      </c>
      <c r="H76" s="2" t="s">
        <v>1398</v>
      </c>
      <c r="I76" s="3" t="s">
        <v>1399</v>
      </c>
      <c r="J76" s="3" t="s">
        <v>1098</v>
      </c>
      <c r="K76" s="2" t="s">
        <v>1400</v>
      </c>
    </row>
    <row r="77" spans="1:11" x14ac:dyDescent="0.25">
      <c r="A77" s="2" t="s">
        <v>1401</v>
      </c>
      <c r="B77" s="2" t="s">
        <v>119</v>
      </c>
      <c r="C77" s="2" t="s">
        <v>11</v>
      </c>
      <c r="D77" s="2" t="s">
        <v>120</v>
      </c>
      <c r="E77" s="2" t="s">
        <v>370</v>
      </c>
      <c r="F77" s="3">
        <v>9</v>
      </c>
      <c r="G77" s="2" t="s">
        <v>1101</v>
      </c>
      <c r="H77" s="2" t="s">
        <v>1402</v>
      </c>
      <c r="I77" s="3" t="s">
        <v>1403</v>
      </c>
      <c r="J77" s="3" t="s">
        <v>1098</v>
      </c>
      <c r="K77" s="2" t="s">
        <v>1404</v>
      </c>
    </row>
    <row r="78" spans="1:11" x14ac:dyDescent="0.25">
      <c r="A78" s="2" t="s">
        <v>1405</v>
      </c>
      <c r="B78" s="2" t="s">
        <v>119</v>
      </c>
      <c r="C78" s="2" t="s">
        <v>11</v>
      </c>
      <c r="D78" s="2" t="s">
        <v>120</v>
      </c>
      <c r="E78" s="2" t="s">
        <v>370</v>
      </c>
      <c r="F78" s="3">
        <v>10</v>
      </c>
      <c r="G78" s="2" t="s">
        <v>1101</v>
      </c>
      <c r="H78" s="2" t="s">
        <v>1406</v>
      </c>
      <c r="I78" s="3" t="s">
        <v>1407</v>
      </c>
      <c r="J78" s="3" t="s">
        <v>1098</v>
      </c>
      <c r="K78" s="2" t="s">
        <v>1408</v>
      </c>
    </row>
    <row r="79" spans="1:11" x14ac:dyDescent="0.25">
      <c r="A79" s="2" t="s">
        <v>1409</v>
      </c>
      <c r="B79" s="2" t="s">
        <v>119</v>
      </c>
      <c r="C79" s="2" t="s">
        <v>11</v>
      </c>
      <c r="D79" s="2" t="s">
        <v>120</v>
      </c>
      <c r="E79" s="2" t="s">
        <v>395</v>
      </c>
      <c r="F79" s="3">
        <v>0</v>
      </c>
      <c r="G79" s="2" t="s">
        <v>1095</v>
      </c>
      <c r="H79" s="2" t="s">
        <v>1410</v>
      </c>
      <c r="I79" s="3" t="s">
        <v>1411</v>
      </c>
      <c r="J79" s="3" t="s">
        <v>1098</v>
      </c>
      <c r="K79" s="2" t="s">
        <v>1412</v>
      </c>
    </row>
    <row r="80" spans="1:11" x14ac:dyDescent="0.25">
      <c r="A80" s="2" t="s">
        <v>1413</v>
      </c>
      <c r="B80" s="2" t="s">
        <v>119</v>
      </c>
      <c r="C80" s="2" t="s">
        <v>11</v>
      </c>
      <c r="D80" s="2" t="s">
        <v>120</v>
      </c>
      <c r="E80" s="2" t="s">
        <v>395</v>
      </c>
      <c r="F80" s="3">
        <v>1</v>
      </c>
      <c r="G80" s="2" t="s">
        <v>1101</v>
      </c>
      <c r="H80" s="2" t="s">
        <v>1414</v>
      </c>
      <c r="I80" s="3" t="s">
        <v>1415</v>
      </c>
      <c r="J80" s="3" t="s">
        <v>1098</v>
      </c>
      <c r="K80" s="2" t="s">
        <v>1416</v>
      </c>
    </row>
    <row r="81" spans="1:11" x14ac:dyDescent="0.25">
      <c r="A81" s="2" t="s">
        <v>1417</v>
      </c>
      <c r="B81" s="2" t="s">
        <v>119</v>
      </c>
      <c r="C81" s="2" t="s">
        <v>11</v>
      </c>
      <c r="D81" s="2" t="s">
        <v>120</v>
      </c>
      <c r="E81" s="2" t="s">
        <v>395</v>
      </c>
      <c r="F81" s="3">
        <v>2</v>
      </c>
      <c r="G81" s="2" t="s">
        <v>1101</v>
      </c>
      <c r="H81" s="2" t="s">
        <v>1418</v>
      </c>
      <c r="I81" s="3" t="s">
        <v>1419</v>
      </c>
      <c r="J81" s="3" t="s">
        <v>1098</v>
      </c>
      <c r="K81" s="2" t="s">
        <v>1420</v>
      </c>
    </row>
    <row r="82" spans="1:11" x14ac:dyDescent="0.25">
      <c r="A82" s="2" t="s">
        <v>1421</v>
      </c>
      <c r="B82" s="2" t="s">
        <v>119</v>
      </c>
      <c r="C82" s="2" t="s">
        <v>11</v>
      </c>
      <c r="D82" s="2" t="s">
        <v>120</v>
      </c>
      <c r="E82" s="2" t="s">
        <v>395</v>
      </c>
      <c r="F82" s="3">
        <v>3</v>
      </c>
      <c r="G82" s="2" t="s">
        <v>1101</v>
      </c>
      <c r="H82" s="2" t="s">
        <v>1422</v>
      </c>
      <c r="I82" s="3" t="s">
        <v>1423</v>
      </c>
      <c r="J82" s="3" t="s">
        <v>1098</v>
      </c>
      <c r="K82" s="2" t="s">
        <v>1424</v>
      </c>
    </row>
    <row r="83" spans="1:11" x14ac:dyDescent="0.25">
      <c r="A83" s="2" t="s">
        <v>1425</v>
      </c>
      <c r="B83" s="2" t="s">
        <v>119</v>
      </c>
      <c r="C83" s="2" t="s">
        <v>11</v>
      </c>
      <c r="D83" s="2" t="s">
        <v>120</v>
      </c>
      <c r="E83" s="2" t="s">
        <v>395</v>
      </c>
      <c r="F83" s="3">
        <v>4</v>
      </c>
      <c r="G83" s="2" t="s">
        <v>1101</v>
      </c>
      <c r="H83" s="2" t="s">
        <v>1426</v>
      </c>
      <c r="I83" s="3" t="s">
        <v>1427</v>
      </c>
      <c r="J83" s="3" t="s">
        <v>1098</v>
      </c>
      <c r="K83" s="2" t="s">
        <v>1428</v>
      </c>
    </row>
    <row r="84" spans="1:11" x14ac:dyDescent="0.25">
      <c r="A84" s="2" t="s">
        <v>1429</v>
      </c>
      <c r="B84" s="2" t="s">
        <v>119</v>
      </c>
      <c r="C84" s="2" t="s">
        <v>11</v>
      </c>
      <c r="D84" s="2" t="s">
        <v>120</v>
      </c>
      <c r="E84" s="2" t="s">
        <v>395</v>
      </c>
      <c r="F84" s="3">
        <v>5</v>
      </c>
      <c r="G84" s="2" t="s">
        <v>1101</v>
      </c>
      <c r="H84" s="2" t="s">
        <v>1430</v>
      </c>
      <c r="I84" s="3" t="s">
        <v>1431</v>
      </c>
      <c r="J84" s="3" t="s">
        <v>1098</v>
      </c>
      <c r="K84" s="2" t="s">
        <v>1432</v>
      </c>
    </row>
    <row r="85" spans="1:11" x14ac:dyDescent="0.25">
      <c r="A85" s="2" t="s">
        <v>1433</v>
      </c>
      <c r="B85" s="2" t="s">
        <v>119</v>
      </c>
      <c r="C85" s="2" t="s">
        <v>11</v>
      </c>
      <c r="D85" s="2" t="s">
        <v>120</v>
      </c>
      <c r="E85" s="2" t="s">
        <v>395</v>
      </c>
      <c r="F85" s="3">
        <v>6</v>
      </c>
      <c r="G85" s="2" t="s">
        <v>1101</v>
      </c>
      <c r="H85" s="2" t="s">
        <v>1434</v>
      </c>
      <c r="I85" s="3" t="s">
        <v>1435</v>
      </c>
      <c r="J85" s="3" t="s">
        <v>1098</v>
      </c>
      <c r="K85" s="2" t="s">
        <v>1436</v>
      </c>
    </row>
    <row r="86" spans="1:11" x14ac:dyDescent="0.25">
      <c r="A86" s="2" t="s">
        <v>1437</v>
      </c>
      <c r="B86" s="2" t="s">
        <v>119</v>
      </c>
      <c r="C86" s="2" t="s">
        <v>11</v>
      </c>
      <c r="D86" s="2" t="s">
        <v>120</v>
      </c>
      <c r="E86" s="2" t="s">
        <v>395</v>
      </c>
      <c r="F86" s="3">
        <v>7</v>
      </c>
      <c r="G86" s="2" t="s">
        <v>1101</v>
      </c>
      <c r="H86" s="2" t="s">
        <v>1438</v>
      </c>
      <c r="I86" s="3" t="s">
        <v>1439</v>
      </c>
      <c r="J86" s="3" t="s">
        <v>1098</v>
      </c>
      <c r="K86" s="2" t="s">
        <v>1440</v>
      </c>
    </row>
    <row r="87" spans="1:11" x14ac:dyDescent="0.25">
      <c r="A87" s="2" t="s">
        <v>1441</v>
      </c>
      <c r="B87" s="2" t="s">
        <v>119</v>
      </c>
      <c r="C87" s="2" t="s">
        <v>11</v>
      </c>
      <c r="D87" s="2" t="s">
        <v>120</v>
      </c>
      <c r="E87" s="2" t="s">
        <v>395</v>
      </c>
      <c r="F87" s="3">
        <v>8</v>
      </c>
      <c r="G87" s="2" t="s">
        <v>1101</v>
      </c>
      <c r="H87" s="2" t="s">
        <v>1442</v>
      </c>
      <c r="I87" s="3" t="s">
        <v>1443</v>
      </c>
      <c r="J87" s="3" t="s">
        <v>1098</v>
      </c>
      <c r="K87" s="2" t="s">
        <v>1444</v>
      </c>
    </row>
    <row r="88" spans="1:11" x14ac:dyDescent="0.25">
      <c r="A88" s="2" t="s">
        <v>1445</v>
      </c>
      <c r="B88" s="2" t="s">
        <v>119</v>
      </c>
      <c r="C88" s="2" t="s">
        <v>11</v>
      </c>
      <c r="D88" s="2" t="s">
        <v>120</v>
      </c>
      <c r="E88" s="2" t="s">
        <v>395</v>
      </c>
      <c r="F88" s="3">
        <v>9</v>
      </c>
      <c r="G88" s="2" t="s">
        <v>1101</v>
      </c>
      <c r="H88" s="2" t="s">
        <v>1446</v>
      </c>
      <c r="I88" s="3" t="s">
        <v>1447</v>
      </c>
      <c r="J88" s="3" t="s">
        <v>1098</v>
      </c>
      <c r="K88" s="2" t="s">
        <v>1448</v>
      </c>
    </row>
    <row r="89" spans="1:11" x14ac:dyDescent="0.25">
      <c r="A89" s="2" t="s">
        <v>1449</v>
      </c>
      <c r="B89" s="2" t="s">
        <v>119</v>
      </c>
      <c r="C89" s="2" t="s">
        <v>11</v>
      </c>
      <c r="D89" s="2" t="s">
        <v>120</v>
      </c>
      <c r="E89" s="2" t="s">
        <v>395</v>
      </c>
      <c r="F89" s="3">
        <v>10</v>
      </c>
      <c r="G89" s="2" t="s">
        <v>1101</v>
      </c>
      <c r="H89" s="2" t="s">
        <v>1450</v>
      </c>
      <c r="I89" s="3" t="s">
        <v>1451</v>
      </c>
      <c r="J89" s="3" t="s">
        <v>1098</v>
      </c>
      <c r="K89" s="2" t="s">
        <v>1452</v>
      </c>
    </row>
    <row r="90" spans="1:11" x14ac:dyDescent="0.25">
      <c r="A90" s="2" t="s">
        <v>1453</v>
      </c>
      <c r="B90" s="2" t="s">
        <v>119</v>
      </c>
      <c r="C90" s="2" t="s">
        <v>11</v>
      </c>
      <c r="D90" s="2" t="s">
        <v>120</v>
      </c>
      <c r="E90" s="2" t="s">
        <v>378</v>
      </c>
      <c r="F90" s="3">
        <v>0</v>
      </c>
      <c r="G90" s="2" t="s">
        <v>1095</v>
      </c>
      <c r="H90" s="2" t="s">
        <v>1454</v>
      </c>
      <c r="I90" s="3" t="s">
        <v>1455</v>
      </c>
      <c r="J90" s="3" t="s">
        <v>1098</v>
      </c>
      <c r="K90" s="2" t="s">
        <v>1456</v>
      </c>
    </row>
    <row r="91" spans="1:11" x14ac:dyDescent="0.25">
      <c r="A91" s="2" t="s">
        <v>1457</v>
      </c>
      <c r="B91" s="2" t="s">
        <v>119</v>
      </c>
      <c r="C91" s="2" t="s">
        <v>11</v>
      </c>
      <c r="D91" s="2" t="s">
        <v>120</v>
      </c>
      <c r="E91" s="2" t="s">
        <v>378</v>
      </c>
      <c r="F91" s="3">
        <v>1</v>
      </c>
      <c r="G91" s="2" t="s">
        <v>1101</v>
      </c>
      <c r="H91" s="2" t="s">
        <v>1458</v>
      </c>
      <c r="I91" s="3" t="s">
        <v>1459</v>
      </c>
      <c r="J91" s="3" t="s">
        <v>1098</v>
      </c>
      <c r="K91" s="2" t="s">
        <v>1460</v>
      </c>
    </row>
    <row r="92" spans="1:11" x14ac:dyDescent="0.25">
      <c r="A92" s="2" t="s">
        <v>1461</v>
      </c>
      <c r="B92" s="2" t="s">
        <v>119</v>
      </c>
      <c r="C92" s="2" t="s">
        <v>11</v>
      </c>
      <c r="D92" s="2" t="s">
        <v>120</v>
      </c>
      <c r="E92" s="2" t="s">
        <v>378</v>
      </c>
      <c r="F92" s="3">
        <v>2</v>
      </c>
      <c r="G92" s="2" t="s">
        <v>1101</v>
      </c>
      <c r="H92" s="2" t="s">
        <v>1462</v>
      </c>
      <c r="I92" s="3" t="s">
        <v>1463</v>
      </c>
      <c r="J92" s="3" t="s">
        <v>1098</v>
      </c>
      <c r="K92" s="2" t="s">
        <v>1464</v>
      </c>
    </row>
    <row r="93" spans="1:11" x14ac:dyDescent="0.25">
      <c r="A93" s="2" t="s">
        <v>1465</v>
      </c>
      <c r="B93" s="2" t="s">
        <v>119</v>
      </c>
      <c r="C93" s="2" t="s">
        <v>11</v>
      </c>
      <c r="D93" s="2" t="s">
        <v>120</v>
      </c>
      <c r="E93" s="2" t="s">
        <v>378</v>
      </c>
      <c r="F93" s="3">
        <v>3</v>
      </c>
      <c r="G93" s="2" t="s">
        <v>1101</v>
      </c>
      <c r="H93" s="2" t="s">
        <v>1466</v>
      </c>
      <c r="I93" s="3" t="s">
        <v>1467</v>
      </c>
      <c r="J93" s="3" t="s">
        <v>1098</v>
      </c>
      <c r="K93" s="2" t="s">
        <v>1468</v>
      </c>
    </row>
    <row r="94" spans="1:11" x14ac:dyDescent="0.25">
      <c r="A94" s="2" t="s">
        <v>1469</v>
      </c>
      <c r="B94" s="2" t="s">
        <v>119</v>
      </c>
      <c r="C94" s="2" t="s">
        <v>11</v>
      </c>
      <c r="D94" s="2" t="s">
        <v>120</v>
      </c>
      <c r="E94" s="2" t="s">
        <v>378</v>
      </c>
      <c r="F94" s="3">
        <v>4</v>
      </c>
      <c r="G94" s="2" t="s">
        <v>1101</v>
      </c>
      <c r="H94" s="2" t="s">
        <v>1470</v>
      </c>
      <c r="I94" s="3" t="s">
        <v>1471</v>
      </c>
      <c r="J94" s="3" t="s">
        <v>1098</v>
      </c>
      <c r="K94" s="2" t="s">
        <v>1472</v>
      </c>
    </row>
    <row r="95" spans="1:11" x14ac:dyDescent="0.25">
      <c r="A95" s="2" t="s">
        <v>1473</v>
      </c>
      <c r="B95" s="2" t="s">
        <v>119</v>
      </c>
      <c r="C95" s="2" t="s">
        <v>11</v>
      </c>
      <c r="D95" s="2" t="s">
        <v>120</v>
      </c>
      <c r="E95" s="2" t="s">
        <v>378</v>
      </c>
      <c r="F95" s="3">
        <v>5</v>
      </c>
      <c r="G95" s="2" t="s">
        <v>1101</v>
      </c>
      <c r="H95" s="2" t="s">
        <v>1474</v>
      </c>
      <c r="I95" s="3" t="s">
        <v>1475</v>
      </c>
      <c r="J95" s="3" t="s">
        <v>1098</v>
      </c>
      <c r="K95" s="2" t="s">
        <v>1476</v>
      </c>
    </row>
    <row r="96" spans="1:11" x14ac:dyDescent="0.25">
      <c r="A96" s="2" t="s">
        <v>1477</v>
      </c>
      <c r="B96" s="2" t="s">
        <v>119</v>
      </c>
      <c r="C96" s="2" t="s">
        <v>11</v>
      </c>
      <c r="D96" s="2" t="s">
        <v>120</v>
      </c>
      <c r="E96" s="2" t="s">
        <v>378</v>
      </c>
      <c r="F96" s="3">
        <v>6</v>
      </c>
      <c r="G96" s="2" t="s">
        <v>1101</v>
      </c>
      <c r="H96" s="2" t="s">
        <v>1478</v>
      </c>
      <c r="I96" s="3" t="s">
        <v>1479</v>
      </c>
      <c r="J96" s="3" t="s">
        <v>1098</v>
      </c>
      <c r="K96" s="2" t="s">
        <v>1480</v>
      </c>
    </row>
    <row r="97" spans="1:11" x14ac:dyDescent="0.25">
      <c r="A97" s="2" t="s">
        <v>1481</v>
      </c>
      <c r="B97" s="2" t="s">
        <v>119</v>
      </c>
      <c r="C97" s="2" t="s">
        <v>11</v>
      </c>
      <c r="D97" s="2" t="s">
        <v>120</v>
      </c>
      <c r="E97" s="2" t="s">
        <v>378</v>
      </c>
      <c r="F97" s="3">
        <v>7</v>
      </c>
      <c r="G97" s="2" t="s">
        <v>1101</v>
      </c>
      <c r="H97" s="2" t="s">
        <v>1482</v>
      </c>
      <c r="I97" s="3" t="s">
        <v>1483</v>
      </c>
      <c r="J97" s="3" t="s">
        <v>1098</v>
      </c>
      <c r="K97" s="2" t="s">
        <v>1484</v>
      </c>
    </row>
    <row r="98" spans="1:11" x14ac:dyDescent="0.25">
      <c r="A98" s="2" t="s">
        <v>1485</v>
      </c>
      <c r="B98" s="2" t="s">
        <v>119</v>
      </c>
      <c r="C98" s="2" t="s">
        <v>11</v>
      </c>
      <c r="D98" s="2" t="s">
        <v>120</v>
      </c>
      <c r="E98" s="2" t="s">
        <v>378</v>
      </c>
      <c r="F98" s="3">
        <v>8</v>
      </c>
      <c r="G98" s="2" t="s">
        <v>1101</v>
      </c>
      <c r="H98" s="2" t="s">
        <v>1486</v>
      </c>
      <c r="I98" s="3" t="s">
        <v>1487</v>
      </c>
      <c r="J98" s="3" t="s">
        <v>1098</v>
      </c>
      <c r="K98" s="2" t="s">
        <v>1488</v>
      </c>
    </row>
    <row r="99" spans="1:11" x14ac:dyDescent="0.25">
      <c r="A99" s="2" t="s">
        <v>1489</v>
      </c>
      <c r="B99" s="2" t="s">
        <v>119</v>
      </c>
      <c r="C99" s="2" t="s">
        <v>11</v>
      </c>
      <c r="D99" s="2" t="s">
        <v>120</v>
      </c>
      <c r="E99" s="2" t="s">
        <v>378</v>
      </c>
      <c r="F99" s="3">
        <v>9</v>
      </c>
      <c r="G99" s="2" t="s">
        <v>1101</v>
      </c>
      <c r="H99" s="2" t="s">
        <v>1490</v>
      </c>
      <c r="I99" s="3" t="s">
        <v>1491</v>
      </c>
      <c r="J99" s="3" t="s">
        <v>1098</v>
      </c>
      <c r="K99" s="2" t="s">
        <v>1492</v>
      </c>
    </row>
    <row r="100" spans="1:11" x14ac:dyDescent="0.25">
      <c r="A100" s="2" t="s">
        <v>1493</v>
      </c>
      <c r="B100" s="2" t="s">
        <v>119</v>
      </c>
      <c r="C100" s="2" t="s">
        <v>11</v>
      </c>
      <c r="D100" s="2" t="s">
        <v>120</v>
      </c>
      <c r="E100" s="2" t="s">
        <v>378</v>
      </c>
      <c r="F100" s="3">
        <v>10</v>
      </c>
      <c r="G100" s="2" t="s">
        <v>1101</v>
      </c>
      <c r="H100" s="2" t="s">
        <v>1494</v>
      </c>
      <c r="I100" s="3" t="s">
        <v>1495</v>
      </c>
      <c r="J100" s="3" t="s">
        <v>1098</v>
      </c>
      <c r="K100" s="2" t="s">
        <v>1496</v>
      </c>
    </row>
    <row r="101" spans="1:11" x14ac:dyDescent="0.25">
      <c r="A101" s="2" t="s">
        <v>1497</v>
      </c>
      <c r="B101" s="2" t="s">
        <v>119</v>
      </c>
      <c r="C101" s="2" t="s">
        <v>11</v>
      </c>
      <c r="D101" s="2" t="s">
        <v>120</v>
      </c>
      <c r="E101" s="2" t="s">
        <v>420</v>
      </c>
      <c r="F101" s="3">
        <v>0</v>
      </c>
      <c r="G101" s="2" t="s">
        <v>1095</v>
      </c>
      <c r="H101" s="2" t="s">
        <v>1498</v>
      </c>
      <c r="I101" s="3" t="s">
        <v>1499</v>
      </c>
      <c r="J101" s="3" t="s">
        <v>1098</v>
      </c>
      <c r="K101" s="2" t="s">
        <v>1500</v>
      </c>
    </row>
    <row r="102" spans="1:11" x14ac:dyDescent="0.25">
      <c r="A102" s="2" t="s">
        <v>1501</v>
      </c>
      <c r="B102" s="2" t="s">
        <v>119</v>
      </c>
      <c r="C102" s="2" t="s">
        <v>11</v>
      </c>
      <c r="D102" s="2" t="s">
        <v>120</v>
      </c>
      <c r="E102" s="2" t="s">
        <v>420</v>
      </c>
      <c r="F102" s="3">
        <v>1</v>
      </c>
      <c r="G102" s="2" t="s">
        <v>1101</v>
      </c>
      <c r="H102" s="2" t="s">
        <v>1502</v>
      </c>
      <c r="I102" s="3" t="s">
        <v>1503</v>
      </c>
      <c r="J102" s="3" t="s">
        <v>1098</v>
      </c>
      <c r="K102" s="2" t="s">
        <v>1504</v>
      </c>
    </row>
    <row r="103" spans="1:11" x14ac:dyDescent="0.25">
      <c r="A103" s="2" t="s">
        <v>1505</v>
      </c>
      <c r="B103" s="2" t="s">
        <v>119</v>
      </c>
      <c r="C103" s="2" t="s">
        <v>11</v>
      </c>
      <c r="D103" s="2" t="s">
        <v>120</v>
      </c>
      <c r="E103" s="2" t="s">
        <v>420</v>
      </c>
      <c r="F103" s="3">
        <v>2</v>
      </c>
      <c r="G103" s="2" t="s">
        <v>1101</v>
      </c>
      <c r="H103" s="2" t="s">
        <v>1506</v>
      </c>
      <c r="I103" s="3" t="s">
        <v>1507</v>
      </c>
      <c r="J103" s="3" t="s">
        <v>1098</v>
      </c>
      <c r="K103" s="2" t="s">
        <v>1508</v>
      </c>
    </row>
    <row r="104" spans="1:11" x14ac:dyDescent="0.25">
      <c r="A104" s="2" t="s">
        <v>1509</v>
      </c>
      <c r="B104" s="2" t="s">
        <v>119</v>
      </c>
      <c r="C104" s="2" t="s">
        <v>11</v>
      </c>
      <c r="D104" s="2" t="s">
        <v>120</v>
      </c>
      <c r="E104" s="2" t="s">
        <v>420</v>
      </c>
      <c r="F104" s="3">
        <v>3</v>
      </c>
      <c r="G104" s="2" t="s">
        <v>1101</v>
      </c>
      <c r="H104" s="2" t="s">
        <v>1510</v>
      </c>
      <c r="I104" s="3" t="s">
        <v>1511</v>
      </c>
      <c r="J104" s="3" t="s">
        <v>1098</v>
      </c>
      <c r="K104" s="2" t="s">
        <v>1512</v>
      </c>
    </row>
    <row r="105" spans="1:11" x14ac:dyDescent="0.25">
      <c r="A105" s="2" t="s">
        <v>1513</v>
      </c>
      <c r="B105" s="2" t="s">
        <v>119</v>
      </c>
      <c r="C105" s="2" t="s">
        <v>11</v>
      </c>
      <c r="D105" s="2" t="s">
        <v>120</v>
      </c>
      <c r="E105" s="2" t="s">
        <v>420</v>
      </c>
      <c r="F105" s="3">
        <v>4</v>
      </c>
      <c r="G105" s="2" t="s">
        <v>1101</v>
      </c>
      <c r="H105" s="2" t="s">
        <v>1514</v>
      </c>
      <c r="I105" s="3" t="s">
        <v>1515</v>
      </c>
      <c r="J105" s="3" t="s">
        <v>1098</v>
      </c>
      <c r="K105" s="2" t="s">
        <v>1516</v>
      </c>
    </row>
    <row r="106" spans="1:11" x14ac:dyDescent="0.25">
      <c r="A106" s="2" t="s">
        <v>1517</v>
      </c>
      <c r="B106" s="2" t="s">
        <v>119</v>
      </c>
      <c r="C106" s="2" t="s">
        <v>11</v>
      </c>
      <c r="D106" s="2" t="s">
        <v>120</v>
      </c>
      <c r="E106" s="2" t="s">
        <v>420</v>
      </c>
      <c r="F106" s="3">
        <v>5</v>
      </c>
      <c r="G106" s="2" t="s">
        <v>1101</v>
      </c>
      <c r="H106" s="2" t="s">
        <v>1518</v>
      </c>
      <c r="I106" s="3" t="s">
        <v>1519</v>
      </c>
      <c r="J106" s="3" t="s">
        <v>1098</v>
      </c>
      <c r="K106" s="2" t="s">
        <v>1520</v>
      </c>
    </row>
    <row r="107" spans="1:11" x14ac:dyDescent="0.25">
      <c r="A107" s="2" t="s">
        <v>1521</v>
      </c>
      <c r="B107" s="2" t="s">
        <v>119</v>
      </c>
      <c r="C107" s="2" t="s">
        <v>11</v>
      </c>
      <c r="D107" s="2" t="s">
        <v>120</v>
      </c>
      <c r="E107" s="2" t="s">
        <v>420</v>
      </c>
      <c r="F107" s="3">
        <v>6</v>
      </c>
      <c r="G107" s="2" t="s">
        <v>1101</v>
      </c>
      <c r="H107" s="2" t="s">
        <v>1522</v>
      </c>
      <c r="I107" s="3" t="s">
        <v>1523</v>
      </c>
      <c r="J107" s="3" t="s">
        <v>1098</v>
      </c>
      <c r="K107" s="2" t="s">
        <v>1524</v>
      </c>
    </row>
    <row r="108" spans="1:11" x14ac:dyDescent="0.25">
      <c r="A108" s="2" t="s">
        <v>1525</v>
      </c>
      <c r="B108" s="2" t="s">
        <v>119</v>
      </c>
      <c r="C108" s="2" t="s">
        <v>11</v>
      </c>
      <c r="D108" s="2" t="s">
        <v>120</v>
      </c>
      <c r="E108" s="2" t="s">
        <v>420</v>
      </c>
      <c r="F108" s="3">
        <v>7</v>
      </c>
      <c r="G108" s="2" t="s">
        <v>1101</v>
      </c>
      <c r="H108" s="2" t="s">
        <v>1526</v>
      </c>
      <c r="I108" s="3" t="s">
        <v>1527</v>
      </c>
      <c r="J108" s="3" t="s">
        <v>1098</v>
      </c>
      <c r="K108" s="2" t="s">
        <v>1528</v>
      </c>
    </row>
    <row r="109" spans="1:11" x14ac:dyDescent="0.25">
      <c r="A109" s="2" t="s">
        <v>1529</v>
      </c>
      <c r="B109" s="2" t="s">
        <v>119</v>
      </c>
      <c r="C109" s="2" t="s">
        <v>11</v>
      </c>
      <c r="D109" s="2" t="s">
        <v>120</v>
      </c>
      <c r="E109" s="2" t="s">
        <v>420</v>
      </c>
      <c r="F109" s="3">
        <v>8</v>
      </c>
      <c r="G109" s="2" t="s">
        <v>1101</v>
      </c>
      <c r="H109" s="2" t="s">
        <v>1530</v>
      </c>
      <c r="I109" s="3" t="s">
        <v>1531</v>
      </c>
      <c r="J109" s="3" t="s">
        <v>1098</v>
      </c>
      <c r="K109" s="2" t="s">
        <v>1532</v>
      </c>
    </row>
    <row r="110" spans="1:11" x14ac:dyDescent="0.25">
      <c r="A110" s="2" t="s">
        <v>1533</v>
      </c>
      <c r="B110" s="2" t="s">
        <v>119</v>
      </c>
      <c r="C110" s="2" t="s">
        <v>11</v>
      </c>
      <c r="D110" s="2" t="s">
        <v>120</v>
      </c>
      <c r="E110" s="2" t="s">
        <v>420</v>
      </c>
      <c r="F110" s="3">
        <v>9</v>
      </c>
      <c r="G110" s="2" t="s">
        <v>1101</v>
      </c>
      <c r="H110" s="2" t="s">
        <v>1534</v>
      </c>
      <c r="I110" s="3" t="s">
        <v>1535</v>
      </c>
      <c r="J110" s="3" t="s">
        <v>1098</v>
      </c>
      <c r="K110" s="2" t="s">
        <v>1536</v>
      </c>
    </row>
    <row r="111" spans="1:11" x14ac:dyDescent="0.25">
      <c r="A111" s="2" t="s">
        <v>1537</v>
      </c>
      <c r="B111" s="2" t="s">
        <v>119</v>
      </c>
      <c r="C111" s="2" t="s">
        <v>11</v>
      </c>
      <c r="D111" s="2" t="s">
        <v>120</v>
      </c>
      <c r="E111" s="2" t="s">
        <v>420</v>
      </c>
      <c r="F111" s="3">
        <v>10</v>
      </c>
      <c r="G111" s="2" t="s">
        <v>1101</v>
      </c>
      <c r="H111" s="2" t="s">
        <v>1538</v>
      </c>
      <c r="I111" s="3" t="s">
        <v>1539</v>
      </c>
      <c r="J111" s="3" t="s">
        <v>1098</v>
      </c>
      <c r="K111" s="2" t="s">
        <v>1540</v>
      </c>
    </row>
    <row r="112" spans="1:11" x14ac:dyDescent="0.25">
      <c r="A112" s="2" t="s">
        <v>1541</v>
      </c>
      <c r="B112" s="2" t="s">
        <v>119</v>
      </c>
      <c r="C112" s="2" t="s">
        <v>11</v>
      </c>
      <c r="D112" s="2" t="s">
        <v>120</v>
      </c>
      <c r="E112" s="2" t="s">
        <v>398</v>
      </c>
      <c r="F112" s="3">
        <v>0</v>
      </c>
      <c r="G112" s="2" t="s">
        <v>1095</v>
      </c>
      <c r="H112" s="2" t="s">
        <v>1542</v>
      </c>
      <c r="I112" s="3" t="s">
        <v>1543</v>
      </c>
      <c r="J112" s="3" t="s">
        <v>1098</v>
      </c>
      <c r="K112" s="2" t="s">
        <v>1544</v>
      </c>
    </row>
    <row r="113" spans="1:11" x14ac:dyDescent="0.25">
      <c r="A113" s="2" t="s">
        <v>1545</v>
      </c>
      <c r="B113" s="2" t="s">
        <v>119</v>
      </c>
      <c r="C113" s="2" t="s">
        <v>11</v>
      </c>
      <c r="D113" s="2" t="s">
        <v>120</v>
      </c>
      <c r="E113" s="2" t="s">
        <v>398</v>
      </c>
      <c r="F113" s="3">
        <v>1</v>
      </c>
      <c r="G113" s="2" t="s">
        <v>1101</v>
      </c>
      <c r="H113" s="2" t="s">
        <v>1546</v>
      </c>
      <c r="I113" s="3" t="s">
        <v>1547</v>
      </c>
      <c r="J113" s="3" t="s">
        <v>1098</v>
      </c>
      <c r="K113" s="2" t="s">
        <v>1548</v>
      </c>
    </row>
    <row r="114" spans="1:11" x14ac:dyDescent="0.25">
      <c r="A114" s="2" t="s">
        <v>1549</v>
      </c>
      <c r="B114" s="2" t="s">
        <v>119</v>
      </c>
      <c r="C114" s="2" t="s">
        <v>11</v>
      </c>
      <c r="D114" s="2" t="s">
        <v>120</v>
      </c>
      <c r="E114" s="2" t="s">
        <v>398</v>
      </c>
      <c r="F114" s="3">
        <v>2</v>
      </c>
      <c r="G114" s="2" t="s">
        <v>1101</v>
      </c>
      <c r="H114" s="2" t="s">
        <v>1550</v>
      </c>
      <c r="I114" s="3" t="s">
        <v>1551</v>
      </c>
      <c r="J114" s="3" t="s">
        <v>1098</v>
      </c>
      <c r="K114" s="2" t="s">
        <v>1552</v>
      </c>
    </row>
    <row r="115" spans="1:11" x14ac:dyDescent="0.25">
      <c r="A115" s="2" t="s">
        <v>1553</v>
      </c>
      <c r="B115" s="2" t="s">
        <v>119</v>
      </c>
      <c r="C115" s="2" t="s">
        <v>11</v>
      </c>
      <c r="D115" s="2" t="s">
        <v>120</v>
      </c>
      <c r="E115" s="2" t="s">
        <v>398</v>
      </c>
      <c r="F115" s="3">
        <v>3</v>
      </c>
      <c r="G115" s="2" t="s">
        <v>1101</v>
      </c>
      <c r="H115" s="2" t="s">
        <v>1554</v>
      </c>
      <c r="I115" s="3" t="s">
        <v>1555</v>
      </c>
      <c r="J115" s="3" t="s">
        <v>1098</v>
      </c>
      <c r="K115" s="2" t="s">
        <v>1556</v>
      </c>
    </row>
    <row r="116" spans="1:11" x14ac:dyDescent="0.25">
      <c r="A116" s="2" t="s">
        <v>1557</v>
      </c>
      <c r="B116" s="2" t="s">
        <v>119</v>
      </c>
      <c r="C116" s="2" t="s">
        <v>11</v>
      </c>
      <c r="D116" s="2" t="s">
        <v>120</v>
      </c>
      <c r="E116" s="2" t="s">
        <v>398</v>
      </c>
      <c r="F116" s="3">
        <v>4</v>
      </c>
      <c r="G116" s="2" t="s">
        <v>1101</v>
      </c>
      <c r="H116" s="2" t="s">
        <v>1558</v>
      </c>
      <c r="I116" s="3" t="s">
        <v>1559</v>
      </c>
      <c r="J116" s="3" t="s">
        <v>1098</v>
      </c>
      <c r="K116" s="2" t="s">
        <v>1560</v>
      </c>
    </row>
    <row r="117" spans="1:11" x14ac:dyDescent="0.25">
      <c r="A117" s="2" t="s">
        <v>1561</v>
      </c>
      <c r="B117" s="2" t="s">
        <v>119</v>
      </c>
      <c r="C117" s="2" t="s">
        <v>11</v>
      </c>
      <c r="D117" s="2" t="s">
        <v>120</v>
      </c>
      <c r="E117" s="2" t="s">
        <v>398</v>
      </c>
      <c r="F117" s="3">
        <v>5</v>
      </c>
      <c r="G117" s="2" t="s">
        <v>1101</v>
      </c>
      <c r="H117" s="2" t="s">
        <v>1562</v>
      </c>
      <c r="I117" s="3" t="s">
        <v>1563</v>
      </c>
      <c r="J117" s="3" t="s">
        <v>1098</v>
      </c>
      <c r="K117" s="2" t="s">
        <v>1564</v>
      </c>
    </row>
    <row r="118" spans="1:11" x14ac:dyDescent="0.25">
      <c r="A118" s="2" t="s">
        <v>1565</v>
      </c>
      <c r="B118" s="2" t="s">
        <v>119</v>
      </c>
      <c r="C118" s="2" t="s">
        <v>11</v>
      </c>
      <c r="D118" s="2" t="s">
        <v>120</v>
      </c>
      <c r="E118" s="2" t="s">
        <v>398</v>
      </c>
      <c r="F118" s="3">
        <v>6</v>
      </c>
      <c r="G118" s="2" t="s">
        <v>1101</v>
      </c>
      <c r="H118" s="2" t="s">
        <v>1566</v>
      </c>
      <c r="I118" s="3" t="s">
        <v>1567</v>
      </c>
      <c r="J118" s="3" t="s">
        <v>1098</v>
      </c>
      <c r="K118" s="2" t="s">
        <v>1568</v>
      </c>
    </row>
    <row r="119" spans="1:11" x14ac:dyDescent="0.25">
      <c r="A119" s="2" t="s">
        <v>1569</v>
      </c>
      <c r="B119" s="2" t="s">
        <v>119</v>
      </c>
      <c r="C119" s="2" t="s">
        <v>11</v>
      </c>
      <c r="D119" s="2" t="s">
        <v>120</v>
      </c>
      <c r="E119" s="2" t="s">
        <v>398</v>
      </c>
      <c r="F119" s="3">
        <v>7</v>
      </c>
      <c r="G119" s="2" t="s">
        <v>1101</v>
      </c>
      <c r="H119" s="2" t="s">
        <v>1570</v>
      </c>
      <c r="I119" s="3" t="s">
        <v>1571</v>
      </c>
      <c r="J119" s="3" t="s">
        <v>1098</v>
      </c>
      <c r="K119" s="2" t="s">
        <v>1572</v>
      </c>
    </row>
    <row r="120" spans="1:11" x14ac:dyDescent="0.25">
      <c r="A120" s="2" t="s">
        <v>1573</v>
      </c>
      <c r="B120" s="2" t="s">
        <v>119</v>
      </c>
      <c r="C120" s="2" t="s">
        <v>11</v>
      </c>
      <c r="D120" s="2" t="s">
        <v>120</v>
      </c>
      <c r="E120" s="2" t="s">
        <v>398</v>
      </c>
      <c r="F120" s="3">
        <v>8</v>
      </c>
      <c r="G120" s="2" t="s">
        <v>1101</v>
      </c>
      <c r="H120" s="2" t="s">
        <v>1574</v>
      </c>
      <c r="I120" s="3" t="s">
        <v>1575</v>
      </c>
      <c r="J120" s="3" t="s">
        <v>1098</v>
      </c>
      <c r="K120" s="2" t="s">
        <v>1576</v>
      </c>
    </row>
    <row r="121" spans="1:11" x14ac:dyDescent="0.25">
      <c r="A121" s="2" t="s">
        <v>1577</v>
      </c>
      <c r="B121" s="2" t="s">
        <v>119</v>
      </c>
      <c r="C121" s="2" t="s">
        <v>11</v>
      </c>
      <c r="D121" s="2" t="s">
        <v>120</v>
      </c>
      <c r="E121" s="2" t="s">
        <v>398</v>
      </c>
      <c r="F121" s="3">
        <v>9</v>
      </c>
      <c r="G121" s="2" t="s">
        <v>1101</v>
      </c>
      <c r="H121" s="2" t="s">
        <v>1578</v>
      </c>
      <c r="I121" s="3" t="s">
        <v>1579</v>
      </c>
      <c r="J121" s="3" t="s">
        <v>1098</v>
      </c>
      <c r="K121" s="2" t="s">
        <v>1580</v>
      </c>
    </row>
    <row r="122" spans="1:11" x14ac:dyDescent="0.25">
      <c r="A122" s="2" t="s">
        <v>1581</v>
      </c>
      <c r="B122" s="2" t="s">
        <v>119</v>
      </c>
      <c r="C122" s="2" t="s">
        <v>11</v>
      </c>
      <c r="D122" s="2" t="s">
        <v>120</v>
      </c>
      <c r="E122" s="2" t="s">
        <v>398</v>
      </c>
      <c r="F122" s="3">
        <v>10</v>
      </c>
      <c r="G122" s="2" t="s">
        <v>1101</v>
      </c>
      <c r="H122" s="2" t="s">
        <v>1582</v>
      </c>
      <c r="I122" s="3" t="s">
        <v>1583</v>
      </c>
      <c r="J122" s="3" t="s">
        <v>1098</v>
      </c>
      <c r="K122" s="2" t="s">
        <v>1584</v>
      </c>
    </row>
    <row r="123" spans="1:11" x14ac:dyDescent="0.25">
      <c r="A123" s="2" t="s">
        <v>1585</v>
      </c>
      <c r="B123" s="2" t="s">
        <v>119</v>
      </c>
      <c r="C123" s="2" t="s">
        <v>11</v>
      </c>
      <c r="D123" s="2" t="s">
        <v>120</v>
      </c>
      <c r="E123" s="2" t="s">
        <v>423</v>
      </c>
      <c r="F123" s="3">
        <v>0</v>
      </c>
      <c r="G123" s="2" t="s">
        <v>1095</v>
      </c>
      <c r="H123" s="2" t="s">
        <v>1586</v>
      </c>
      <c r="I123" s="3" t="s">
        <v>1587</v>
      </c>
      <c r="J123" s="3" t="s">
        <v>1098</v>
      </c>
      <c r="K123" s="2" t="s">
        <v>1588</v>
      </c>
    </row>
    <row r="124" spans="1:11" x14ac:dyDescent="0.25">
      <c r="A124" s="2" t="s">
        <v>1589</v>
      </c>
      <c r="B124" s="2" t="s">
        <v>119</v>
      </c>
      <c r="C124" s="2" t="s">
        <v>11</v>
      </c>
      <c r="D124" s="2" t="s">
        <v>120</v>
      </c>
      <c r="E124" s="2" t="s">
        <v>423</v>
      </c>
      <c r="F124" s="3">
        <v>1</v>
      </c>
      <c r="G124" s="2" t="s">
        <v>1101</v>
      </c>
      <c r="H124" s="2" t="s">
        <v>1590</v>
      </c>
      <c r="I124" s="3" t="s">
        <v>1591</v>
      </c>
      <c r="J124" s="3" t="s">
        <v>1098</v>
      </c>
      <c r="K124" s="2" t="s">
        <v>1592</v>
      </c>
    </row>
    <row r="125" spans="1:11" x14ac:dyDescent="0.25">
      <c r="A125" s="2" t="s">
        <v>1593</v>
      </c>
      <c r="B125" s="2" t="s">
        <v>119</v>
      </c>
      <c r="C125" s="2" t="s">
        <v>11</v>
      </c>
      <c r="D125" s="2" t="s">
        <v>120</v>
      </c>
      <c r="E125" s="2" t="s">
        <v>423</v>
      </c>
      <c r="F125" s="3">
        <v>2</v>
      </c>
      <c r="G125" s="2" t="s">
        <v>1101</v>
      </c>
      <c r="H125" s="2" t="s">
        <v>1594</v>
      </c>
      <c r="I125" s="3" t="s">
        <v>1595</v>
      </c>
      <c r="J125" s="3" t="s">
        <v>1098</v>
      </c>
      <c r="K125" s="2" t="s">
        <v>1596</v>
      </c>
    </row>
    <row r="126" spans="1:11" x14ac:dyDescent="0.25">
      <c r="A126" s="2" t="s">
        <v>1597</v>
      </c>
      <c r="B126" s="2" t="s">
        <v>119</v>
      </c>
      <c r="C126" s="2" t="s">
        <v>11</v>
      </c>
      <c r="D126" s="2" t="s">
        <v>120</v>
      </c>
      <c r="E126" s="2" t="s">
        <v>423</v>
      </c>
      <c r="F126" s="3">
        <v>3</v>
      </c>
      <c r="G126" s="2" t="s">
        <v>1101</v>
      </c>
      <c r="H126" s="2" t="s">
        <v>1598</v>
      </c>
      <c r="I126" s="3" t="s">
        <v>1599</v>
      </c>
      <c r="J126" s="3" t="s">
        <v>1098</v>
      </c>
      <c r="K126" s="2" t="s">
        <v>1600</v>
      </c>
    </row>
    <row r="127" spans="1:11" x14ac:dyDescent="0.25">
      <c r="A127" s="2" t="s">
        <v>1601</v>
      </c>
      <c r="B127" s="2" t="s">
        <v>119</v>
      </c>
      <c r="C127" s="2" t="s">
        <v>11</v>
      </c>
      <c r="D127" s="2" t="s">
        <v>120</v>
      </c>
      <c r="E127" s="2" t="s">
        <v>423</v>
      </c>
      <c r="F127" s="3">
        <v>4</v>
      </c>
      <c r="G127" s="2" t="s">
        <v>1101</v>
      </c>
      <c r="H127" s="2" t="s">
        <v>1602</v>
      </c>
      <c r="I127" s="3" t="s">
        <v>1603</v>
      </c>
      <c r="J127" s="3" t="s">
        <v>1098</v>
      </c>
      <c r="K127" s="2" t="s">
        <v>1604</v>
      </c>
    </row>
    <row r="128" spans="1:11" x14ac:dyDescent="0.25">
      <c r="A128" s="2" t="s">
        <v>1605</v>
      </c>
      <c r="B128" s="2" t="s">
        <v>119</v>
      </c>
      <c r="C128" s="2" t="s">
        <v>11</v>
      </c>
      <c r="D128" s="2" t="s">
        <v>120</v>
      </c>
      <c r="E128" s="2" t="s">
        <v>423</v>
      </c>
      <c r="F128" s="3">
        <v>5</v>
      </c>
      <c r="G128" s="2" t="s">
        <v>1101</v>
      </c>
      <c r="H128" s="2" t="s">
        <v>1606</v>
      </c>
      <c r="I128" s="3" t="s">
        <v>1607</v>
      </c>
      <c r="J128" s="3" t="s">
        <v>1098</v>
      </c>
      <c r="K128" s="2" t="s">
        <v>1608</v>
      </c>
    </row>
    <row r="129" spans="1:11" x14ac:dyDescent="0.25">
      <c r="A129" s="2" t="s">
        <v>1609</v>
      </c>
      <c r="B129" s="2" t="s">
        <v>119</v>
      </c>
      <c r="C129" s="2" t="s">
        <v>11</v>
      </c>
      <c r="D129" s="2" t="s">
        <v>120</v>
      </c>
      <c r="E129" s="2" t="s">
        <v>423</v>
      </c>
      <c r="F129" s="3">
        <v>6</v>
      </c>
      <c r="G129" s="2" t="s">
        <v>1101</v>
      </c>
      <c r="H129" s="2" t="s">
        <v>1610</v>
      </c>
      <c r="I129" s="3" t="s">
        <v>1611</v>
      </c>
      <c r="J129" s="3" t="s">
        <v>1098</v>
      </c>
      <c r="K129" s="2" t="s">
        <v>1612</v>
      </c>
    </row>
    <row r="130" spans="1:11" x14ac:dyDescent="0.25">
      <c r="A130" s="2" t="s">
        <v>1613</v>
      </c>
      <c r="B130" s="2" t="s">
        <v>119</v>
      </c>
      <c r="C130" s="2" t="s">
        <v>11</v>
      </c>
      <c r="D130" s="2" t="s">
        <v>120</v>
      </c>
      <c r="E130" s="2" t="s">
        <v>423</v>
      </c>
      <c r="F130" s="3">
        <v>7</v>
      </c>
      <c r="G130" s="2" t="s">
        <v>1101</v>
      </c>
      <c r="H130" s="2" t="s">
        <v>1614</v>
      </c>
      <c r="I130" s="3" t="s">
        <v>1615</v>
      </c>
      <c r="J130" s="3" t="s">
        <v>1137</v>
      </c>
      <c r="K130" s="2" t="s">
        <v>1616</v>
      </c>
    </row>
    <row r="131" spans="1:11" x14ac:dyDescent="0.25">
      <c r="A131" s="2" t="s">
        <v>1617</v>
      </c>
      <c r="B131" s="2" t="s">
        <v>119</v>
      </c>
      <c r="C131" s="2" t="s">
        <v>11</v>
      </c>
      <c r="D131" s="2" t="s">
        <v>120</v>
      </c>
      <c r="E131" s="2" t="s">
        <v>423</v>
      </c>
      <c r="F131" s="3">
        <v>8</v>
      </c>
      <c r="G131" s="2" t="s">
        <v>1101</v>
      </c>
      <c r="H131" s="2" t="s">
        <v>1618</v>
      </c>
      <c r="I131" s="3" t="s">
        <v>1619</v>
      </c>
      <c r="J131" s="3" t="s">
        <v>1098</v>
      </c>
      <c r="K131" s="2" t="s">
        <v>1620</v>
      </c>
    </row>
    <row r="132" spans="1:11" x14ac:dyDescent="0.25">
      <c r="A132" s="2" t="s">
        <v>1621</v>
      </c>
      <c r="B132" s="2" t="s">
        <v>119</v>
      </c>
      <c r="C132" s="2" t="s">
        <v>11</v>
      </c>
      <c r="D132" s="2" t="s">
        <v>120</v>
      </c>
      <c r="E132" s="2" t="s">
        <v>423</v>
      </c>
      <c r="F132" s="3">
        <v>9</v>
      </c>
      <c r="G132" s="2" t="s">
        <v>1101</v>
      </c>
      <c r="H132" s="2" t="s">
        <v>1622</v>
      </c>
      <c r="I132" s="3" t="s">
        <v>1623</v>
      </c>
      <c r="J132" s="3" t="s">
        <v>1098</v>
      </c>
      <c r="K132" s="2" t="s">
        <v>1624</v>
      </c>
    </row>
    <row r="133" spans="1:11" x14ac:dyDescent="0.25">
      <c r="A133" s="2" t="s">
        <v>1625</v>
      </c>
      <c r="B133" s="2" t="s">
        <v>119</v>
      </c>
      <c r="C133" s="2" t="s">
        <v>11</v>
      </c>
      <c r="D133" s="2" t="s">
        <v>120</v>
      </c>
      <c r="E133" s="2" t="s">
        <v>423</v>
      </c>
      <c r="F133" s="3">
        <v>10</v>
      </c>
      <c r="G133" s="2" t="s">
        <v>1101</v>
      </c>
      <c r="H133" s="2" t="s">
        <v>1626</v>
      </c>
      <c r="I133" s="3" t="s">
        <v>1627</v>
      </c>
      <c r="J133" s="3" t="s">
        <v>1098</v>
      </c>
      <c r="K133" s="2" t="s">
        <v>1628</v>
      </c>
    </row>
    <row r="134" spans="1:11" x14ac:dyDescent="0.25">
      <c r="A134" s="2" t="s">
        <v>1629</v>
      </c>
      <c r="B134" s="2" t="s">
        <v>40</v>
      </c>
      <c r="C134" s="2" t="s">
        <v>11</v>
      </c>
      <c r="D134" s="2" t="s">
        <v>42</v>
      </c>
      <c r="E134" s="2" t="s">
        <v>1144</v>
      </c>
      <c r="F134" s="3">
        <v>0</v>
      </c>
      <c r="G134" s="2" t="s">
        <v>1095</v>
      </c>
      <c r="H134" s="2" t="s">
        <v>1630</v>
      </c>
      <c r="I134" s="3" t="s">
        <v>1631</v>
      </c>
      <c r="J134" s="3" t="s">
        <v>1098</v>
      </c>
      <c r="K134" s="2" t="s">
        <v>1632</v>
      </c>
    </row>
    <row r="135" spans="1:11" x14ac:dyDescent="0.25">
      <c r="A135" s="2" t="s">
        <v>1633</v>
      </c>
      <c r="B135" s="2" t="s">
        <v>40</v>
      </c>
      <c r="C135" s="2" t="s">
        <v>11</v>
      </c>
      <c r="D135" s="2" t="s">
        <v>42</v>
      </c>
      <c r="E135" s="2" t="s">
        <v>1144</v>
      </c>
      <c r="F135" s="3">
        <v>1</v>
      </c>
      <c r="G135" s="2" t="s">
        <v>1101</v>
      </c>
      <c r="H135" s="2" t="s">
        <v>1634</v>
      </c>
      <c r="I135" s="3" t="s">
        <v>1635</v>
      </c>
      <c r="J135" s="3" t="s">
        <v>1098</v>
      </c>
      <c r="K135" s="2" t="s">
        <v>1636</v>
      </c>
    </row>
    <row r="136" spans="1:11" x14ac:dyDescent="0.25">
      <c r="A136" s="2" t="s">
        <v>1637</v>
      </c>
      <c r="B136" s="2" t="s">
        <v>40</v>
      </c>
      <c r="C136" s="2" t="s">
        <v>11</v>
      </c>
      <c r="D136" s="2" t="s">
        <v>42</v>
      </c>
      <c r="E136" s="2" t="s">
        <v>1144</v>
      </c>
      <c r="F136" s="3">
        <v>2</v>
      </c>
      <c r="G136" s="2" t="s">
        <v>1101</v>
      </c>
      <c r="H136" s="2" t="s">
        <v>1638</v>
      </c>
      <c r="I136" s="3" t="s">
        <v>1639</v>
      </c>
      <c r="J136" s="3" t="s">
        <v>1098</v>
      </c>
      <c r="K136" s="2" t="s">
        <v>1640</v>
      </c>
    </row>
    <row r="137" spans="1:11" x14ac:dyDescent="0.25">
      <c r="A137" s="2" t="s">
        <v>1641</v>
      </c>
      <c r="B137" s="2" t="s">
        <v>40</v>
      </c>
      <c r="C137" s="2" t="s">
        <v>11</v>
      </c>
      <c r="D137" s="2" t="s">
        <v>42</v>
      </c>
      <c r="E137" s="2" t="s">
        <v>1144</v>
      </c>
      <c r="F137" s="3">
        <v>3</v>
      </c>
      <c r="G137" s="2" t="s">
        <v>1101</v>
      </c>
      <c r="H137" s="2" t="s">
        <v>1642</v>
      </c>
      <c r="I137" s="3" t="s">
        <v>1643</v>
      </c>
      <c r="J137" s="3" t="s">
        <v>1098</v>
      </c>
      <c r="K137" s="2" t="s">
        <v>1644</v>
      </c>
    </row>
    <row r="138" spans="1:11" x14ac:dyDescent="0.25">
      <c r="A138" s="2" t="s">
        <v>1645</v>
      </c>
      <c r="B138" s="2" t="s">
        <v>40</v>
      </c>
      <c r="C138" s="2" t="s">
        <v>11</v>
      </c>
      <c r="D138" s="2" t="s">
        <v>42</v>
      </c>
      <c r="E138" s="2" t="s">
        <v>1144</v>
      </c>
      <c r="F138" s="3">
        <v>4</v>
      </c>
      <c r="G138" s="2" t="s">
        <v>1101</v>
      </c>
      <c r="H138" s="2" t="s">
        <v>1646</v>
      </c>
      <c r="I138" s="3" t="s">
        <v>1647</v>
      </c>
      <c r="J138" s="3" t="s">
        <v>1098</v>
      </c>
      <c r="K138" s="2" t="s">
        <v>1648</v>
      </c>
    </row>
    <row r="139" spans="1:11" x14ac:dyDescent="0.25">
      <c r="A139" s="2" t="s">
        <v>1649</v>
      </c>
      <c r="B139" s="2" t="s">
        <v>40</v>
      </c>
      <c r="C139" s="2" t="s">
        <v>11</v>
      </c>
      <c r="D139" s="2" t="s">
        <v>42</v>
      </c>
      <c r="E139" s="2" t="s">
        <v>1144</v>
      </c>
      <c r="F139" s="3">
        <v>5</v>
      </c>
      <c r="G139" s="2" t="s">
        <v>1101</v>
      </c>
      <c r="H139" s="2" t="s">
        <v>1650</v>
      </c>
      <c r="I139" s="3" t="s">
        <v>1651</v>
      </c>
      <c r="J139" s="3" t="s">
        <v>1098</v>
      </c>
      <c r="K139" s="2" t="s">
        <v>1652</v>
      </c>
    </row>
    <row r="140" spans="1:11" x14ac:dyDescent="0.25">
      <c r="A140" s="2" t="s">
        <v>1653</v>
      </c>
      <c r="B140" s="2" t="s">
        <v>40</v>
      </c>
      <c r="C140" s="2" t="s">
        <v>11</v>
      </c>
      <c r="D140" s="2" t="s">
        <v>42</v>
      </c>
      <c r="E140" s="2" t="s">
        <v>1144</v>
      </c>
      <c r="F140" s="3">
        <v>6</v>
      </c>
      <c r="G140" s="2" t="s">
        <v>1101</v>
      </c>
      <c r="H140" s="2" t="s">
        <v>1654</v>
      </c>
      <c r="I140" s="3" t="s">
        <v>1655</v>
      </c>
      <c r="J140" s="3" t="s">
        <v>1098</v>
      </c>
      <c r="K140" s="2" t="s">
        <v>1656</v>
      </c>
    </row>
    <row r="141" spans="1:11" x14ac:dyDescent="0.25">
      <c r="A141" s="2" t="s">
        <v>1657</v>
      </c>
      <c r="B141" s="2" t="s">
        <v>40</v>
      </c>
      <c r="C141" s="2" t="s">
        <v>11</v>
      </c>
      <c r="D141" s="2" t="s">
        <v>42</v>
      </c>
      <c r="E141" s="2" t="s">
        <v>1144</v>
      </c>
      <c r="F141" s="3">
        <v>7</v>
      </c>
      <c r="G141" s="2" t="s">
        <v>1101</v>
      </c>
      <c r="H141" s="2" t="s">
        <v>1658</v>
      </c>
      <c r="I141" s="3" t="s">
        <v>1659</v>
      </c>
      <c r="J141" s="3" t="s">
        <v>1098</v>
      </c>
      <c r="K141" s="2" t="s">
        <v>1660</v>
      </c>
    </row>
    <row r="142" spans="1:11" x14ac:dyDescent="0.25">
      <c r="A142" s="2" t="s">
        <v>1661</v>
      </c>
      <c r="B142" s="2" t="s">
        <v>40</v>
      </c>
      <c r="C142" s="2" t="s">
        <v>11</v>
      </c>
      <c r="D142" s="2" t="s">
        <v>42</v>
      </c>
      <c r="E142" s="2" t="s">
        <v>1144</v>
      </c>
      <c r="F142" s="3">
        <v>8</v>
      </c>
      <c r="G142" s="2" t="s">
        <v>1101</v>
      </c>
      <c r="H142" s="2" t="s">
        <v>1662</v>
      </c>
      <c r="I142" s="3" t="s">
        <v>1663</v>
      </c>
      <c r="J142" s="3" t="s">
        <v>1098</v>
      </c>
      <c r="K142" s="2" t="s">
        <v>1664</v>
      </c>
    </row>
    <row r="143" spans="1:11" x14ac:dyDescent="0.25">
      <c r="A143" s="2" t="s">
        <v>1665</v>
      </c>
      <c r="B143" s="2" t="s">
        <v>40</v>
      </c>
      <c r="C143" s="2" t="s">
        <v>11</v>
      </c>
      <c r="D143" s="2" t="s">
        <v>42</v>
      </c>
      <c r="E143" s="2" t="s">
        <v>1144</v>
      </c>
      <c r="F143" s="3">
        <v>9</v>
      </c>
      <c r="G143" s="2" t="s">
        <v>1101</v>
      </c>
      <c r="H143" s="2" t="s">
        <v>1666</v>
      </c>
      <c r="I143" s="3" t="s">
        <v>1667</v>
      </c>
      <c r="J143" s="3" t="s">
        <v>1098</v>
      </c>
      <c r="K143" s="2" t="s">
        <v>1668</v>
      </c>
    </row>
    <row r="144" spans="1:11" x14ac:dyDescent="0.25">
      <c r="A144" s="2" t="s">
        <v>1669</v>
      </c>
      <c r="B144" s="2" t="s">
        <v>40</v>
      </c>
      <c r="C144" s="2" t="s">
        <v>11</v>
      </c>
      <c r="D144" s="2" t="s">
        <v>42</v>
      </c>
      <c r="E144" s="2" t="s">
        <v>1144</v>
      </c>
      <c r="F144" s="3">
        <v>10</v>
      </c>
      <c r="G144" s="2" t="s">
        <v>1101</v>
      </c>
      <c r="H144" s="2" t="s">
        <v>1670</v>
      </c>
      <c r="I144" s="3" t="s">
        <v>1671</v>
      </c>
      <c r="J144" s="3" t="s">
        <v>1098</v>
      </c>
      <c r="K144" s="2" t="s">
        <v>1672</v>
      </c>
    </row>
    <row r="145" spans="1:11" x14ac:dyDescent="0.25">
      <c r="A145" s="2" t="s">
        <v>1673</v>
      </c>
      <c r="B145" s="2" t="s">
        <v>40</v>
      </c>
      <c r="C145" s="2" t="s">
        <v>11</v>
      </c>
      <c r="D145" s="2" t="s">
        <v>42</v>
      </c>
      <c r="E145" s="2" t="s">
        <v>1144</v>
      </c>
      <c r="F145" s="3">
        <v>11</v>
      </c>
      <c r="G145" s="2" t="s">
        <v>1101</v>
      </c>
      <c r="H145" s="2" t="s">
        <v>1674</v>
      </c>
      <c r="I145" s="3" t="s">
        <v>1675</v>
      </c>
      <c r="J145" s="3" t="s">
        <v>1098</v>
      </c>
      <c r="K145" s="2" t="s">
        <v>1676</v>
      </c>
    </row>
    <row r="146" spans="1:11" x14ac:dyDescent="0.25">
      <c r="A146" s="2" t="s">
        <v>1677</v>
      </c>
      <c r="B146" s="2" t="s">
        <v>40</v>
      </c>
      <c r="C146" s="2" t="s">
        <v>11</v>
      </c>
      <c r="D146" s="2" t="s">
        <v>42</v>
      </c>
      <c r="E146" s="2" t="s">
        <v>1144</v>
      </c>
      <c r="F146" s="3">
        <v>12</v>
      </c>
      <c r="G146" s="2" t="s">
        <v>1101</v>
      </c>
      <c r="H146" s="2" t="s">
        <v>1678</v>
      </c>
      <c r="I146" s="3" t="s">
        <v>1679</v>
      </c>
      <c r="J146" s="3" t="s">
        <v>1098</v>
      </c>
      <c r="K146" s="2" t="s">
        <v>1680</v>
      </c>
    </row>
    <row r="147" spans="1:11" x14ac:dyDescent="0.25">
      <c r="A147" s="2" t="s">
        <v>1681</v>
      </c>
      <c r="B147" s="2" t="s">
        <v>40</v>
      </c>
      <c r="C147" s="2" t="s">
        <v>11</v>
      </c>
      <c r="D147" s="2" t="s">
        <v>42</v>
      </c>
      <c r="E147" s="2" t="s">
        <v>1189</v>
      </c>
      <c r="F147" s="3">
        <v>0</v>
      </c>
      <c r="G147" s="2" t="s">
        <v>1095</v>
      </c>
      <c r="H147" s="2" t="s">
        <v>1682</v>
      </c>
      <c r="I147" s="3" t="s">
        <v>1683</v>
      </c>
      <c r="J147" s="3" t="s">
        <v>1137</v>
      </c>
      <c r="K147" s="2" t="s">
        <v>1684</v>
      </c>
    </row>
    <row r="148" spans="1:11" x14ac:dyDescent="0.25">
      <c r="A148" s="2" t="s">
        <v>1685</v>
      </c>
      <c r="B148" s="2" t="s">
        <v>40</v>
      </c>
      <c r="C148" s="2" t="s">
        <v>11</v>
      </c>
      <c r="D148" s="2" t="s">
        <v>42</v>
      </c>
      <c r="E148" s="2" t="s">
        <v>1189</v>
      </c>
      <c r="F148" s="3">
        <v>1</v>
      </c>
      <c r="G148" s="2" t="s">
        <v>1101</v>
      </c>
      <c r="H148" s="2" t="s">
        <v>1686</v>
      </c>
      <c r="I148" s="3" t="s">
        <v>1687</v>
      </c>
      <c r="J148" s="3" t="s">
        <v>1098</v>
      </c>
      <c r="K148" s="2" t="s">
        <v>1688</v>
      </c>
    </row>
    <row r="149" spans="1:11" x14ac:dyDescent="0.25">
      <c r="A149" s="2" t="s">
        <v>1689</v>
      </c>
      <c r="B149" s="2" t="s">
        <v>40</v>
      </c>
      <c r="C149" s="2" t="s">
        <v>11</v>
      </c>
      <c r="D149" s="2" t="s">
        <v>42</v>
      </c>
      <c r="E149" s="2" t="s">
        <v>1189</v>
      </c>
      <c r="F149" s="3">
        <v>2</v>
      </c>
      <c r="G149" s="2" t="s">
        <v>1101</v>
      </c>
      <c r="H149" s="2" t="s">
        <v>1690</v>
      </c>
      <c r="I149" s="3" t="s">
        <v>1691</v>
      </c>
      <c r="J149" s="3" t="s">
        <v>1098</v>
      </c>
      <c r="K149" s="2" t="s">
        <v>1692</v>
      </c>
    </row>
    <row r="150" spans="1:11" x14ac:dyDescent="0.25">
      <c r="A150" s="2" t="s">
        <v>1693</v>
      </c>
      <c r="B150" s="2" t="s">
        <v>40</v>
      </c>
      <c r="C150" s="2" t="s">
        <v>11</v>
      </c>
      <c r="D150" s="2" t="s">
        <v>42</v>
      </c>
      <c r="E150" s="2" t="s">
        <v>1189</v>
      </c>
      <c r="F150" s="3">
        <v>3</v>
      </c>
      <c r="G150" s="2" t="s">
        <v>1101</v>
      </c>
      <c r="H150" s="2" t="s">
        <v>1694</v>
      </c>
      <c r="I150" s="3" t="s">
        <v>1695</v>
      </c>
      <c r="J150" s="3" t="s">
        <v>1098</v>
      </c>
      <c r="K150" s="2" t="s">
        <v>1696</v>
      </c>
    </row>
    <row r="151" spans="1:11" x14ac:dyDescent="0.25">
      <c r="A151" s="2" t="s">
        <v>1697</v>
      </c>
      <c r="B151" s="2" t="s">
        <v>40</v>
      </c>
      <c r="C151" s="2" t="s">
        <v>11</v>
      </c>
      <c r="D151" s="2" t="s">
        <v>42</v>
      </c>
      <c r="E151" s="2" t="s">
        <v>1189</v>
      </c>
      <c r="F151" s="3">
        <v>4</v>
      </c>
      <c r="G151" s="2" t="s">
        <v>1101</v>
      </c>
      <c r="H151" s="2" t="s">
        <v>1698</v>
      </c>
      <c r="I151" s="3" t="s">
        <v>1699</v>
      </c>
      <c r="J151" s="3" t="s">
        <v>1098</v>
      </c>
      <c r="K151" s="2" t="s">
        <v>1700</v>
      </c>
    </row>
    <row r="152" spans="1:11" x14ac:dyDescent="0.25">
      <c r="A152" s="2" t="s">
        <v>1701</v>
      </c>
      <c r="B152" s="2" t="s">
        <v>40</v>
      </c>
      <c r="C152" s="2" t="s">
        <v>11</v>
      </c>
      <c r="D152" s="2" t="s">
        <v>42</v>
      </c>
      <c r="E152" s="2" t="s">
        <v>1189</v>
      </c>
      <c r="F152" s="3">
        <v>5</v>
      </c>
      <c r="G152" s="2" t="s">
        <v>1101</v>
      </c>
      <c r="H152" s="2" t="s">
        <v>1702</v>
      </c>
      <c r="I152" s="3" t="s">
        <v>1703</v>
      </c>
      <c r="J152" s="3" t="s">
        <v>1098</v>
      </c>
      <c r="K152" s="2" t="s">
        <v>1704</v>
      </c>
    </row>
    <row r="153" spans="1:11" x14ac:dyDescent="0.25">
      <c r="A153" s="2" t="s">
        <v>1705</v>
      </c>
      <c r="B153" s="2" t="s">
        <v>40</v>
      </c>
      <c r="C153" s="2" t="s">
        <v>11</v>
      </c>
      <c r="D153" s="2" t="s">
        <v>42</v>
      </c>
      <c r="E153" s="2" t="s">
        <v>1189</v>
      </c>
      <c r="F153" s="3">
        <v>6</v>
      </c>
      <c r="G153" s="2" t="s">
        <v>1101</v>
      </c>
      <c r="H153" s="2" t="s">
        <v>1706</v>
      </c>
      <c r="I153" s="3" t="s">
        <v>1707</v>
      </c>
      <c r="J153" s="3" t="s">
        <v>1098</v>
      </c>
      <c r="K153" s="2" t="s">
        <v>1708</v>
      </c>
    </row>
    <row r="154" spans="1:11" x14ac:dyDescent="0.25">
      <c r="A154" s="2" t="s">
        <v>1709</v>
      </c>
      <c r="B154" s="2" t="s">
        <v>40</v>
      </c>
      <c r="C154" s="2" t="s">
        <v>11</v>
      </c>
      <c r="D154" s="2" t="s">
        <v>42</v>
      </c>
      <c r="E154" s="2" t="s">
        <v>1189</v>
      </c>
      <c r="F154" s="3">
        <v>7</v>
      </c>
      <c r="G154" s="2" t="s">
        <v>1101</v>
      </c>
      <c r="H154" s="2" t="s">
        <v>1710</v>
      </c>
      <c r="I154" s="3" t="s">
        <v>1711</v>
      </c>
      <c r="J154" s="3" t="s">
        <v>1098</v>
      </c>
      <c r="K154" s="2" t="s">
        <v>1712</v>
      </c>
    </row>
    <row r="155" spans="1:11" x14ac:dyDescent="0.25">
      <c r="A155" s="2" t="s">
        <v>1713</v>
      </c>
      <c r="B155" s="2" t="s">
        <v>40</v>
      </c>
      <c r="C155" s="2" t="s">
        <v>11</v>
      </c>
      <c r="D155" s="2" t="s">
        <v>42</v>
      </c>
      <c r="E155" s="2" t="s">
        <v>1189</v>
      </c>
      <c r="F155" s="3">
        <v>8</v>
      </c>
      <c r="G155" s="2" t="s">
        <v>1101</v>
      </c>
      <c r="H155" s="2" t="s">
        <v>1714</v>
      </c>
      <c r="I155" s="3" t="s">
        <v>1715</v>
      </c>
      <c r="J155" s="3" t="s">
        <v>1098</v>
      </c>
      <c r="K155" s="2" t="s">
        <v>1716</v>
      </c>
    </row>
    <row r="156" spans="1:11" x14ac:dyDescent="0.25">
      <c r="A156" s="2" t="s">
        <v>1717</v>
      </c>
      <c r="B156" s="2" t="s">
        <v>40</v>
      </c>
      <c r="C156" s="2" t="s">
        <v>11</v>
      </c>
      <c r="D156" s="2" t="s">
        <v>42</v>
      </c>
      <c r="E156" s="2" t="s">
        <v>1189</v>
      </c>
      <c r="F156" s="3">
        <v>9</v>
      </c>
      <c r="G156" s="2" t="s">
        <v>1101</v>
      </c>
      <c r="H156" s="2" t="s">
        <v>1718</v>
      </c>
      <c r="I156" s="3" t="s">
        <v>1719</v>
      </c>
      <c r="J156" s="3" t="s">
        <v>1098</v>
      </c>
      <c r="K156" s="2" t="s">
        <v>1720</v>
      </c>
    </row>
    <row r="157" spans="1:11" x14ac:dyDescent="0.25">
      <c r="A157" s="2" t="s">
        <v>1721</v>
      </c>
      <c r="B157" s="2" t="s">
        <v>40</v>
      </c>
      <c r="C157" s="2" t="s">
        <v>11</v>
      </c>
      <c r="D157" s="2" t="s">
        <v>42</v>
      </c>
      <c r="E157" s="2" t="s">
        <v>1189</v>
      </c>
      <c r="F157" s="3">
        <v>10</v>
      </c>
      <c r="G157" s="2" t="s">
        <v>1101</v>
      </c>
      <c r="H157" s="2" t="s">
        <v>1722</v>
      </c>
      <c r="I157" s="3" t="s">
        <v>1723</v>
      </c>
      <c r="J157" s="3" t="s">
        <v>1098</v>
      </c>
      <c r="K157" s="2" t="s">
        <v>1724</v>
      </c>
    </row>
    <row r="158" spans="1:11" x14ac:dyDescent="0.25">
      <c r="A158" s="2" t="s">
        <v>1725</v>
      </c>
      <c r="B158" s="2" t="s">
        <v>40</v>
      </c>
      <c r="C158" s="2" t="s">
        <v>11</v>
      </c>
      <c r="D158" s="2" t="s">
        <v>42</v>
      </c>
      <c r="E158" s="2" t="s">
        <v>1189</v>
      </c>
      <c r="F158" s="3">
        <v>11</v>
      </c>
      <c r="G158" s="2" t="s">
        <v>1101</v>
      </c>
      <c r="H158" s="2" t="s">
        <v>1726</v>
      </c>
      <c r="I158" s="3" t="s">
        <v>1727</v>
      </c>
      <c r="J158" s="3" t="s">
        <v>1098</v>
      </c>
      <c r="K158" s="2" t="s">
        <v>1728</v>
      </c>
    </row>
    <row r="159" spans="1:11" x14ac:dyDescent="0.25">
      <c r="A159" s="2" t="s">
        <v>1729</v>
      </c>
      <c r="B159" s="2" t="s">
        <v>40</v>
      </c>
      <c r="C159" s="2" t="s">
        <v>11</v>
      </c>
      <c r="D159" s="2" t="s">
        <v>42</v>
      </c>
      <c r="E159" s="2" t="s">
        <v>1189</v>
      </c>
      <c r="F159" s="3">
        <v>12</v>
      </c>
      <c r="G159" s="2" t="s">
        <v>1101</v>
      </c>
      <c r="H159" s="2" t="s">
        <v>1730</v>
      </c>
      <c r="I159" s="3" t="s">
        <v>1731</v>
      </c>
      <c r="J159" s="3" t="s">
        <v>1098</v>
      </c>
      <c r="K159" s="2" t="s">
        <v>1732</v>
      </c>
    </row>
    <row r="160" spans="1:11" x14ac:dyDescent="0.25">
      <c r="A160" s="2" t="s">
        <v>1733</v>
      </c>
      <c r="B160" s="2" t="s">
        <v>40</v>
      </c>
      <c r="C160" s="2" t="s">
        <v>11</v>
      </c>
      <c r="D160" s="2" t="s">
        <v>42</v>
      </c>
      <c r="E160" s="2" t="s">
        <v>436</v>
      </c>
      <c r="F160" s="3">
        <v>0</v>
      </c>
      <c r="G160" s="2" t="s">
        <v>1095</v>
      </c>
      <c r="H160" s="2" t="s">
        <v>1734</v>
      </c>
      <c r="I160" s="3" t="s">
        <v>1735</v>
      </c>
      <c r="J160" s="3" t="s">
        <v>1098</v>
      </c>
      <c r="K160" s="2" t="s">
        <v>1736</v>
      </c>
    </row>
    <row r="161" spans="1:11" x14ac:dyDescent="0.25">
      <c r="A161" s="2" t="s">
        <v>1737</v>
      </c>
      <c r="B161" s="2" t="s">
        <v>40</v>
      </c>
      <c r="C161" s="2" t="s">
        <v>11</v>
      </c>
      <c r="D161" s="2" t="s">
        <v>42</v>
      </c>
      <c r="E161" s="2" t="s">
        <v>436</v>
      </c>
      <c r="F161" s="3">
        <v>1</v>
      </c>
      <c r="G161" s="2" t="s">
        <v>1101</v>
      </c>
      <c r="H161" s="2" t="s">
        <v>1738</v>
      </c>
      <c r="I161" s="3" t="s">
        <v>1739</v>
      </c>
      <c r="J161" s="3" t="s">
        <v>1098</v>
      </c>
      <c r="K161" s="2" t="s">
        <v>1740</v>
      </c>
    </row>
    <row r="162" spans="1:11" x14ac:dyDescent="0.25">
      <c r="A162" s="2" t="s">
        <v>1741</v>
      </c>
      <c r="B162" s="2" t="s">
        <v>40</v>
      </c>
      <c r="C162" s="2" t="s">
        <v>11</v>
      </c>
      <c r="D162" s="2" t="s">
        <v>42</v>
      </c>
      <c r="E162" s="2" t="s">
        <v>436</v>
      </c>
      <c r="F162" s="3">
        <v>2</v>
      </c>
      <c r="G162" s="2" t="s">
        <v>1101</v>
      </c>
      <c r="H162" s="2" t="s">
        <v>1742</v>
      </c>
      <c r="I162" s="3" t="s">
        <v>1743</v>
      </c>
      <c r="J162" s="3" t="s">
        <v>1098</v>
      </c>
      <c r="K162" s="2" t="s">
        <v>1744</v>
      </c>
    </row>
    <row r="163" spans="1:11" x14ac:dyDescent="0.25">
      <c r="A163" s="2" t="s">
        <v>1745</v>
      </c>
      <c r="B163" s="2" t="s">
        <v>40</v>
      </c>
      <c r="C163" s="2" t="s">
        <v>11</v>
      </c>
      <c r="D163" s="2" t="s">
        <v>42</v>
      </c>
      <c r="E163" s="2" t="s">
        <v>436</v>
      </c>
      <c r="F163" s="3">
        <v>3</v>
      </c>
      <c r="G163" s="2" t="s">
        <v>1101</v>
      </c>
      <c r="H163" s="2" t="s">
        <v>1746</v>
      </c>
      <c r="I163" s="3" t="s">
        <v>1747</v>
      </c>
      <c r="J163" s="3" t="s">
        <v>1098</v>
      </c>
      <c r="K163" s="2" t="s">
        <v>1748</v>
      </c>
    </row>
    <row r="164" spans="1:11" x14ac:dyDescent="0.25">
      <c r="A164" s="2" t="s">
        <v>1749</v>
      </c>
      <c r="B164" s="2" t="s">
        <v>40</v>
      </c>
      <c r="C164" s="2" t="s">
        <v>11</v>
      </c>
      <c r="D164" s="2" t="s">
        <v>42</v>
      </c>
      <c r="E164" s="2" t="s">
        <v>436</v>
      </c>
      <c r="F164" s="3">
        <v>4</v>
      </c>
      <c r="G164" s="2" t="s">
        <v>1101</v>
      </c>
      <c r="H164" s="2" t="s">
        <v>1750</v>
      </c>
      <c r="I164" s="3" t="s">
        <v>1751</v>
      </c>
      <c r="J164" s="3" t="s">
        <v>1132</v>
      </c>
      <c r="K164" s="2" t="s">
        <v>1752</v>
      </c>
    </row>
    <row r="165" spans="1:11" x14ac:dyDescent="0.25">
      <c r="A165" s="2" t="s">
        <v>1753</v>
      </c>
      <c r="B165" s="2" t="s">
        <v>40</v>
      </c>
      <c r="C165" s="2" t="s">
        <v>11</v>
      </c>
      <c r="D165" s="2" t="s">
        <v>42</v>
      </c>
      <c r="E165" s="2" t="s">
        <v>436</v>
      </c>
      <c r="F165" s="3">
        <v>5</v>
      </c>
      <c r="G165" s="2" t="s">
        <v>1101</v>
      </c>
      <c r="H165" s="2" t="s">
        <v>1754</v>
      </c>
      <c r="I165" s="3" t="s">
        <v>1755</v>
      </c>
      <c r="J165" s="3" t="s">
        <v>1098</v>
      </c>
      <c r="K165" s="2" t="s">
        <v>1756</v>
      </c>
    </row>
    <row r="166" spans="1:11" x14ac:dyDescent="0.25">
      <c r="A166" s="2" t="s">
        <v>1757</v>
      </c>
      <c r="B166" s="2" t="s">
        <v>40</v>
      </c>
      <c r="C166" s="2" t="s">
        <v>11</v>
      </c>
      <c r="D166" s="2" t="s">
        <v>42</v>
      </c>
      <c r="E166" s="2" t="s">
        <v>436</v>
      </c>
      <c r="F166" s="3">
        <v>6</v>
      </c>
      <c r="G166" s="2" t="s">
        <v>1101</v>
      </c>
      <c r="H166" s="2" t="s">
        <v>1758</v>
      </c>
      <c r="I166" s="3" t="s">
        <v>1759</v>
      </c>
      <c r="J166" s="3" t="s">
        <v>1098</v>
      </c>
      <c r="K166" s="2" t="s">
        <v>1760</v>
      </c>
    </row>
    <row r="167" spans="1:11" x14ac:dyDescent="0.25">
      <c r="A167" s="2" t="s">
        <v>1761</v>
      </c>
      <c r="B167" s="2" t="s">
        <v>40</v>
      </c>
      <c r="C167" s="2" t="s">
        <v>11</v>
      </c>
      <c r="D167" s="2" t="s">
        <v>42</v>
      </c>
      <c r="E167" s="2" t="s">
        <v>436</v>
      </c>
      <c r="F167" s="3">
        <v>7</v>
      </c>
      <c r="G167" s="2" t="s">
        <v>1101</v>
      </c>
      <c r="H167" s="2" t="s">
        <v>1762</v>
      </c>
      <c r="I167" s="3" t="s">
        <v>1763</v>
      </c>
      <c r="J167" s="3" t="s">
        <v>1098</v>
      </c>
      <c r="K167" s="2" t="s">
        <v>1764</v>
      </c>
    </row>
    <row r="168" spans="1:11" x14ac:dyDescent="0.25">
      <c r="A168" s="2" t="s">
        <v>1765</v>
      </c>
      <c r="B168" s="2" t="s">
        <v>40</v>
      </c>
      <c r="C168" s="2" t="s">
        <v>11</v>
      </c>
      <c r="D168" s="2" t="s">
        <v>42</v>
      </c>
      <c r="E168" s="2" t="s">
        <v>436</v>
      </c>
      <c r="F168" s="3">
        <v>8</v>
      </c>
      <c r="G168" s="2" t="s">
        <v>1101</v>
      </c>
      <c r="H168" s="2" t="s">
        <v>1766</v>
      </c>
      <c r="I168" s="3" t="s">
        <v>1767</v>
      </c>
      <c r="J168" s="3" t="s">
        <v>1132</v>
      </c>
      <c r="K168" s="2" t="s">
        <v>1768</v>
      </c>
    </row>
    <row r="169" spans="1:11" x14ac:dyDescent="0.25">
      <c r="A169" s="2" t="s">
        <v>1769</v>
      </c>
      <c r="B169" s="2" t="s">
        <v>40</v>
      </c>
      <c r="C169" s="2" t="s">
        <v>11</v>
      </c>
      <c r="D169" s="2" t="s">
        <v>42</v>
      </c>
      <c r="E169" s="2" t="s">
        <v>436</v>
      </c>
      <c r="F169" s="3">
        <v>9</v>
      </c>
      <c r="G169" s="2" t="s">
        <v>1101</v>
      </c>
      <c r="H169" s="2" t="s">
        <v>1770</v>
      </c>
      <c r="I169" s="3" t="s">
        <v>1771</v>
      </c>
      <c r="J169" s="3" t="s">
        <v>1098</v>
      </c>
      <c r="K169" s="2" t="s">
        <v>1772</v>
      </c>
    </row>
    <row r="170" spans="1:11" x14ac:dyDescent="0.25">
      <c r="A170" s="2" t="s">
        <v>1773</v>
      </c>
      <c r="B170" s="2" t="s">
        <v>40</v>
      </c>
      <c r="C170" s="2" t="s">
        <v>11</v>
      </c>
      <c r="D170" s="2" t="s">
        <v>42</v>
      </c>
      <c r="E170" s="2" t="s">
        <v>436</v>
      </c>
      <c r="F170" s="3">
        <v>10</v>
      </c>
      <c r="G170" s="2" t="s">
        <v>1101</v>
      </c>
      <c r="H170" s="2" t="s">
        <v>1774</v>
      </c>
      <c r="I170" s="3" t="s">
        <v>1775</v>
      </c>
      <c r="J170" s="3" t="s">
        <v>1098</v>
      </c>
      <c r="K170" s="2" t="s">
        <v>1776</v>
      </c>
    </row>
    <row r="171" spans="1:11" x14ac:dyDescent="0.25">
      <c r="A171" s="2" t="s">
        <v>1777</v>
      </c>
      <c r="B171" s="2" t="s">
        <v>40</v>
      </c>
      <c r="C171" s="2" t="s">
        <v>11</v>
      </c>
      <c r="D171" s="2" t="s">
        <v>42</v>
      </c>
      <c r="E171" s="2" t="s">
        <v>436</v>
      </c>
      <c r="F171" s="3">
        <v>11</v>
      </c>
      <c r="G171" s="2" t="s">
        <v>1101</v>
      </c>
      <c r="H171" s="2" t="s">
        <v>1778</v>
      </c>
      <c r="I171" s="3" t="s">
        <v>1779</v>
      </c>
      <c r="J171" s="3" t="s">
        <v>1098</v>
      </c>
      <c r="K171" s="2" t="s">
        <v>1780</v>
      </c>
    </row>
    <row r="172" spans="1:11" x14ac:dyDescent="0.25">
      <c r="A172" s="2" t="s">
        <v>1781</v>
      </c>
      <c r="B172" s="2" t="s">
        <v>40</v>
      </c>
      <c r="C172" s="2" t="s">
        <v>11</v>
      </c>
      <c r="D172" s="2" t="s">
        <v>42</v>
      </c>
      <c r="E172" s="2" t="s">
        <v>436</v>
      </c>
      <c r="F172" s="3">
        <v>12</v>
      </c>
      <c r="G172" s="2" t="s">
        <v>1101</v>
      </c>
      <c r="H172" s="2" t="s">
        <v>1782</v>
      </c>
      <c r="I172" s="3" t="s">
        <v>1783</v>
      </c>
      <c r="J172" s="3" t="s">
        <v>1132</v>
      </c>
      <c r="K172" s="2" t="s">
        <v>1784</v>
      </c>
    </row>
    <row r="173" spans="1:11" x14ac:dyDescent="0.25">
      <c r="A173" s="2" t="s">
        <v>1785</v>
      </c>
      <c r="B173" s="2" t="s">
        <v>40</v>
      </c>
      <c r="C173" s="2" t="s">
        <v>11</v>
      </c>
      <c r="D173" s="2" t="s">
        <v>42</v>
      </c>
      <c r="E173" s="2" t="s">
        <v>364</v>
      </c>
      <c r="F173" s="3">
        <v>0</v>
      </c>
      <c r="G173" s="2" t="s">
        <v>1095</v>
      </c>
      <c r="H173" s="2" t="s">
        <v>1786</v>
      </c>
      <c r="I173" s="3" t="s">
        <v>1787</v>
      </c>
      <c r="J173" s="3" t="s">
        <v>1098</v>
      </c>
      <c r="K173" s="2" t="s">
        <v>1788</v>
      </c>
    </row>
    <row r="174" spans="1:11" x14ac:dyDescent="0.25">
      <c r="A174" s="2" t="s">
        <v>1789</v>
      </c>
      <c r="B174" s="2" t="s">
        <v>40</v>
      </c>
      <c r="C174" s="2" t="s">
        <v>11</v>
      </c>
      <c r="D174" s="2" t="s">
        <v>42</v>
      </c>
      <c r="E174" s="2" t="s">
        <v>364</v>
      </c>
      <c r="F174" s="3">
        <v>1</v>
      </c>
      <c r="G174" s="2" t="s">
        <v>1101</v>
      </c>
      <c r="H174" s="2" t="s">
        <v>1790</v>
      </c>
      <c r="I174" s="3" t="s">
        <v>1791</v>
      </c>
      <c r="J174" s="3" t="s">
        <v>1098</v>
      </c>
      <c r="K174" s="2" t="s">
        <v>1792</v>
      </c>
    </row>
    <row r="175" spans="1:11" x14ac:dyDescent="0.25">
      <c r="A175" s="2" t="s">
        <v>1793</v>
      </c>
      <c r="B175" s="2" t="s">
        <v>40</v>
      </c>
      <c r="C175" s="2" t="s">
        <v>11</v>
      </c>
      <c r="D175" s="2" t="s">
        <v>42</v>
      </c>
      <c r="E175" s="2" t="s">
        <v>364</v>
      </c>
      <c r="F175" s="3">
        <v>2</v>
      </c>
      <c r="G175" s="2" t="s">
        <v>1101</v>
      </c>
      <c r="H175" s="2" t="s">
        <v>1794</v>
      </c>
      <c r="I175" s="3" t="s">
        <v>1795</v>
      </c>
      <c r="J175" s="3" t="s">
        <v>1098</v>
      </c>
      <c r="K175" s="2" t="s">
        <v>1796</v>
      </c>
    </row>
    <row r="176" spans="1:11" x14ac:dyDescent="0.25">
      <c r="A176" s="2" t="s">
        <v>1797</v>
      </c>
      <c r="B176" s="2" t="s">
        <v>40</v>
      </c>
      <c r="C176" s="2" t="s">
        <v>11</v>
      </c>
      <c r="D176" s="2" t="s">
        <v>42</v>
      </c>
      <c r="E176" s="2" t="s">
        <v>364</v>
      </c>
      <c r="F176" s="3">
        <v>3</v>
      </c>
      <c r="G176" s="2" t="s">
        <v>1101</v>
      </c>
      <c r="H176" s="2" t="s">
        <v>1798</v>
      </c>
      <c r="I176" s="3" t="s">
        <v>1799</v>
      </c>
      <c r="J176" s="3" t="s">
        <v>1098</v>
      </c>
      <c r="K176" s="2" t="s">
        <v>1800</v>
      </c>
    </row>
    <row r="177" spans="1:11" x14ac:dyDescent="0.25">
      <c r="A177" s="2" t="s">
        <v>1801</v>
      </c>
      <c r="B177" s="2" t="s">
        <v>40</v>
      </c>
      <c r="C177" s="2" t="s">
        <v>11</v>
      </c>
      <c r="D177" s="2" t="s">
        <v>42</v>
      </c>
      <c r="E177" s="2" t="s">
        <v>364</v>
      </c>
      <c r="F177" s="3">
        <v>4</v>
      </c>
      <c r="G177" s="2" t="s">
        <v>1101</v>
      </c>
      <c r="H177" s="2" t="s">
        <v>1802</v>
      </c>
      <c r="I177" s="3" t="s">
        <v>1803</v>
      </c>
      <c r="J177" s="3" t="s">
        <v>1098</v>
      </c>
      <c r="K177" s="2" t="s">
        <v>1804</v>
      </c>
    </row>
    <row r="178" spans="1:11" x14ac:dyDescent="0.25">
      <c r="A178" s="2" t="s">
        <v>1805</v>
      </c>
      <c r="B178" s="2" t="s">
        <v>40</v>
      </c>
      <c r="C178" s="2" t="s">
        <v>11</v>
      </c>
      <c r="D178" s="2" t="s">
        <v>42</v>
      </c>
      <c r="E178" s="2" t="s">
        <v>364</v>
      </c>
      <c r="F178" s="3">
        <v>5</v>
      </c>
      <c r="G178" s="2" t="s">
        <v>1101</v>
      </c>
      <c r="H178" s="2" t="s">
        <v>1806</v>
      </c>
      <c r="I178" s="3" t="s">
        <v>1807</v>
      </c>
      <c r="J178" s="3" t="s">
        <v>1137</v>
      </c>
      <c r="K178" s="2" t="s">
        <v>1808</v>
      </c>
    </row>
    <row r="179" spans="1:11" x14ac:dyDescent="0.25">
      <c r="A179" s="2" t="s">
        <v>1809</v>
      </c>
      <c r="B179" s="2" t="s">
        <v>40</v>
      </c>
      <c r="C179" s="2" t="s">
        <v>11</v>
      </c>
      <c r="D179" s="2" t="s">
        <v>42</v>
      </c>
      <c r="E179" s="2" t="s">
        <v>364</v>
      </c>
      <c r="F179" s="3">
        <v>6</v>
      </c>
      <c r="G179" s="2" t="s">
        <v>1101</v>
      </c>
      <c r="H179" s="2" t="s">
        <v>1810</v>
      </c>
      <c r="I179" s="3" t="s">
        <v>1811</v>
      </c>
      <c r="J179" s="3" t="s">
        <v>1098</v>
      </c>
      <c r="K179" s="2" t="s">
        <v>1812</v>
      </c>
    </row>
    <row r="180" spans="1:11" x14ac:dyDescent="0.25">
      <c r="A180" s="2" t="s">
        <v>1813</v>
      </c>
      <c r="B180" s="2" t="s">
        <v>40</v>
      </c>
      <c r="C180" s="2" t="s">
        <v>11</v>
      </c>
      <c r="D180" s="2" t="s">
        <v>42</v>
      </c>
      <c r="E180" s="2" t="s">
        <v>364</v>
      </c>
      <c r="F180" s="3">
        <v>7</v>
      </c>
      <c r="G180" s="2" t="s">
        <v>1101</v>
      </c>
      <c r="H180" s="2" t="s">
        <v>1814</v>
      </c>
      <c r="I180" s="3" t="s">
        <v>1815</v>
      </c>
      <c r="J180" s="3" t="s">
        <v>1137</v>
      </c>
      <c r="K180" s="2" t="s">
        <v>1816</v>
      </c>
    </row>
    <row r="181" spans="1:11" x14ac:dyDescent="0.25">
      <c r="A181" s="2" t="s">
        <v>1817</v>
      </c>
      <c r="B181" s="2" t="s">
        <v>40</v>
      </c>
      <c r="C181" s="2" t="s">
        <v>11</v>
      </c>
      <c r="D181" s="2" t="s">
        <v>42</v>
      </c>
      <c r="E181" s="2" t="s">
        <v>364</v>
      </c>
      <c r="F181" s="3">
        <v>8</v>
      </c>
      <c r="G181" s="2" t="s">
        <v>1101</v>
      </c>
      <c r="H181" s="2" t="s">
        <v>1818</v>
      </c>
      <c r="I181" s="3" t="s">
        <v>1819</v>
      </c>
      <c r="J181" s="3" t="s">
        <v>1098</v>
      </c>
      <c r="K181" s="2" t="s">
        <v>1820</v>
      </c>
    </row>
    <row r="182" spans="1:11" x14ac:dyDescent="0.25">
      <c r="A182" s="2" t="s">
        <v>1821</v>
      </c>
      <c r="B182" s="2" t="s">
        <v>40</v>
      </c>
      <c r="C182" s="2" t="s">
        <v>11</v>
      </c>
      <c r="D182" s="2" t="s">
        <v>42</v>
      </c>
      <c r="E182" s="2" t="s">
        <v>364</v>
      </c>
      <c r="F182" s="3">
        <v>9</v>
      </c>
      <c r="G182" s="2" t="s">
        <v>1101</v>
      </c>
      <c r="H182" s="2" t="s">
        <v>1822</v>
      </c>
      <c r="I182" s="3" t="s">
        <v>1823</v>
      </c>
      <c r="J182" s="3" t="s">
        <v>1098</v>
      </c>
      <c r="K182" s="2" t="s">
        <v>1824</v>
      </c>
    </row>
    <row r="183" spans="1:11" x14ac:dyDescent="0.25">
      <c r="A183" s="2" t="s">
        <v>1825</v>
      </c>
      <c r="B183" s="2" t="s">
        <v>40</v>
      </c>
      <c r="C183" s="2" t="s">
        <v>11</v>
      </c>
      <c r="D183" s="2" t="s">
        <v>42</v>
      </c>
      <c r="E183" s="2" t="s">
        <v>364</v>
      </c>
      <c r="F183" s="3">
        <v>10</v>
      </c>
      <c r="G183" s="2" t="s">
        <v>1101</v>
      </c>
      <c r="H183" s="2" t="s">
        <v>1826</v>
      </c>
      <c r="I183" s="3" t="s">
        <v>1827</v>
      </c>
      <c r="J183" s="3" t="s">
        <v>1098</v>
      </c>
      <c r="K183" s="2" t="s">
        <v>1828</v>
      </c>
    </row>
    <row r="184" spans="1:11" x14ac:dyDescent="0.25">
      <c r="A184" s="2" t="s">
        <v>1829</v>
      </c>
      <c r="B184" s="2" t="s">
        <v>40</v>
      </c>
      <c r="C184" s="2" t="s">
        <v>11</v>
      </c>
      <c r="D184" s="2" t="s">
        <v>42</v>
      </c>
      <c r="E184" s="2" t="s">
        <v>364</v>
      </c>
      <c r="F184" s="3">
        <v>11</v>
      </c>
      <c r="G184" s="2" t="s">
        <v>1101</v>
      </c>
      <c r="H184" s="2" t="s">
        <v>1830</v>
      </c>
      <c r="I184" s="3" t="s">
        <v>1831</v>
      </c>
      <c r="J184" s="3" t="s">
        <v>1098</v>
      </c>
      <c r="K184" s="2" t="s">
        <v>1832</v>
      </c>
    </row>
    <row r="185" spans="1:11" x14ac:dyDescent="0.25">
      <c r="A185" s="2" t="s">
        <v>1833</v>
      </c>
      <c r="B185" s="2" t="s">
        <v>40</v>
      </c>
      <c r="C185" s="2" t="s">
        <v>11</v>
      </c>
      <c r="D185" s="2" t="s">
        <v>42</v>
      </c>
      <c r="E185" s="2" t="s">
        <v>364</v>
      </c>
      <c r="F185" s="3">
        <v>12</v>
      </c>
      <c r="G185" s="2" t="s">
        <v>1101</v>
      </c>
      <c r="H185" s="2" t="s">
        <v>1834</v>
      </c>
      <c r="I185" s="3" t="s">
        <v>1835</v>
      </c>
      <c r="J185" s="3" t="s">
        <v>1098</v>
      </c>
      <c r="K185" s="2" t="s">
        <v>1836</v>
      </c>
    </row>
    <row r="186" spans="1:11" x14ac:dyDescent="0.25">
      <c r="A186" s="2" t="s">
        <v>1837</v>
      </c>
      <c r="B186" s="2" t="s">
        <v>40</v>
      </c>
      <c r="C186" s="2" t="s">
        <v>11</v>
      </c>
      <c r="D186" s="2" t="s">
        <v>42</v>
      </c>
      <c r="E186" s="2" t="s">
        <v>370</v>
      </c>
      <c r="F186" s="3">
        <v>0</v>
      </c>
      <c r="G186" s="2" t="s">
        <v>1095</v>
      </c>
      <c r="H186" s="2" t="s">
        <v>1838</v>
      </c>
      <c r="I186" s="3" t="s">
        <v>1839</v>
      </c>
      <c r="J186" s="3" t="s">
        <v>1098</v>
      </c>
      <c r="K186" s="2" t="s">
        <v>1840</v>
      </c>
    </row>
    <row r="187" spans="1:11" x14ac:dyDescent="0.25">
      <c r="A187" s="2" t="s">
        <v>1841</v>
      </c>
      <c r="B187" s="2" t="s">
        <v>40</v>
      </c>
      <c r="C187" s="2" t="s">
        <v>11</v>
      </c>
      <c r="D187" s="2" t="s">
        <v>42</v>
      </c>
      <c r="E187" s="2" t="s">
        <v>370</v>
      </c>
      <c r="F187" s="3">
        <v>1</v>
      </c>
      <c r="G187" s="2" t="s">
        <v>1101</v>
      </c>
      <c r="H187" s="2" t="s">
        <v>1842</v>
      </c>
      <c r="I187" s="3" t="s">
        <v>1843</v>
      </c>
      <c r="J187" s="3" t="s">
        <v>1098</v>
      </c>
      <c r="K187" s="2" t="s">
        <v>1844</v>
      </c>
    </row>
    <row r="188" spans="1:11" x14ac:dyDescent="0.25">
      <c r="A188" s="2" t="s">
        <v>1845</v>
      </c>
      <c r="B188" s="2" t="s">
        <v>40</v>
      </c>
      <c r="C188" s="2" t="s">
        <v>11</v>
      </c>
      <c r="D188" s="2" t="s">
        <v>42</v>
      </c>
      <c r="E188" s="2" t="s">
        <v>370</v>
      </c>
      <c r="F188" s="3">
        <v>2</v>
      </c>
      <c r="G188" s="2" t="s">
        <v>1101</v>
      </c>
      <c r="H188" s="2" t="s">
        <v>1846</v>
      </c>
      <c r="I188" s="3" t="s">
        <v>1847</v>
      </c>
      <c r="J188" s="3" t="s">
        <v>1098</v>
      </c>
      <c r="K188" s="2" t="s">
        <v>1848</v>
      </c>
    </row>
    <row r="189" spans="1:11" x14ac:dyDescent="0.25">
      <c r="A189" s="2" t="s">
        <v>1849</v>
      </c>
      <c r="B189" s="2" t="s">
        <v>40</v>
      </c>
      <c r="C189" s="2" t="s">
        <v>11</v>
      </c>
      <c r="D189" s="2" t="s">
        <v>42</v>
      </c>
      <c r="E189" s="2" t="s">
        <v>370</v>
      </c>
      <c r="F189" s="3">
        <v>3</v>
      </c>
      <c r="G189" s="2" t="s">
        <v>1101</v>
      </c>
      <c r="H189" s="2" t="s">
        <v>1850</v>
      </c>
      <c r="I189" s="3" t="s">
        <v>1851</v>
      </c>
      <c r="J189" s="3" t="s">
        <v>1098</v>
      </c>
      <c r="K189" s="2" t="s">
        <v>1852</v>
      </c>
    </row>
    <row r="190" spans="1:11" x14ac:dyDescent="0.25">
      <c r="A190" s="2" t="s">
        <v>1853</v>
      </c>
      <c r="B190" s="2" t="s">
        <v>40</v>
      </c>
      <c r="C190" s="2" t="s">
        <v>11</v>
      </c>
      <c r="D190" s="2" t="s">
        <v>42</v>
      </c>
      <c r="E190" s="2" t="s">
        <v>370</v>
      </c>
      <c r="F190" s="3">
        <v>4</v>
      </c>
      <c r="G190" s="2" t="s">
        <v>1101</v>
      </c>
      <c r="H190" s="2" t="s">
        <v>1854</v>
      </c>
      <c r="I190" s="3" t="s">
        <v>1855</v>
      </c>
      <c r="J190" s="3" t="s">
        <v>1098</v>
      </c>
      <c r="K190" s="2" t="s">
        <v>1856</v>
      </c>
    </row>
    <row r="191" spans="1:11" x14ac:dyDescent="0.25">
      <c r="A191" s="2" t="s">
        <v>1857</v>
      </c>
      <c r="B191" s="2" t="s">
        <v>40</v>
      </c>
      <c r="C191" s="2" t="s">
        <v>11</v>
      </c>
      <c r="D191" s="2" t="s">
        <v>42</v>
      </c>
      <c r="E191" s="2" t="s">
        <v>370</v>
      </c>
      <c r="F191" s="3">
        <v>5</v>
      </c>
      <c r="G191" s="2" t="s">
        <v>1101</v>
      </c>
      <c r="H191" s="2" t="s">
        <v>1858</v>
      </c>
      <c r="I191" s="3" t="s">
        <v>1859</v>
      </c>
      <c r="J191" s="3" t="s">
        <v>1098</v>
      </c>
      <c r="K191" s="2" t="s">
        <v>1860</v>
      </c>
    </row>
    <row r="192" spans="1:11" x14ac:dyDescent="0.25">
      <c r="A192" s="2" t="s">
        <v>1861</v>
      </c>
      <c r="B192" s="2" t="s">
        <v>40</v>
      </c>
      <c r="C192" s="2" t="s">
        <v>11</v>
      </c>
      <c r="D192" s="2" t="s">
        <v>42</v>
      </c>
      <c r="E192" s="2" t="s">
        <v>370</v>
      </c>
      <c r="F192" s="3">
        <v>6</v>
      </c>
      <c r="G192" s="2" t="s">
        <v>1101</v>
      </c>
      <c r="H192" s="2" t="s">
        <v>1862</v>
      </c>
      <c r="I192" s="3" t="s">
        <v>1863</v>
      </c>
      <c r="J192" s="3" t="s">
        <v>1132</v>
      </c>
      <c r="K192" s="2" t="s">
        <v>1864</v>
      </c>
    </row>
    <row r="193" spans="1:11" x14ac:dyDescent="0.25">
      <c r="A193" s="2" t="s">
        <v>1865</v>
      </c>
      <c r="B193" s="2" t="s">
        <v>40</v>
      </c>
      <c r="C193" s="2" t="s">
        <v>11</v>
      </c>
      <c r="D193" s="2" t="s">
        <v>42</v>
      </c>
      <c r="E193" s="2" t="s">
        <v>370</v>
      </c>
      <c r="F193" s="3">
        <v>7</v>
      </c>
      <c r="G193" s="2" t="s">
        <v>1101</v>
      </c>
      <c r="H193" s="2" t="s">
        <v>1866</v>
      </c>
      <c r="I193" s="3" t="s">
        <v>1867</v>
      </c>
      <c r="J193" s="3" t="s">
        <v>1098</v>
      </c>
      <c r="K193" s="2" t="s">
        <v>1868</v>
      </c>
    </row>
    <row r="194" spans="1:11" x14ac:dyDescent="0.25">
      <c r="A194" s="2" t="s">
        <v>1869</v>
      </c>
      <c r="B194" s="2" t="s">
        <v>40</v>
      </c>
      <c r="C194" s="2" t="s">
        <v>11</v>
      </c>
      <c r="D194" s="2" t="s">
        <v>42</v>
      </c>
      <c r="E194" s="2" t="s">
        <v>370</v>
      </c>
      <c r="F194" s="3">
        <v>8</v>
      </c>
      <c r="G194" s="2" t="s">
        <v>1101</v>
      </c>
      <c r="H194" s="2" t="s">
        <v>1870</v>
      </c>
      <c r="I194" s="3" t="s">
        <v>1871</v>
      </c>
      <c r="J194" s="3" t="s">
        <v>1098</v>
      </c>
      <c r="K194" s="2" t="s">
        <v>1872</v>
      </c>
    </row>
    <row r="195" spans="1:11" x14ac:dyDescent="0.25">
      <c r="A195" s="2" t="s">
        <v>1873</v>
      </c>
      <c r="B195" s="2" t="s">
        <v>40</v>
      </c>
      <c r="C195" s="2" t="s">
        <v>11</v>
      </c>
      <c r="D195" s="2" t="s">
        <v>42</v>
      </c>
      <c r="E195" s="2" t="s">
        <v>370</v>
      </c>
      <c r="F195" s="3">
        <v>9</v>
      </c>
      <c r="G195" s="2" t="s">
        <v>1101</v>
      </c>
      <c r="H195" s="2" t="s">
        <v>1874</v>
      </c>
      <c r="I195" s="3" t="s">
        <v>1875</v>
      </c>
      <c r="J195" s="3" t="s">
        <v>1098</v>
      </c>
      <c r="K195" s="2" t="s">
        <v>1876</v>
      </c>
    </row>
    <row r="196" spans="1:11" x14ac:dyDescent="0.25">
      <c r="A196" s="2" t="s">
        <v>1877</v>
      </c>
      <c r="B196" s="2" t="s">
        <v>40</v>
      </c>
      <c r="C196" s="2" t="s">
        <v>11</v>
      </c>
      <c r="D196" s="2" t="s">
        <v>42</v>
      </c>
      <c r="E196" s="2" t="s">
        <v>370</v>
      </c>
      <c r="F196" s="3">
        <v>10</v>
      </c>
      <c r="G196" s="2" t="s">
        <v>1101</v>
      </c>
      <c r="H196" s="2" t="s">
        <v>1878</v>
      </c>
      <c r="I196" s="3" t="s">
        <v>1879</v>
      </c>
      <c r="J196" s="3" t="s">
        <v>1098</v>
      </c>
      <c r="K196" s="2" t="s">
        <v>1880</v>
      </c>
    </row>
    <row r="197" spans="1:11" x14ac:dyDescent="0.25">
      <c r="A197" s="2" t="s">
        <v>1881</v>
      </c>
      <c r="B197" s="2" t="s">
        <v>40</v>
      </c>
      <c r="C197" s="2" t="s">
        <v>11</v>
      </c>
      <c r="D197" s="2" t="s">
        <v>42</v>
      </c>
      <c r="E197" s="2" t="s">
        <v>370</v>
      </c>
      <c r="F197" s="3">
        <v>11</v>
      </c>
      <c r="G197" s="2" t="s">
        <v>1101</v>
      </c>
      <c r="H197" s="2" t="s">
        <v>1882</v>
      </c>
      <c r="I197" s="3" t="s">
        <v>1883</v>
      </c>
      <c r="J197" s="3" t="s">
        <v>1098</v>
      </c>
      <c r="K197" s="2" t="s">
        <v>1884</v>
      </c>
    </row>
    <row r="198" spans="1:11" x14ac:dyDescent="0.25">
      <c r="A198" s="2" t="s">
        <v>1885</v>
      </c>
      <c r="B198" s="2" t="s">
        <v>40</v>
      </c>
      <c r="C198" s="2" t="s">
        <v>11</v>
      </c>
      <c r="D198" s="2" t="s">
        <v>42</v>
      </c>
      <c r="E198" s="2" t="s">
        <v>370</v>
      </c>
      <c r="F198" s="3">
        <v>12</v>
      </c>
      <c r="G198" s="2" t="s">
        <v>1101</v>
      </c>
      <c r="H198" s="2" t="s">
        <v>1886</v>
      </c>
      <c r="I198" s="3" t="s">
        <v>1887</v>
      </c>
      <c r="J198" s="3" t="s">
        <v>1098</v>
      </c>
      <c r="K198" s="2" t="s">
        <v>1888</v>
      </c>
    </row>
    <row r="199" spans="1:11" x14ac:dyDescent="0.25">
      <c r="A199" s="2" t="s">
        <v>1889</v>
      </c>
      <c r="B199" s="2" t="s">
        <v>40</v>
      </c>
      <c r="C199" s="2" t="s">
        <v>11</v>
      </c>
      <c r="D199" s="2" t="s">
        <v>42</v>
      </c>
      <c r="E199" s="2" t="s">
        <v>378</v>
      </c>
      <c r="F199" s="3">
        <v>0</v>
      </c>
      <c r="G199" s="2" t="s">
        <v>1095</v>
      </c>
      <c r="H199" s="2" t="s">
        <v>1890</v>
      </c>
      <c r="I199" s="3" t="s">
        <v>1891</v>
      </c>
      <c r="J199" s="3" t="s">
        <v>1098</v>
      </c>
      <c r="K199" s="2" t="s">
        <v>1892</v>
      </c>
    </row>
    <row r="200" spans="1:11" x14ac:dyDescent="0.25">
      <c r="A200" s="2" t="s">
        <v>1893</v>
      </c>
      <c r="B200" s="2" t="s">
        <v>40</v>
      </c>
      <c r="C200" s="2" t="s">
        <v>11</v>
      </c>
      <c r="D200" s="2" t="s">
        <v>42</v>
      </c>
      <c r="E200" s="2" t="s">
        <v>378</v>
      </c>
      <c r="F200" s="3">
        <v>1</v>
      </c>
      <c r="G200" s="2" t="s">
        <v>1101</v>
      </c>
      <c r="H200" s="2" t="s">
        <v>1894</v>
      </c>
      <c r="I200" s="3" t="s">
        <v>1895</v>
      </c>
      <c r="J200" s="3" t="s">
        <v>1098</v>
      </c>
      <c r="K200" s="2" t="s">
        <v>1896</v>
      </c>
    </row>
    <row r="201" spans="1:11" x14ac:dyDescent="0.25">
      <c r="A201" s="2" t="s">
        <v>1897</v>
      </c>
      <c r="B201" s="2" t="s">
        <v>40</v>
      </c>
      <c r="C201" s="2" t="s">
        <v>11</v>
      </c>
      <c r="D201" s="2" t="s">
        <v>42</v>
      </c>
      <c r="E201" s="2" t="s">
        <v>378</v>
      </c>
      <c r="F201" s="3">
        <v>2</v>
      </c>
      <c r="G201" s="2" t="s">
        <v>1101</v>
      </c>
      <c r="H201" s="2" t="s">
        <v>1898</v>
      </c>
      <c r="I201" s="3" t="s">
        <v>1899</v>
      </c>
      <c r="J201" s="3" t="s">
        <v>1098</v>
      </c>
      <c r="K201" s="2" t="s">
        <v>1900</v>
      </c>
    </row>
    <row r="202" spans="1:11" x14ac:dyDescent="0.25">
      <c r="A202" s="2" t="s">
        <v>1901</v>
      </c>
      <c r="B202" s="2" t="s">
        <v>40</v>
      </c>
      <c r="C202" s="2" t="s">
        <v>11</v>
      </c>
      <c r="D202" s="2" t="s">
        <v>42</v>
      </c>
      <c r="E202" s="2" t="s">
        <v>378</v>
      </c>
      <c r="F202" s="3">
        <v>3</v>
      </c>
      <c r="G202" s="2" t="s">
        <v>1101</v>
      </c>
      <c r="H202" s="2" t="s">
        <v>1902</v>
      </c>
      <c r="I202" s="3" t="s">
        <v>1903</v>
      </c>
      <c r="J202" s="3" t="s">
        <v>1098</v>
      </c>
      <c r="K202" s="2" t="s">
        <v>1904</v>
      </c>
    </row>
    <row r="203" spans="1:11" x14ac:dyDescent="0.25">
      <c r="A203" s="2" t="s">
        <v>1905</v>
      </c>
      <c r="B203" s="2" t="s">
        <v>40</v>
      </c>
      <c r="C203" s="2" t="s">
        <v>11</v>
      </c>
      <c r="D203" s="2" t="s">
        <v>42</v>
      </c>
      <c r="E203" s="2" t="s">
        <v>378</v>
      </c>
      <c r="F203" s="3">
        <v>4</v>
      </c>
      <c r="G203" s="2" t="s">
        <v>1101</v>
      </c>
      <c r="H203" s="2" t="s">
        <v>1906</v>
      </c>
      <c r="I203" s="3" t="s">
        <v>1907</v>
      </c>
      <c r="J203" s="3" t="s">
        <v>1098</v>
      </c>
      <c r="K203" s="2" t="s">
        <v>1908</v>
      </c>
    </row>
    <row r="204" spans="1:11" x14ac:dyDescent="0.25">
      <c r="A204" s="2" t="s">
        <v>1909</v>
      </c>
      <c r="B204" s="2" t="s">
        <v>40</v>
      </c>
      <c r="C204" s="2" t="s">
        <v>11</v>
      </c>
      <c r="D204" s="2" t="s">
        <v>42</v>
      </c>
      <c r="E204" s="2" t="s">
        <v>378</v>
      </c>
      <c r="F204" s="3">
        <v>5</v>
      </c>
      <c r="G204" s="2" t="s">
        <v>1101</v>
      </c>
      <c r="H204" s="2" t="s">
        <v>1910</v>
      </c>
      <c r="I204" s="3" t="s">
        <v>1911</v>
      </c>
      <c r="J204" s="3" t="s">
        <v>1098</v>
      </c>
      <c r="K204" s="2" t="s">
        <v>1912</v>
      </c>
    </row>
    <row r="205" spans="1:11" x14ac:dyDescent="0.25">
      <c r="A205" s="2" t="s">
        <v>1913</v>
      </c>
      <c r="B205" s="2" t="s">
        <v>40</v>
      </c>
      <c r="C205" s="2" t="s">
        <v>11</v>
      </c>
      <c r="D205" s="2" t="s">
        <v>42</v>
      </c>
      <c r="E205" s="2" t="s">
        <v>378</v>
      </c>
      <c r="F205" s="3">
        <v>6</v>
      </c>
      <c r="G205" s="2" t="s">
        <v>1101</v>
      </c>
      <c r="H205" s="2" t="s">
        <v>1914</v>
      </c>
      <c r="I205" s="3" t="s">
        <v>1915</v>
      </c>
      <c r="J205" s="3" t="s">
        <v>1137</v>
      </c>
      <c r="K205" s="2" t="s">
        <v>1916</v>
      </c>
    </row>
    <row r="206" spans="1:11" x14ac:dyDescent="0.25">
      <c r="A206" s="2" t="s">
        <v>1917</v>
      </c>
      <c r="B206" s="2" t="s">
        <v>40</v>
      </c>
      <c r="C206" s="2" t="s">
        <v>11</v>
      </c>
      <c r="D206" s="2" t="s">
        <v>42</v>
      </c>
      <c r="E206" s="2" t="s">
        <v>378</v>
      </c>
      <c r="F206" s="3">
        <v>7</v>
      </c>
      <c r="G206" s="2" t="s">
        <v>1101</v>
      </c>
      <c r="H206" s="2" t="s">
        <v>1918</v>
      </c>
      <c r="I206" s="3" t="s">
        <v>1919</v>
      </c>
      <c r="J206" s="3" t="s">
        <v>1137</v>
      </c>
      <c r="K206" s="2" t="s">
        <v>1920</v>
      </c>
    </row>
    <row r="207" spans="1:11" x14ac:dyDescent="0.25">
      <c r="A207" s="2" t="s">
        <v>1921</v>
      </c>
      <c r="B207" s="2" t="s">
        <v>40</v>
      </c>
      <c r="C207" s="2" t="s">
        <v>11</v>
      </c>
      <c r="D207" s="2" t="s">
        <v>42</v>
      </c>
      <c r="E207" s="2" t="s">
        <v>378</v>
      </c>
      <c r="F207" s="3">
        <v>8</v>
      </c>
      <c r="G207" s="2" t="s">
        <v>1101</v>
      </c>
      <c r="H207" s="2" t="s">
        <v>1922</v>
      </c>
      <c r="I207" s="3" t="s">
        <v>1923</v>
      </c>
      <c r="J207" s="3" t="s">
        <v>1098</v>
      </c>
      <c r="K207" s="2" t="s">
        <v>1924</v>
      </c>
    </row>
    <row r="208" spans="1:11" x14ac:dyDescent="0.25">
      <c r="A208" s="2" t="s">
        <v>1925</v>
      </c>
      <c r="B208" s="2" t="s">
        <v>40</v>
      </c>
      <c r="C208" s="2" t="s">
        <v>11</v>
      </c>
      <c r="D208" s="2" t="s">
        <v>42</v>
      </c>
      <c r="E208" s="2" t="s">
        <v>378</v>
      </c>
      <c r="F208" s="3">
        <v>9</v>
      </c>
      <c r="G208" s="2" t="s">
        <v>1101</v>
      </c>
      <c r="H208" s="2" t="s">
        <v>1926</v>
      </c>
      <c r="I208" s="3" t="s">
        <v>1927</v>
      </c>
      <c r="J208" s="3" t="s">
        <v>1098</v>
      </c>
      <c r="K208" s="2" t="s">
        <v>1928</v>
      </c>
    </row>
    <row r="209" spans="1:11" x14ac:dyDescent="0.25">
      <c r="A209" s="2" t="s">
        <v>1929</v>
      </c>
      <c r="B209" s="2" t="s">
        <v>40</v>
      </c>
      <c r="C209" s="2" t="s">
        <v>11</v>
      </c>
      <c r="D209" s="2" t="s">
        <v>42</v>
      </c>
      <c r="E209" s="2" t="s">
        <v>378</v>
      </c>
      <c r="F209" s="3">
        <v>10</v>
      </c>
      <c r="G209" s="2" t="s">
        <v>1101</v>
      </c>
      <c r="H209" s="2" t="s">
        <v>1930</v>
      </c>
      <c r="I209" s="3" t="s">
        <v>1931</v>
      </c>
      <c r="J209" s="3" t="s">
        <v>1098</v>
      </c>
      <c r="K209" s="2" t="s">
        <v>1932</v>
      </c>
    </row>
    <row r="210" spans="1:11" x14ac:dyDescent="0.25">
      <c r="A210" s="2" t="s">
        <v>1933</v>
      </c>
      <c r="B210" s="2" t="s">
        <v>40</v>
      </c>
      <c r="C210" s="2" t="s">
        <v>11</v>
      </c>
      <c r="D210" s="2" t="s">
        <v>42</v>
      </c>
      <c r="E210" s="2" t="s">
        <v>378</v>
      </c>
      <c r="F210" s="3">
        <v>11</v>
      </c>
      <c r="G210" s="2" t="s">
        <v>1101</v>
      </c>
      <c r="H210" s="2" t="s">
        <v>1934</v>
      </c>
      <c r="I210" s="3" t="s">
        <v>1935</v>
      </c>
      <c r="J210" s="3" t="s">
        <v>1098</v>
      </c>
      <c r="K210" s="2" t="s">
        <v>1936</v>
      </c>
    </row>
    <row r="211" spans="1:11" x14ac:dyDescent="0.25">
      <c r="A211" s="2" t="s">
        <v>1937</v>
      </c>
      <c r="B211" s="2" t="s">
        <v>40</v>
      </c>
      <c r="C211" s="2" t="s">
        <v>11</v>
      </c>
      <c r="D211" s="2" t="s">
        <v>42</v>
      </c>
      <c r="E211" s="2" t="s">
        <v>378</v>
      </c>
      <c r="F211" s="3">
        <v>12</v>
      </c>
      <c r="G211" s="2" t="s">
        <v>1101</v>
      </c>
      <c r="H211" s="2" t="s">
        <v>1938</v>
      </c>
      <c r="I211" s="3" t="s">
        <v>1939</v>
      </c>
      <c r="J211" s="3" t="s">
        <v>1137</v>
      </c>
      <c r="K211" s="2" t="s">
        <v>1940</v>
      </c>
    </row>
    <row r="212" spans="1:11" x14ac:dyDescent="0.25">
      <c r="A212" s="2" t="s">
        <v>1941</v>
      </c>
      <c r="B212" s="2" t="s">
        <v>40</v>
      </c>
      <c r="C212" s="2" t="s">
        <v>11</v>
      </c>
      <c r="D212" s="2" t="s">
        <v>42</v>
      </c>
      <c r="E212" s="2" t="s">
        <v>430</v>
      </c>
      <c r="F212" s="3">
        <v>0</v>
      </c>
      <c r="G212" s="2" t="s">
        <v>1095</v>
      </c>
      <c r="H212" s="2" t="s">
        <v>1942</v>
      </c>
      <c r="I212" s="3" t="s">
        <v>1943</v>
      </c>
      <c r="J212" s="3" t="s">
        <v>1098</v>
      </c>
      <c r="K212" s="2" t="s">
        <v>1944</v>
      </c>
    </row>
    <row r="213" spans="1:11" x14ac:dyDescent="0.25">
      <c r="A213" s="2" t="s">
        <v>1945</v>
      </c>
      <c r="B213" s="2" t="s">
        <v>40</v>
      </c>
      <c r="C213" s="2" t="s">
        <v>11</v>
      </c>
      <c r="D213" s="2" t="s">
        <v>42</v>
      </c>
      <c r="E213" s="2" t="s">
        <v>430</v>
      </c>
      <c r="F213" s="3">
        <v>1</v>
      </c>
      <c r="G213" s="2" t="s">
        <v>1101</v>
      </c>
      <c r="H213" s="2" t="s">
        <v>1946</v>
      </c>
      <c r="I213" s="3" t="s">
        <v>1947</v>
      </c>
      <c r="J213" s="3" t="s">
        <v>1098</v>
      </c>
      <c r="K213" s="2" t="s">
        <v>1948</v>
      </c>
    </row>
    <row r="214" spans="1:11" x14ac:dyDescent="0.25">
      <c r="A214" s="2" t="s">
        <v>1949</v>
      </c>
      <c r="B214" s="2" t="s">
        <v>40</v>
      </c>
      <c r="C214" s="2" t="s">
        <v>11</v>
      </c>
      <c r="D214" s="2" t="s">
        <v>42</v>
      </c>
      <c r="E214" s="2" t="s">
        <v>430</v>
      </c>
      <c r="F214" s="3">
        <v>2</v>
      </c>
      <c r="G214" s="2" t="s">
        <v>1101</v>
      </c>
      <c r="H214" s="2" t="s">
        <v>1950</v>
      </c>
      <c r="I214" s="3" t="s">
        <v>1951</v>
      </c>
      <c r="J214" s="3" t="s">
        <v>1098</v>
      </c>
      <c r="K214" s="2" t="s">
        <v>1952</v>
      </c>
    </row>
    <row r="215" spans="1:11" x14ac:dyDescent="0.25">
      <c r="A215" s="2" t="s">
        <v>1953</v>
      </c>
      <c r="B215" s="2" t="s">
        <v>40</v>
      </c>
      <c r="C215" s="2" t="s">
        <v>11</v>
      </c>
      <c r="D215" s="2" t="s">
        <v>42</v>
      </c>
      <c r="E215" s="2" t="s">
        <v>430</v>
      </c>
      <c r="F215" s="3">
        <v>3</v>
      </c>
      <c r="G215" s="2" t="s">
        <v>1101</v>
      </c>
      <c r="H215" s="2" t="s">
        <v>1954</v>
      </c>
      <c r="I215" s="3" t="s">
        <v>1955</v>
      </c>
      <c r="J215" s="3" t="s">
        <v>1098</v>
      </c>
      <c r="K215" s="2" t="s">
        <v>1956</v>
      </c>
    </row>
    <row r="216" spans="1:11" x14ac:dyDescent="0.25">
      <c r="A216" s="2" t="s">
        <v>1957</v>
      </c>
      <c r="B216" s="2" t="s">
        <v>40</v>
      </c>
      <c r="C216" s="2" t="s">
        <v>11</v>
      </c>
      <c r="D216" s="2" t="s">
        <v>42</v>
      </c>
      <c r="E216" s="2" t="s">
        <v>430</v>
      </c>
      <c r="F216" s="3">
        <v>4</v>
      </c>
      <c r="G216" s="2" t="s">
        <v>1101</v>
      </c>
      <c r="H216" s="2" t="s">
        <v>1958</v>
      </c>
      <c r="I216" s="3" t="s">
        <v>1959</v>
      </c>
      <c r="J216" s="3" t="s">
        <v>1098</v>
      </c>
      <c r="K216" s="2" t="s">
        <v>1960</v>
      </c>
    </row>
    <row r="217" spans="1:11" x14ac:dyDescent="0.25">
      <c r="A217" s="2" t="s">
        <v>1961</v>
      </c>
      <c r="B217" s="2" t="s">
        <v>40</v>
      </c>
      <c r="C217" s="2" t="s">
        <v>11</v>
      </c>
      <c r="D217" s="2" t="s">
        <v>42</v>
      </c>
      <c r="E217" s="2" t="s">
        <v>430</v>
      </c>
      <c r="F217" s="3">
        <v>5</v>
      </c>
      <c r="G217" s="2" t="s">
        <v>1101</v>
      </c>
      <c r="H217" s="2" t="s">
        <v>1962</v>
      </c>
      <c r="I217" s="3" t="s">
        <v>1963</v>
      </c>
      <c r="J217" s="3" t="s">
        <v>1098</v>
      </c>
      <c r="K217" s="2" t="s">
        <v>1964</v>
      </c>
    </row>
    <row r="218" spans="1:11" x14ac:dyDescent="0.25">
      <c r="A218" s="2" t="s">
        <v>1965</v>
      </c>
      <c r="B218" s="2" t="s">
        <v>40</v>
      </c>
      <c r="C218" s="2" t="s">
        <v>11</v>
      </c>
      <c r="D218" s="2" t="s">
        <v>42</v>
      </c>
      <c r="E218" s="2" t="s">
        <v>430</v>
      </c>
      <c r="F218" s="3">
        <v>6</v>
      </c>
      <c r="G218" s="2" t="s">
        <v>1101</v>
      </c>
      <c r="H218" s="2" t="s">
        <v>1966</v>
      </c>
      <c r="I218" s="3" t="s">
        <v>1967</v>
      </c>
      <c r="J218" s="3" t="s">
        <v>1098</v>
      </c>
      <c r="K218" s="2" t="s">
        <v>1968</v>
      </c>
    </row>
    <row r="219" spans="1:11" x14ac:dyDescent="0.25">
      <c r="A219" s="2" t="s">
        <v>1969</v>
      </c>
      <c r="B219" s="2" t="s">
        <v>40</v>
      </c>
      <c r="C219" s="2" t="s">
        <v>11</v>
      </c>
      <c r="D219" s="2" t="s">
        <v>42</v>
      </c>
      <c r="E219" s="2" t="s">
        <v>430</v>
      </c>
      <c r="F219" s="3">
        <v>7</v>
      </c>
      <c r="G219" s="2" t="s">
        <v>1101</v>
      </c>
      <c r="H219" s="2" t="s">
        <v>1970</v>
      </c>
      <c r="I219" s="3" t="s">
        <v>1971</v>
      </c>
      <c r="J219" s="3" t="s">
        <v>1098</v>
      </c>
      <c r="K219" s="2" t="s">
        <v>1972</v>
      </c>
    </row>
    <row r="220" spans="1:11" x14ac:dyDescent="0.25">
      <c r="A220" s="2" t="s">
        <v>1973</v>
      </c>
      <c r="B220" s="2" t="s">
        <v>40</v>
      </c>
      <c r="C220" s="2" t="s">
        <v>11</v>
      </c>
      <c r="D220" s="2" t="s">
        <v>42</v>
      </c>
      <c r="E220" s="2" t="s">
        <v>430</v>
      </c>
      <c r="F220" s="3">
        <v>8</v>
      </c>
      <c r="G220" s="2" t="s">
        <v>1101</v>
      </c>
      <c r="H220" s="2" t="s">
        <v>1974</v>
      </c>
      <c r="I220" s="3" t="s">
        <v>1975</v>
      </c>
      <c r="J220" s="3" t="s">
        <v>1098</v>
      </c>
      <c r="K220" s="2" t="s">
        <v>1976</v>
      </c>
    </row>
    <row r="221" spans="1:11" x14ac:dyDescent="0.25">
      <c r="A221" s="2" t="s">
        <v>1977</v>
      </c>
      <c r="B221" s="2" t="s">
        <v>40</v>
      </c>
      <c r="C221" s="2" t="s">
        <v>11</v>
      </c>
      <c r="D221" s="2" t="s">
        <v>42</v>
      </c>
      <c r="E221" s="2" t="s">
        <v>430</v>
      </c>
      <c r="F221" s="3">
        <v>9</v>
      </c>
      <c r="G221" s="2" t="s">
        <v>1101</v>
      </c>
      <c r="H221" s="2" t="s">
        <v>1978</v>
      </c>
      <c r="I221" s="3" t="s">
        <v>1979</v>
      </c>
      <c r="J221" s="3" t="s">
        <v>1098</v>
      </c>
      <c r="K221" s="2" t="s">
        <v>1980</v>
      </c>
    </row>
    <row r="222" spans="1:11" x14ac:dyDescent="0.25">
      <c r="A222" s="2" t="s">
        <v>1981</v>
      </c>
      <c r="B222" s="2" t="s">
        <v>40</v>
      </c>
      <c r="C222" s="2" t="s">
        <v>11</v>
      </c>
      <c r="D222" s="2" t="s">
        <v>42</v>
      </c>
      <c r="E222" s="2" t="s">
        <v>430</v>
      </c>
      <c r="F222" s="3">
        <v>10</v>
      </c>
      <c r="G222" s="2" t="s">
        <v>1101</v>
      </c>
      <c r="H222" s="2" t="s">
        <v>1982</v>
      </c>
      <c r="I222" s="3" t="s">
        <v>1983</v>
      </c>
      <c r="J222" s="3" t="s">
        <v>1098</v>
      </c>
      <c r="K222" s="2" t="s">
        <v>1984</v>
      </c>
    </row>
    <row r="223" spans="1:11" x14ac:dyDescent="0.25">
      <c r="A223" s="2" t="s">
        <v>1985</v>
      </c>
      <c r="B223" s="2" t="s">
        <v>40</v>
      </c>
      <c r="C223" s="2" t="s">
        <v>11</v>
      </c>
      <c r="D223" s="2" t="s">
        <v>42</v>
      </c>
      <c r="E223" s="2" t="s">
        <v>430</v>
      </c>
      <c r="F223" s="3">
        <v>11</v>
      </c>
      <c r="G223" s="2" t="s">
        <v>1101</v>
      </c>
      <c r="H223" s="2" t="s">
        <v>1986</v>
      </c>
      <c r="I223" s="3" t="s">
        <v>1987</v>
      </c>
      <c r="J223" s="3" t="s">
        <v>1132</v>
      </c>
      <c r="K223" s="2" t="s">
        <v>1988</v>
      </c>
    </row>
    <row r="224" spans="1:11" x14ac:dyDescent="0.25">
      <c r="A224" s="2" t="s">
        <v>1989</v>
      </c>
      <c r="B224" s="2" t="s">
        <v>40</v>
      </c>
      <c r="C224" s="2" t="s">
        <v>11</v>
      </c>
      <c r="D224" s="2" t="s">
        <v>42</v>
      </c>
      <c r="E224" s="2" t="s">
        <v>430</v>
      </c>
      <c r="F224" s="3">
        <v>12</v>
      </c>
      <c r="G224" s="2" t="s">
        <v>1101</v>
      </c>
      <c r="H224" s="2" t="s">
        <v>1990</v>
      </c>
      <c r="I224" s="3" t="s">
        <v>1991</v>
      </c>
      <c r="J224" s="3" t="s">
        <v>1098</v>
      </c>
      <c r="K224" s="2" t="s">
        <v>1992</v>
      </c>
    </row>
    <row r="225" spans="1:11" x14ac:dyDescent="0.25">
      <c r="A225" s="2" t="s">
        <v>1993</v>
      </c>
      <c r="B225" s="2" t="s">
        <v>40</v>
      </c>
      <c r="C225" s="2" t="s">
        <v>11</v>
      </c>
      <c r="D225" s="2" t="s">
        <v>42</v>
      </c>
      <c r="E225" s="2" t="s">
        <v>423</v>
      </c>
      <c r="F225" s="3">
        <v>0</v>
      </c>
      <c r="G225" s="2" t="s">
        <v>1095</v>
      </c>
      <c r="H225" s="2" t="s">
        <v>1994</v>
      </c>
      <c r="I225" s="3" t="s">
        <v>1995</v>
      </c>
      <c r="J225" s="3" t="s">
        <v>1098</v>
      </c>
      <c r="K225" s="2" t="s">
        <v>1996</v>
      </c>
    </row>
    <row r="226" spans="1:11" x14ac:dyDescent="0.25">
      <c r="A226" s="2" t="s">
        <v>1997</v>
      </c>
      <c r="B226" s="2" t="s">
        <v>40</v>
      </c>
      <c r="C226" s="2" t="s">
        <v>11</v>
      </c>
      <c r="D226" s="2" t="s">
        <v>42</v>
      </c>
      <c r="E226" s="2" t="s">
        <v>423</v>
      </c>
      <c r="F226" s="3">
        <v>1</v>
      </c>
      <c r="G226" s="2" t="s">
        <v>1101</v>
      </c>
      <c r="H226" s="2" t="s">
        <v>1998</v>
      </c>
      <c r="I226" s="3" t="s">
        <v>1999</v>
      </c>
      <c r="J226" s="3" t="s">
        <v>1098</v>
      </c>
      <c r="K226" s="2" t="s">
        <v>2000</v>
      </c>
    </row>
    <row r="227" spans="1:11" x14ac:dyDescent="0.25">
      <c r="A227" s="2" t="s">
        <v>2001</v>
      </c>
      <c r="B227" s="2" t="s">
        <v>40</v>
      </c>
      <c r="C227" s="2" t="s">
        <v>11</v>
      </c>
      <c r="D227" s="2" t="s">
        <v>42</v>
      </c>
      <c r="E227" s="2" t="s">
        <v>423</v>
      </c>
      <c r="F227" s="3">
        <v>2</v>
      </c>
      <c r="G227" s="2" t="s">
        <v>1101</v>
      </c>
      <c r="H227" s="2" t="s">
        <v>2002</v>
      </c>
      <c r="I227" s="3" t="s">
        <v>2003</v>
      </c>
      <c r="J227" s="3" t="s">
        <v>1098</v>
      </c>
      <c r="K227" s="2" t="s">
        <v>2004</v>
      </c>
    </row>
    <row r="228" spans="1:11" x14ac:dyDescent="0.25">
      <c r="A228" s="2" t="s">
        <v>2005</v>
      </c>
      <c r="B228" s="2" t="s">
        <v>40</v>
      </c>
      <c r="C228" s="2" t="s">
        <v>11</v>
      </c>
      <c r="D228" s="2" t="s">
        <v>42</v>
      </c>
      <c r="E228" s="2" t="s">
        <v>423</v>
      </c>
      <c r="F228" s="3">
        <v>3</v>
      </c>
      <c r="G228" s="2" t="s">
        <v>1101</v>
      </c>
      <c r="H228" s="2" t="s">
        <v>2006</v>
      </c>
      <c r="I228" s="3" t="s">
        <v>2007</v>
      </c>
      <c r="J228" s="3" t="s">
        <v>1098</v>
      </c>
      <c r="K228" s="2" t="s">
        <v>2008</v>
      </c>
    </row>
    <row r="229" spans="1:11" x14ac:dyDescent="0.25">
      <c r="A229" s="2" t="s">
        <v>2009</v>
      </c>
      <c r="B229" s="2" t="s">
        <v>40</v>
      </c>
      <c r="C229" s="2" t="s">
        <v>11</v>
      </c>
      <c r="D229" s="2" t="s">
        <v>42</v>
      </c>
      <c r="E229" s="2" t="s">
        <v>423</v>
      </c>
      <c r="F229" s="3">
        <v>4</v>
      </c>
      <c r="G229" s="2" t="s">
        <v>1101</v>
      </c>
      <c r="H229" s="2" t="s">
        <v>2010</v>
      </c>
      <c r="I229" s="3" t="s">
        <v>2011</v>
      </c>
      <c r="J229" s="3" t="s">
        <v>1098</v>
      </c>
      <c r="K229" s="2" t="s">
        <v>2012</v>
      </c>
    </row>
    <row r="230" spans="1:11" x14ac:dyDescent="0.25">
      <c r="A230" s="2" t="s">
        <v>2013</v>
      </c>
      <c r="B230" s="2" t="s">
        <v>40</v>
      </c>
      <c r="C230" s="2" t="s">
        <v>11</v>
      </c>
      <c r="D230" s="2" t="s">
        <v>42</v>
      </c>
      <c r="E230" s="2" t="s">
        <v>423</v>
      </c>
      <c r="F230" s="3">
        <v>5</v>
      </c>
      <c r="G230" s="2" t="s">
        <v>1101</v>
      </c>
      <c r="H230" s="2" t="s">
        <v>2014</v>
      </c>
      <c r="I230" s="3" t="s">
        <v>2015</v>
      </c>
      <c r="J230" s="3" t="s">
        <v>1098</v>
      </c>
      <c r="K230" s="2" t="s">
        <v>2016</v>
      </c>
    </row>
    <row r="231" spans="1:11" x14ac:dyDescent="0.25">
      <c r="A231" s="2" t="s">
        <v>2017</v>
      </c>
      <c r="B231" s="2" t="s">
        <v>40</v>
      </c>
      <c r="C231" s="2" t="s">
        <v>11</v>
      </c>
      <c r="D231" s="2" t="s">
        <v>42</v>
      </c>
      <c r="E231" s="2" t="s">
        <v>423</v>
      </c>
      <c r="F231" s="3">
        <v>6</v>
      </c>
      <c r="G231" s="2" t="s">
        <v>1101</v>
      </c>
      <c r="H231" s="2" t="s">
        <v>2018</v>
      </c>
      <c r="I231" s="3" t="s">
        <v>2019</v>
      </c>
      <c r="J231" s="3" t="s">
        <v>1098</v>
      </c>
      <c r="K231" s="2" t="s">
        <v>2020</v>
      </c>
    </row>
    <row r="232" spans="1:11" x14ac:dyDescent="0.25">
      <c r="A232" s="2" t="s">
        <v>2021</v>
      </c>
      <c r="B232" s="2" t="s">
        <v>40</v>
      </c>
      <c r="C232" s="2" t="s">
        <v>11</v>
      </c>
      <c r="D232" s="2" t="s">
        <v>42</v>
      </c>
      <c r="E232" s="2" t="s">
        <v>423</v>
      </c>
      <c r="F232" s="3">
        <v>7</v>
      </c>
      <c r="G232" s="2" t="s">
        <v>1101</v>
      </c>
      <c r="H232" s="2" t="s">
        <v>2022</v>
      </c>
      <c r="I232" s="3" t="s">
        <v>2023</v>
      </c>
      <c r="J232" s="3" t="s">
        <v>1098</v>
      </c>
      <c r="K232" s="2" t="s">
        <v>2024</v>
      </c>
    </row>
    <row r="233" spans="1:11" x14ac:dyDescent="0.25">
      <c r="A233" s="2" t="s">
        <v>2025</v>
      </c>
      <c r="B233" s="2" t="s">
        <v>40</v>
      </c>
      <c r="C233" s="2" t="s">
        <v>11</v>
      </c>
      <c r="D233" s="2" t="s">
        <v>42</v>
      </c>
      <c r="E233" s="2" t="s">
        <v>423</v>
      </c>
      <c r="F233" s="3">
        <v>8</v>
      </c>
      <c r="G233" s="2" t="s">
        <v>1101</v>
      </c>
      <c r="H233" s="2" t="s">
        <v>2026</v>
      </c>
      <c r="I233" s="3" t="s">
        <v>2027</v>
      </c>
      <c r="J233" s="3" t="s">
        <v>1098</v>
      </c>
      <c r="K233" s="2" t="s">
        <v>2028</v>
      </c>
    </row>
    <row r="234" spans="1:11" x14ac:dyDescent="0.25">
      <c r="A234" s="2" t="s">
        <v>2029</v>
      </c>
      <c r="B234" s="2" t="s">
        <v>40</v>
      </c>
      <c r="C234" s="2" t="s">
        <v>11</v>
      </c>
      <c r="D234" s="2" t="s">
        <v>42</v>
      </c>
      <c r="E234" s="2" t="s">
        <v>423</v>
      </c>
      <c r="F234" s="3">
        <v>9</v>
      </c>
      <c r="G234" s="2" t="s">
        <v>1101</v>
      </c>
      <c r="H234" s="2" t="s">
        <v>2030</v>
      </c>
      <c r="I234" s="3" t="s">
        <v>2031</v>
      </c>
      <c r="J234" s="3" t="s">
        <v>1098</v>
      </c>
      <c r="K234" s="2" t="s">
        <v>2032</v>
      </c>
    </row>
    <row r="235" spans="1:11" x14ac:dyDescent="0.25">
      <c r="A235" s="2" t="s">
        <v>2033</v>
      </c>
      <c r="B235" s="2" t="s">
        <v>40</v>
      </c>
      <c r="C235" s="2" t="s">
        <v>11</v>
      </c>
      <c r="D235" s="2" t="s">
        <v>42</v>
      </c>
      <c r="E235" s="2" t="s">
        <v>423</v>
      </c>
      <c r="F235" s="3">
        <v>10</v>
      </c>
      <c r="G235" s="2" t="s">
        <v>1101</v>
      </c>
      <c r="H235" s="2" t="s">
        <v>2034</v>
      </c>
      <c r="I235" s="3" t="s">
        <v>2035</v>
      </c>
      <c r="J235" s="3" t="s">
        <v>1098</v>
      </c>
      <c r="K235" s="2" t="s">
        <v>2036</v>
      </c>
    </row>
    <row r="236" spans="1:11" x14ac:dyDescent="0.25">
      <c r="A236" s="2" t="s">
        <v>2037</v>
      </c>
      <c r="B236" s="2" t="s">
        <v>40</v>
      </c>
      <c r="C236" s="2" t="s">
        <v>11</v>
      </c>
      <c r="D236" s="2" t="s">
        <v>42</v>
      </c>
      <c r="E236" s="2" t="s">
        <v>423</v>
      </c>
      <c r="F236" s="3">
        <v>11</v>
      </c>
      <c r="G236" s="2" t="s">
        <v>1101</v>
      </c>
      <c r="H236" s="2" t="s">
        <v>2038</v>
      </c>
      <c r="I236" s="3" t="s">
        <v>2039</v>
      </c>
      <c r="J236" s="3" t="s">
        <v>1098</v>
      </c>
      <c r="K236" s="2" t="s">
        <v>2040</v>
      </c>
    </row>
    <row r="237" spans="1:11" x14ac:dyDescent="0.25">
      <c r="A237" s="2" t="s">
        <v>2041</v>
      </c>
      <c r="B237" s="2" t="s">
        <v>40</v>
      </c>
      <c r="C237" s="2" t="s">
        <v>11</v>
      </c>
      <c r="D237" s="2" t="s">
        <v>42</v>
      </c>
      <c r="E237" s="2" t="s">
        <v>423</v>
      </c>
      <c r="F237" s="3">
        <v>12</v>
      </c>
      <c r="G237" s="2" t="s">
        <v>1101</v>
      </c>
      <c r="H237" s="2" t="s">
        <v>2042</v>
      </c>
      <c r="I237" s="3" t="s">
        <v>2043</v>
      </c>
      <c r="J237" s="3" t="s">
        <v>1098</v>
      </c>
      <c r="K237" s="2" t="s">
        <v>2044</v>
      </c>
    </row>
    <row r="238" spans="1:11" x14ac:dyDescent="0.25">
      <c r="A238" s="2" t="s">
        <v>2045</v>
      </c>
      <c r="B238" s="2" t="s">
        <v>40</v>
      </c>
      <c r="C238" s="2" t="s">
        <v>11</v>
      </c>
      <c r="D238" s="2" t="s">
        <v>42</v>
      </c>
      <c r="E238" s="2" t="s">
        <v>390</v>
      </c>
      <c r="F238" s="3">
        <v>0</v>
      </c>
      <c r="G238" s="2" t="s">
        <v>1095</v>
      </c>
      <c r="H238" s="2" t="s">
        <v>2046</v>
      </c>
      <c r="I238" s="3" t="s">
        <v>2047</v>
      </c>
      <c r="J238" s="3" t="s">
        <v>1098</v>
      </c>
      <c r="K238" s="2" t="s">
        <v>2048</v>
      </c>
    </row>
    <row r="239" spans="1:11" x14ac:dyDescent="0.25">
      <c r="A239" s="2" t="s">
        <v>2049</v>
      </c>
      <c r="B239" s="2" t="s">
        <v>40</v>
      </c>
      <c r="C239" s="2" t="s">
        <v>11</v>
      </c>
      <c r="D239" s="2" t="s">
        <v>42</v>
      </c>
      <c r="E239" s="2" t="s">
        <v>390</v>
      </c>
      <c r="F239" s="3">
        <v>1</v>
      </c>
      <c r="G239" s="2" t="s">
        <v>1101</v>
      </c>
      <c r="H239" s="2" t="s">
        <v>2050</v>
      </c>
      <c r="I239" s="3" t="s">
        <v>2051</v>
      </c>
      <c r="J239" s="3" t="s">
        <v>1098</v>
      </c>
      <c r="K239" s="2" t="s">
        <v>2052</v>
      </c>
    </row>
    <row r="240" spans="1:11" x14ac:dyDescent="0.25">
      <c r="A240" s="2" t="s">
        <v>2053</v>
      </c>
      <c r="B240" s="2" t="s">
        <v>40</v>
      </c>
      <c r="C240" s="2" t="s">
        <v>11</v>
      </c>
      <c r="D240" s="2" t="s">
        <v>42</v>
      </c>
      <c r="E240" s="2" t="s">
        <v>390</v>
      </c>
      <c r="F240" s="3">
        <v>2</v>
      </c>
      <c r="G240" s="2" t="s">
        <v>1101</v>
      </c>
      <c r="H240" s="2" t="s">
        <v>2054</v>
      </c>
      <c r="I240" s="3" t="s">
        <v>2055</v>
      </c>
      <c r="J240" s="3" t="s">
        <v>1098</v>
      </c>
      <c r="K240" s="2" t="s">
        <v>2056</v>
      </c>
    </row>
    <row r="241" spans="1:11" x14ac:dyDescent="0.25">
      <c r="A241" s="2" t="s">
        <v>2057</v>
      </c>
      <c r="B241" s="2" t="s">
        <v>40</v>
      </c>
      <c r="C241" s="2" t="s">
        <v>11</v>
      </c>
      <c r="D241" s="2" t="s">
        <v>42</v>
      </c>
      <c r="E241" s="2" t="s">
        <v>390</v>
      </c>
      <c r="F241" s="3">
        <v>3</v>
      </c>
      <c r="G241" s="2" t="s">
        <v>1101</v>
      </c>
      <c r="H241" s="2" t="s">
        <v>2058</v>
      </c>
      <c r="I241" s="3" t="s">
        <v>2059</v>
      </c>
      <c r="J241" s="3" t="s">
        <v>1098</v>
      </c>
      <c r="K241" s="2" t="s">
        <v>2060</v>
      </c>
    </row>
    <row r="242" spans="1:11" x14ac:dyDescent="0.25">
      <c r="A242" s="2" t="s">
        <v>2061</v>
      </c>
      <c r="B242" s="2" t="s">
        <v>40</v>
      </c>
      <c r="C242" s="2" t="s">
        <v>11</v>
      </c>
      <c r="D242" s="2" t="s">
        <v>42</v>
      </c>
      <c r="E242" s="2" t="s">
        <v>390</v>
      </c>
      <c r="F242" s="3">
        <v>4</v>
      </c>
      <c r="G242" s="2" t="s">
        <v>1101</v>
      </c>
      <c r="H242" s="2" t="s">
        <v>2062</v>
      </c>
      <c r="I242" s="3" t="s">
        <v>2063</v>
      </c>
      <c r="J242" s="3" t="s">
        <v>1137</v>
      </c>
      <c r="K242" s="2" t="s">
        <v>2064</v>
      </c>
    </row>
    <row r="243" spans="1:11" x14ac:dyDescent="0.25">
      <c r="A243" s="2" t="s">
        <v>2065</v>
      </c>
      <c r="B243" s="2" t="s">
        <v>40</v>
      </c>
      <c r="C243" s="2" t="s">
        <v>11</v>
      </c>
      <c r="D243" s="2" t="s">
        <v>42</v>
      </c>
      <c r="E243" s="2" t="s">
        <v>390</v>
      </c>
      <c r="F243" s="3">
        <v>5</v>
      </c>
      <c r="G243" s="2" t="s">
        <v>1101</v>
      </c>
      <c r="H243" s="2" t="s">
        <v>2066</v>
      </c>
      <c r="I243" s="3" t="s">
        <v>2067</v>
      </c>
      <c r="J243" s="3" t="s">
        <v>1098</v>
      </c>
      <c r="K243" s="2" t="s">
        <v>2068</v>
      </c>
    </row>
    <row r="244" spans="1:11" x14ac:dyDescent="0.25">
      <c r="A244" s="2" t="s">
        <v>2069</v>
      </c>
      <c r="B244" s="2" t="s">
        <v>40</v>
      </c>
      <c r="C244" s="2" t="s">
        <v>11</v>
      </c>
      <c r="D244" s="2" t="s">
        <v>42</v>
      </c>
      <c r="E244" s="2" t="s">
        <v>390</v>
      </c>
      <c r="F244" s="3">
        <v>6</v>
      </c>
      <c r="G244" s="2" t="s">
        <v>1101</v>
      </c>
      <c r="H244" s="2" t="s">
        <v>2070</v>
      </c>
      <c r="I244" s="3" t="s">
        <v>2071</v>
      </c>
      <c r="J244" s="3" t="s">
        <v>1098</v>
      </c>
      <c r="K244" s="2" t="s">
        <v>2072</v>
      </c>
    </row>
    <row r="245" spans="1:11" x14ac:dyDescent="0.25">
      <c r="A245" s="2" t="s">
        <v>2073</v>
      </c>
      <c r="B245" s="2" t="s">
        <v>40</v>
      </c>
      <c r="C245" s="2" t="s">
        <v>11</v>
      </c>
      <c r="D245" s="2" t="s">
        <v>42</v>
      </c>
      <c r="E245" s="2" t="s">
        <v>390</v>
      </c>
      <c r="F245" s="3">
        <v>7</v>
      </c>
      <c r="G245" s="2" t="s">
        <v>1101</v>
      </c>
      <c r="H245" s="2" t="s">
        <v>2074</v>
      </c>
      <c r="I245" s="3" t="s">
        <v>2075</v>
      </c>
      <c r="J245" s="3" t="s">
        <v>1098</v>
      </c>
      <c r="K245" s="2" t="s">
        <v>2076</v>
      </c>
    </row>
    <row r="246" spans="1:11" x14ac:dyDescent="0.25">
      <c r="A246" s="2" t="s">
        <v>2077</v>
      </c>
      <c r="B246" s="2" t="s">
        <v>40</v>
      </c>
      <c r="C246" s="2" t="s">
        <v>11</v>
      </c>
      <c r="D246" s="2" t="s">
        <v>42</v>
      </c>
      <c r="E246" s="2" t="s">
        <v>390</v>
      </c>
      <c r="F246" s="3">
        <v>8</v>
      </c>
      <c r="G246" s="2" t="s">
        <v>1101</v>
      </c>
      <c r="H246" s="2" t="s">
        <v>2078</v>
      </c>
      <c r="I246" s="3" t="s">
        <v>2079</v>
      </c>
      <c r="J246" s="3" t="s">
        <v>1098</v>
      </c>
      <c r="K246" s="2" t="s">
        <v>2080</v>
      </c>
    </row>
    <row r="247" spans="1:11" x14ac:dyDescent="0.25">
      <c r="A247" s="2" t="s">
        <v>2081</v>
      </c>
      <c r="B247" s="2" t="s">
        <v>40</v>
      </c>
      <c r="C247" s="2" t="s">
        <v>11</v>
      </c>
      <c r="D247" s="2" t="s">
        <v>42</v>
      </c>
      <c r="E247" s="2" t="s">
        <v>390</v>
      </c>
      <c r="F247" s="3">
        <v>9</v>
      </c>
      <c r="G247" s="2" t="s">
        <v>1101</v>
      </c>
      <c r="H247" s="2" t="s">
        <v>2082</v>
      </c>
      <c r="I247" s="3" t="s">
        <v>2083</v>
      </c>
      <c r="J247" s="3" t="s">
        <v>1098</v>
      </c>
      <c r="K247" s="2" t="s">
        <v>2084</v>
      </c>
    </row>
    <row r="248" spans="1:11" x14ac:dyDescent="0.25">
      <c r="A248" s="2" t="s">
        <v>2085</v>
      </c>
      <c r="B248" s="2" t="s">
        <v>40</v>
      </c>
      <c r="C248" s="2" t="s">
        <v>11</v>
      </c>
      <c r="D248" s="2" t="s">
        <v>42</v>
      </c>
      <c r="E248" s="2" t="s">
        <v>390</v>
      </c>
      <c r="F248" s="3">
        <v>10</v>
      </c>
      <c r="G248" s="2" t="s">
        <v>1101</v>
      </c>
      <c r="H248" s="2" t="s">
        <v>2086</v>
      </c>
      <c r="I248" s="3" t="s">
        <v>2087</v>
      </c>
      <c r="J248" s="3" t="s">
        <v>1098</v>
      </c>
      <c r="K248" s="2" t="s">
        <v>2088</v>
      </c>
    </row>
    <row r="249" spans="1:11" x14ac:dyDescent="0.25">
      <c r="A249" s="2" t="s">
        <v>2089</v>
      </c>
      <c r="B249" s="2" t="s">
        <v>40</v>
      </c>
      <c r="C249" s="2" t="s">
        <v>11</v>
      </c>
      <c r="D249" s="2" t="s">
        <v>42</v>
      </c>
      <c r="E249" s="2" t="s">
        <v>390</v>
      </c>
      <c r="F249" s="3">
        <v>11</v>
      </c>
      <c r="G249" s="2" t="s">
        <v>1101</v>
      </c>
      <c r="H249" s="2" t="s">
        <v>2090</v>
      </c>
      <c r="I249" s="3" t="s">
        <v>2091</v>
      </c>
      <c r="J249" s="3" t="s">
        <v>1098</v>
      </c>
      <c r="K249" s="2" t="s">
        <v>2092</v>
      </c>
    </row>
    <row r="250" spans="1:11" x14ac:dyDescent="0.25">
      <c r="A250" s="2" t="s">
        <v>2093</v>
      </c>
      <c r="B250" s="2" t="s">
        <v>40</v>
      </c>
      <c r="C250" s="2" t="s">
        <v>11</v>
      </c>
      <c r="D250" s="2" t="s">
        <v>42</v>
      </c>
      <c r="E250" s="2" t="s">
        <v>390</v>
      </c>
      <c r="F250" s="3">
        <v>12</v>
      </c>
      <c r="G250" s="2" t="s">
        <v>1101</v>
      </c>
      <c r="H250" s="2" t="s">
        <v>2094</v>
      </c>
      <c r="I250" s="3" t="s">
        <v>2095</v>
      </c>
      <c r="J250" s="3" t="s">
        <v>1098</v>
      </c>
      <c r="K250" s="2" t="s">
        <v>2096</v>
      </c>
    </row>
    <row r="251" spans="1:11" x14ac:dyDescent="0.25">
      <c r="A251" s="2" t="s">
        <v>2097</v>
      </c>
      <c r="B251" s="2" t="s">
        <v>40</v>
      </c>
      <c r="C251" s="2" t="s">
        <v>11</v>
      </c>
      <c r="D251" s="2" t="s">
        <v>42</v>
      </c>
      <c r="E251" s="2" t="s">
        <v>373</v>
      </c>
      <c r="F251" s="3">
        <v>0</v>
      </c>
      <c r="G251" s="2" t="s">
        <v>1095</v>
      </c>
      <c r="H251" s="2" t="s">
        <v>2098</v>
      </c>
      <c r="I251" s="3" t="s">
        <v>2099</v>
      </c>
      <c r="J251" s="3" t="s">
        <v>1098</v>
      </c>
      <c r="K251" s="2" t="s">
        <v>2100</v>
      </c>
    </row>
    <row r="252" spans="1:11" x14ac:dyDescent="0.25">
      <c r="A252" s="2" t="s">
        <v>2101</v>
      </c>
      <c r="B252" s="2" t="s">
        <v>40</v>
      </c>
      <c r="C252" s="2" t="s">
        <v>11</v>
      </c>
      <c r="D252" s="2" t="s">
        <v>42</v>
      </c>
      <c r="E252" s="2" t="s">
        <v>373</v>
      </c>
      <c r="F252" s="3">
        <v>1</v>
      </c>
      <c r="G252" s="2" t="s">
        <v>1101</v>
      </c>
      <c r="H252" s="2" t="s">
        <v>2102</v>
      </c>
      <c r="I252" s="3" t="s">
        <v>2103</v>
      </c>
      <c r="J252" s="3" t="s">
        <v>1098</v>
      </c>
      <c r="K252" s="2" t="s">
        <v>2104</v>
      </c>
    </row>
    <row r="253" spans="1:11" x14ac:dyDescent="0.25">
      <c r="A253" s="2" t="s">
        <v>2105</v>
      </c>
      <c r="B253" s="2" t="s">
        <v>40</v>
      </c>
      <c r="C253" s="2" t="s">
        <v>11</v>
      </c>
      <c r="D253" s="2" t="s">
        <v>42</v>
      </c>
      <c r="E253" s="2" t="s">
        <v>373</v>
      </c>
      <c r="F253" s="3">
        <v>2</v>
      </c>
      <c r="G253" s="2" t="s">
        <v>1101</v>
      </c>
      <c r="H253" s="2" t="s">
        <v>2106</v>
      </c>
      <c r="I253" s="3" t="s">
        <v>2107</v>
      </c>
      <c r="J253" s="3" t="s">
        <v>1098</v>
      </c>
      <c r="K253" s="2" t="s">
        <v>2108</v>
      </c>
    </row>
    <row r="254" spans="1:11" x14ac:dyDescent="0.25">
      <c r="A254" s="2" t="s">
        <v>2109</v>
      </c>
      <c r="B254" s="2" t="s">
        <v>40</v>
      </c>
      <c r="C254" s="2" t="s">
        <v>11</v>
      </c>
      <c r="D254" s="2" t="s">
        <v>42</v>
      </c>
      <c r="E254" s="2" t="s">
        <v>373</v>
      </c>
      <c r="F254" s="3">
        <v>3</v>
      </c>
      <c r="G254" s="2" t="s">
        <v>1101</v>
      </c>
      <c r="H254" s="2" t="s">
        <v>2110</v>
      </c>
      <c r="I254" s="3" t="s">
        <v>2111</v>
      </c>
      <c r="J254" s="3" t="s">
        <v>1098</v>
      </c>
      <c r="K254" s="2" t="s">
        <v>2112</v>
      </c>
    </row>
    <row r="255" spans="1:11" x14ac:dyDescent="0.25">
      <c r="A255" s="2" t="s">
        <v>2113</v>
      </c>
      <c r="B255" s="2" t="s">
        <v>40</v>
      </c>
      <c r="C255" s="2" t="s">
        <v>11</v>
      </c>
      <c r="D255" s="2" t="s">
        <v>42</v>
      </c>
      <c r="E255" s="2" t="s">
        <v>373</v>
      </c>
      <c r="F255" s="3">
        <v>4</v>
      </c>
      <c r="G255" s="2" t="s">
        <v>1101</v>
      </c>
      <c r="H255" s="2" t="s">
        <v>2114</v>
      </c>
      <c r="I255" s="3" t="s">
        <v>2115</v>
      </c>
      <c r="J255" s="3" t="s">
        <v>1098</v>
      </c>
      <c r="K255" s="2" t="s">
        <v>2116</v>
      </c>
    </row>
    <row r="256" spans="1:11" x14ac:dyDescent="0.25">
      <c r="A256" s="2" t="s">
        <v>2117</v>
      </c>
      <c r="B256" s="2" t="s">
        <v>40</v>
      </c>
      <c r="C256" s="2" t="s">
        <v>11</v>
      </c>
      <c r="D256" s="2" t="s">
        <v>42</v>
      </c>
      <c r="E256" s="2" t="s">
        <v>373</v>
      </c>
      <c r="F256" s="3">
        <v>5</v>
      </c>
      <c r="G256" s="2" t="s">
        <v>1101</v>
      </c>
      <c r="H256" s="2" t="s">
        <v>2118</v>
      </c>
      <c r="I256" s="3" t="s">
        <v>2119</v>
      </c>
      <c r="J256" s="3" t="s">
        <v>1098</v>
      </c>
      <c r="K256" s="2" t="s">
        <v>2120</v>
      </c>
    </row>
    <row r="257" spans="1:11" x14ac:dyDescent="0.25">
      <c r="A257" s="2" t="s">
        <v>2121</v>
      </c>
      <c r="B257" s="2" t="s">
        <v>40</v>
      </c>
      <c r="C257" s="2" t="s">
        <v>11</v>
      </c>
      <c r="D257" s="2" t="s">
        <v>42</v>
      </c>
      <c r="E257" s="2" t="s">
        <v>373</v>
      </c>
      <c r="F257" s="3">
        <v>6</v>
      </c>
      <c r="G257" s="2" t="s">
        <v>1101</v>
      </c>
      <c r="H257" s="2" t="s">
        <v>2122</v>
      </c>
      <c r="I257" s="3" t="s">
        <v>2123</v>
      </c>
      <c r="J257" s="3" t="s">
        <v>1098</v>
      </c>
      <c r="K257" s="2" t="s">
        <v>2124</v>
      </c>
    </row>
    <row r="258" spans="1:11" x14ac:dyDescent="0.25">
      <c r="A258" s="2" t="s">
        <v>2125</v>
      </c>
      <c r="B258" s="2" t="s">
        <v>40</v>
      </c>
      <c r="C258" s="2" t="s">
        <v>11</v>
      </c>
      <c r="D258" s="2" t="s">
        <v>42</v>
      </c>
      <c r="E258" s="2" t="s">
        <v>373</v>
      </c>
      <c r="F258" s="3">
        <v>7</v>
      </c>
      <c r="G258" s="2" t="s">
        <v>1101</v>
      </c>
      <c r="H258" s="2" t="s">
        <v>2126</v>
      </c>
      <c r="I258" s="3" t="s">
        <v>2127</v>
      </c>
      <c r="J258" s="3" t="s">
        <v>1098</v>
      </c>
      <c r="K258" s="2" t="s">
        <v>2128</v>
      </c>
    </row>
    <row r="259" spans="1:11" x14ac:dyDescent="0.25">
      <c r="A259" s="2" t="s">
        <v>2129</v>
      </c>
      <c r="B259" s="2" t="s">
        <v>40</v>
      </c>
      <c r="C259" s="2" t="s">
        <v>11</v>
      </c>
      <c r="D259" s="2" t="s">
        <v>42</v>
      </c>
      <c r="E259" s="2" t="s">
        <v>373</v>
      </c>
      <c r="F259" s="3">
        <v>8</v>
      </c>
      <c r="G259" s="2" t="s">
        <v>1101</v>
      </c>
      <c r="H259" s="2" t="s">
        <v>2130</v>
      </c>
      <c r="I259" s="3" t="s">
        <v>2131</v>
      </c>
      <c r="J259" s="3" t="s">
        <v>1098</v>
      </c>
      <c r="K259" s="2" t="s">
        <v>2132</v>
      </c>
    </row>
    <row r="260" spans="1:11" x14ac:dyDescent="0.25">
      <c r="A260" s="2" t="s">
        <v>2133</v>
      </c>
      <c r="B260" s="2" t="s">
        <v>40</v>
      </c>
      <c r="C260" s="2" t="s">
        <v>11</v>
      </c>
      <c r="D260" s="2" t="s">
        <v>42</v>
      </c>
      <c r="E260" s="2" t="s">
        <v>373</v>
      </c>
      <c r="F260" s="3">
        <v>9</v>
      </c>
      <c r="G260" s="2" t="s">
        <v>1101</v>
      </c>
      <c r="H260" s="2" t="s">
        <v>2134</v>
      </c>
      <c r="I260" s="3" t="s">
        <v>2135</v>
      </c>
      <c r="J260" s="3" t="s">
        <v>1098</v>
      </c>
      <c r="K260" s="2" t="s">
        <v>2136</v>
      </c>
    </row>
    <row r="261" spans="1:11" x14ac:dyDescent="0.25">
      <c r="A261" s="2" t="s">
        <v>2137</v>
      </c>
      <c r="B261" s="2" t="s">
        <v>40</v>
      </c>
      <c r="C261" s="2" t="s">
        <v>11</v>
      </c>
      <c r="D261" s="2" t="s">
        <v>42</v>
      </c>
      <c r="E261" s="2" t="s">
        <v>373</v>
      </c>
      <c r="F261" s="3">
        <v>10</v>
      </c>
      <c r="G261" s="2" t="s">
        <v>1101</v>
      </c>
      <c r="H261" s="2" t="s">
        <v>2138</v>
      </c>
      <c r="I261" s="3" t="s">
        <v>2139</v>
      </c>
      <c r="J261" s="3" t="s">
        <v>1098</v>
      </c>
      <c r="K261" s="2" t="s">
        <v>2140</v>
      </c>
    </row>
    <row r="262" spans="1:11" x14ac:dyDescent="0.25">
      <c r="A262" s="2" t="s">
        <v>2141</v>
      </c>
      <c r="B262" s="2" t="s">
        <v>40</v>
      </c>
      <c r="C262" s="2" t="s">
        <v>11</v>
      </c>
      <c r="D262" s="2" t="s">
        <v>42</v>
      </c>
      <c r="E262" s="2" t="s">
        <v>373</v>
      </c>
      <c r="F262" s="3">
        <v>11</v>
      </c>
      <c r="G262" s="2" t="s">
        <v>1101</v>
      </c>
      <c r="H262" s="2" t="s">
        <v>2142</v>
      </c>
      <c r="I262" s="3" t="s">
        <v>2143</v>
      </c>
      <c r="J262" s="3" t="s">
        <v>1098</v>
      </c>
      <c r="K262" s="2" t="s">
        <v>2144</v>
      </c>
    </row>
    <row r="263" spans="1:11" x14ac:dyDescent="0.25">
      <c r="A263" s="2" t="s">
        <v>2145</v>
      </c>
      <c r="B263" s="2" t="s">
        <v>40</v>
      </c>
      <c r="C263" s="2" t="s">
        <v>11</v>
      </c>
      <c r="D263" s="2" t="s">
        <v>42</v>
      </c>
      <c r="E263" s="2" t="s">
        <v>373</v>
      </c>
      <c r="F263" s="3">
        <v>12</v>
      </c>
      <c r="G263" s="2" t="s">
        <v>1101</v>
      </c>
      <c r="H263" s="2" t="s">
        <v>2146</v>
      </c>
      <c r="I263" s="3" t="s">
        <v>2147</v>
      </c>
      <c r="J263" s="3" t="s">
        <v>1098</v>
      </c>
      <c r="K263" s="2" t="s">
        <v>2148</v>
      </c>
    </row>
    <row r="264" spans="1:11" x14ac:dyDescent="0.25">
      <c r="A264" s="2" t="s">
        <v>2149</v>
      </c>
      <c r="B264" s="2" t="s">
        <v>44</v>
      </c>
      <c r="C264" s="2" t="s">
        <v>11</v>
      </c>
      <c r="D264" s="2" t="s">
        <v>45</v>
      </c>
      <c r="E264" s="2" t="s">
        <v>1144</v>
      </c>
      <c r="F264" s="3">
        <v>0</v>
      </c>
      <c r="G264" s="2" t="s">
        <v>1095</v>
      </c>
      <c r="H264" s="2" t="s">
        <v>2150</v>
      </c>
      <c r="I264" s="3" t="s">
        <v>2151</v>
      </c>
      <c r="J264" s="3" t="s">
        <v>1098</v>
      </c>
      <c r="K264" s="2" t="s">
        <v>2152</v>
      </c>
    </row>
    <row r="265" spans="1:11" x14ac:dyDescent="0.25">
      <c r="A265" s="2" t="s">
        <v>2153</v>
      </c>
      <c r="B265" s="2" t="s">
        <v>44</v>
      </c>
      <c r="C265" s="2" t="s">
        <v>11</v>
      </c>
      <c r="D265" s="2" t="s">
        <v>45</v>
      </c>
      <c r="E265" s="2" t="s">
        <v>1144</v>
      </c>
      <c r="F265" s="3">
        <v>1</v>
      </c>
      <c r="G265" s="2" t="s">
        <v>1101</v>
      </c>
      <c r="H265" s="2" t="s">
        <v>2154</v>
      </c>
      <c r="I265" s="3" t="s">
        <v>2155</v>
      </c>
      <c r="J265" s="3" t="s">
        <v>1098</v>
      </c>
      <c r="K265" s="2" t="s">
        <v>2156</v>
      </c>
    </row>
    <row r="266" spans="1:11" x14ac:dyDescent="0.25">
      <c r="A266" s="2" t="s">
        <v>2157</v>
      </c>
      <c r="B266" s="2" t="s">
        <v>44</v>
      </c>
      <c r="C266" s="2" t="s">
        <v>11</v>
      </c>
      <c r="D266" s="2" t="s">
        <v>45</v>
      </c>
      <c r="E266" s="2" t="s">
        <v>1144</v>
      </c>
      <c r="F266" s="3">
        <v>2</v>
      </c>
      <c r="G266" s="2" t="s">
        <v>1101</v>
      </c>
      <c r="H266" s="2" t="s">
        <v>2158</v>
      </c>
      <c r="I266" s="3" t="s">
        <v>2159</v>
      </c>
      <c r="J266" s="3" t="s">
        <v>1098</v>
      </c>
      <c r="K266" s="2" t="s">
        <v>2160</v>
      </c>
    </row>
    <row r="267" spans="1:11" x14ac:dyDescent="0.25">
      <c r="A267" s="2" t="s">
        <v>2161</v>
      </c>
      <c r="B267" s="2" t="s">
        <v>44</v>
      </c>
      <c r="C267" s="2" t="s">
        <v>11</v>
      </c>
      <c r="D267" s="2" t="s">
        <v>45</v>
      </c>
      <c r="E267" s="2" t="s">
        <v>1144</v>
      </c>
      <c r="F267" s="3">
        <v>3</v>
      </c>
      <c r="G267" s="2" t="s">
        <v>1101</v>
      </c>
      <c r="H267" s="2" t="s">
        <v>2162</v>
      </c>
      <c r="I267" s="3" t="s">
        <v>2163</v>
      </c>
      <c r="J267" s="3" t="s">
        <v>1098</v>
      </c>
      <c r="K267" s="2" t="s">
        <v>2164</v>
      </c>
    </row>
    <row r="268" spans="1:11" x14ac:dyDescent="0.25">
      <c r="A268" s="2" t="s">
        <v>2165</v>
      </c>
      <c r="B268" s="2" t="s">
        <v>44</v>
      </c>
      <c r="C268" s="2" t="s">
        <v>11</v>
      </c>
      <c r="D268" s="2" t="s">
        <v>45</v>
      </c>
      <c r="E268" s="2" t="s">
        <v>1144</v>
      </c>
      <c r="F268" s="3">
        <v>4</v>
      </c>
      <c r="G268" s="2" t="s">
        <v>1101</v>
      </c>
      <c r="H268" s="2" t="s">
        <v>2166</v>
      </c>
      <c r="I268" s="3" t="s">
        <v>2167</v>
      </c>
      <c r="J268" s="3" t="s">
        <v>1098</v>
      </c>
      <c r="K268" s="2" t="s">
        <v>2168</v>
      </c>
    </row>
    <row r="269" spans="1:11" x14ac:dyDescent="0.25">
      <c r="A269" s="2" t="s">
        <v>2169</v>
      </c>
      <c r="B269" s="2" t="s">
        <v>44</v>
      </c>
      <c r="C269" s="2" t="s">
        <v>11</v>
      </c>
      <c r="D269" s="2" t="s">
        <v>45</v>
      </c>
      <c r="E269" s="2" t="s">
        <v>1144</v>
      </c>
      <c r="F269" s="3">
        <v>5</v>
      </c>
      <c r="G269" s="2" t="s">
        <v>1101</v>
      </c>
      <c r="H269" s="2" t="s">
        <v>2170</v>
      </c>
      <c r="I269" s="3" t="s">
        <v>2171</v>
      </c>
      <c r="J269" s="3" t="s">
        <v>1098</v>
      </c>
      <c r="K269" s="2" t="s">
        <v>2172</v>
      </c>
    </row>
    <row r="270" spans="1:11" x14ac:dyDescent="0.25">
      <c r="A270" s="2" t="s">
        <v>2173</v>
      </c>
      <c r="B270" s="2" t="s">
        <v>44</v>
      </c>
      <c r="C270" s="2" t="s">
        <v>11</v>
      </c>
      <c r="D270" s="2" t="s">
        <v>45</v>
      </c>
      <c r="E270" s="2" t="s">
        <v>1144</v>
      </c>
      <c r="F270" s="3">
        <v>6</v>
      </c>
      <c r="G270" s="2" t="s">
        <v>1101</v>
      </c>
      <c r="H270" s="2" t="s">
        <v>2174</v>
      </c>
      <c r="I270" s="3" t="s">
        <v>2175</v>
      </c>
      <c r="J270" s="3" t="s">
        <v>1098</v>
      </c>
      <c r="K270" s="2" t="s">
        <v>2176</v>
      </c>
    </row>
    <row r="271" spans="1:11" x14ac:dyDescent="0.25">
      <c r="A271" s="2" t="s">
        <v>2177</v>
      </c>
      <c r="B271" s="2" t="s">
        <v>44</v>
      </c>
      <c r="C271" s="2" t="s">
        <v>11</v>
      </c>
      <c r="D271" s="2" t="s">
        <v>45</v>
      </c>
      <c r="E271" s="2" t="s">
        <v>1144</v>
      </c>
      <c r="F271" s="3">
        <v>7</v>
      </c>
      <c r="G271" s="2" t="s">
        <v>1101</v>
      </c>
      <c r="H271" s="2" t="s">
        <v>2178</v>
      </c>
      <c r="I271" s="3" t="s">
        <v>2179</v>
      </c>
      <c r="J271" s="3" t="s">
        <v>1098</v>
      </c>
      <c r="K271" s="2" t="s">
        <v>2180</v>
      </c>
    </row>
    <row r="272" spans="1:11" x14ac:dyDescent="0.25">
      <c r="A272" s="2" t="s">
        <v>2181</v>
      </c>
      <c r="B272" s="2" t="s">
        <v>44</v>
      </c>
      <c r="C272" s="2" t="s">
        <v>11</v>
      </c>
      <c r="D272" s="2" t="s">
        <v>45</v>
      </c>
      <c r="E272" s="2" t="s">
        <v>1144</v>
      </c>
      <c r="F272" s="3">
        <v>8</v>
      </c>
      <c r="G272" s="2" t="s">
        <v>1101</v>
      </c>
      <c r="H272" s="2" t="s">
        <v>2182</v>
      </c>
      <c r="I272" s="3" t="s">
        <v>2183</v>
      </c>
      <c r="J272" s="3" t="s">
        <v>1098</v>
      </c>
      <c r="K272" s="2" t="s">
        <v>2184</v>
      </c>
    </row>
    <row r="273" spans="1:11" x14ac:dyDescent="0.25">
      <c r="A273" s="2" t="s">
        <v>2185</v>
      </c>
      <c r="B273" s="2" t="s">
        <v>44</v>
      </c>
      <c r="C273" s="2" t="s">
        <v>11</v>
      </c>
      <c r="D273" s="2" t="s">
        <v>45</v>
      </c>
      <c r="E273" s="2" t="s">
        <v>1144</v>
      </c>
      <c r="F273" s="3">
        <v>9</v>
      </c>
      <c r="G273" s="2" t="s">
        <v>1101</v>
      </c>
      <c r="H273" s="2" t="s">
        <v>2186</v>
      </c>
      <c r="I273" s="3" t="s">
        <v>2187</v>
      </c>
      <c r="J273" s="3" t="s">
        <v>1098</v>
      </c>
      <c r="K273" s="2" t="s">
        <v>2188</v>
      </c>
    </row>
    <row r="274" spans="1:11" x14ac:dyDescent="0.25">
      <c r="A274" s="2" t="s">
        <v>2189</v>
      </c>
      <c r="B274" s="2" t="s">
        <v>44</v>
      </c>
      <c r="C274" s="2" t="s">
        <v>11</v>
      </c>
      <c r="D274" s="2" t="s">
        <v>45</v>
      </c>
      <c r="E274" s="2" t="s">
        <v>1144</v>
      </c>
      <c r="F274" s="3">
        <v>10</v>
      </c>
      <c r="G274" s="2" t="s">
        <v>1101</v>
      </c>
      <c r="H274" s="2" t="s">
        <v>2190</v>
      </c>
      <c r="I274" s="3" t="s">
        <v>2191</v>
      </c>
      <c r="J274" s="3" t="s">
        <v>1098</v>
      </c>
      <c r="K274" s="2" t="s">
        <v>2192</v>
      </c>
    </row>
    <row r="275" spans="1:11" x14ac:dyDescent="0.25">
      <c r="A275" s="2" t="s">
        <v>2193</v>
      </c>
      <c r="B275" s="2" t="s">
        <v>44</v>
      </c>
      <c r="C275" s="2" t="s">
        <v>11</v>
      </c>
      <c r="D275" s="2" t="s">
        <v>45</v>
      </c>
      <c r="E275" s="2" t="s">
        <v>1144</v>
      </c>
      <c r="F275" s="3">
        <v>11</v>
      </c>
      <c r="G275" s="2" t="s">
        <v>1101</v>
      </c>
      <c r="H275" s="2" t="s">
        <v>2194</v>
      </c>
      <c r="I275" s="3" t="s">
        <v>2195</v>
      </c>
      <c r="J275" s="3" t="s">
        <v>1098</v>
      </c>
      <c r="K275" s="2" t="s">
        <v>2196</v>
      </c>
    </row>
    <row r="276" spans="1:11" x14ac:dyDescent="0.25">
      <c r="A276" s="2" t="s">
        <v>2197</v>
      </c>
      <c r="B276" s="2" t="s">
        <v>44</v>
      </c>
      <c r="C276" s="2" t="s">
        <v>11</v>
      </c>
      <c r="D276" s="2" t="s">
        <v>45</v>
      </c>
      <c r="E276" s="2" t="s">
        <v>1144</v>
      </c>
      <c r="F276" s="3">
        <v>12</v>
      </c>
      <c r="G276" s="2" t="s">
        <v>1101</v>
      </c>
      <c r="H276" s="2" t="s">
        <v>2198</v>
      </c>
      <c r="I276" s="3" t="s">
        <v>2199</v>
      </c>
      <c r="J276" s="3" t="s">
        <v>1098</v>
      </c>
      <c r="K276" s="2" t="s">
        <v>2200</v>
      </c>
    </row>
    <row r="277" spans="1:11" x14ac:dyDescent="0.25">
      <c r="A277" s="2" t="s">
        <v>2201</v>
      </c>
      <c r="B277" s="2" t="s">
        <v>44</v>
      </c>
      <c r="C277" s="2" t="s">
        <v>11</v>
      </c>
      <c r="D277" s="2" t="s">
        <v>45</v>
      </c>
      <c r="E277" s="2" t="s">
        <v>364</v>
      </c>
      <c r="F277" s="3">
        <v>0</v>
      </c>
      <c r="G277" s="2" t="s">
        <v>1095</v>
      </c>
      <c r="H277" s="2" t="s">
        <v>2202</v>
      </c>
      <c r="I277" s="3" t="s">
        <v>2203</v>
      </c>
      <c r="J277" s="3" t="s">
        <v>1098</v>
      </c>
      <c r="K277" s="2" t="s">
        <v>2204</v>
      </c>
    </row>
    <row r="278" spans="1:11" x14ac:dyDescent="0.25">
      <c r="A278" s="2" t="s">
        <v>2205</v>
      </c>
      <c r="B278" s="2" t="s">
        <v>44</v>
      </c>
      <c r="C278" s="2" t="s">
        <v>11</v>
      </c>
      <c r="D278" s="2" t="s">
        <v>45</v>
      </c>
      <c r="E278" s="2" t="s">
        <v>364</v>
      </c>
      <c r="F278" s="3">
        <v>1</v>
      </c>
      <c r="G278" s="2" t="s">
        <v>1101</v>
      </c>
      <c r="H278" s="2" t="s">
        <v>2206</v>
      </c>
      <c r="I278" s="3" t="s">
        <v>2207</v>
      </c>
      <c r="J278" s="3" t="s">
        <v>1098</v>
      </c>
      <c r="K278" s="2" t="s">
        <v>2208</v>
      </c>
    </row>
    <row r="279" spans="1:11" x14ac:dyDescent="0.25">
      <c r="A279" s="2" t="s">
        <v>2209</v>
      </c>
      <c r="B279" s="2" t="s">
        <v>44</v>
      </c>
      <c r="C279" s="2" t="s">
        <v>11</v>
      </c>
      <c r="D279" s="2" t="s">
        <v>45</v>
      </c>
      <c r="E279" s="2" t="s">
        <v>364</v>
      </c>
      <c r="F279" s="3">
        <v>2</v>
      </c>
      <c r="G279" s="2" t="s">
        <v>1101</v>
      </c>
      <c r="H279" s="2" t="s">
        <v>2210</v>
      </c>
      <c r="I279" s="3" t="s">
        <v>2211</v>
      </c>
      <c r="J279" s="3" t="s">
        <v>1098</v>
      </c>
      <c r="K279" s="2" t="s">
        <v>2212</v>
      </c>
    </row>
    <row r="280" spans="1:11" x14ac:dyDescent="0.25">
      <c r="A280" s="2" t="s">
        <v>2213</v>
      </c>
      <c r="B280" s="2" t="s">
        <v>44</v>
      </c>
      <c r="C280" s="2" t="s">
        <v>11</v>
      </c>
      <c r="D280" s="2" t="s">
        <v>45</v>
      </c>
      <c r="E280" s="2" t="s">
        <v>364</v>
      </c>
      <c r="F280" s="3">
        <v>3</v>
      </c>
      <c r="G280" s="2" t="s">
        <v>1101</v>
      </c>
      <c r="H280" s="2" t="s">
        <v>2214</v>
      </c>
      <c r="I280" s="3" t="s">
        <v>2215</v>
      </c>
      <c r="J280" s="3" t="s">
        <v>1098</v>
      </c>
      <c r="K280" s="2" t="s">
        <v>2216</v>
      </c>
    </row>
    <row r="281" spans="1:11" x14ac:dyDescent="0.25">
      <c r="A281" s="2" t="s">
        <v>2217</v>
      </c>
      <c r="B281" s="2" t="s">
        <v>44</v>
      </c>
      <c r="C281" s="2" t="s">
        <v>11</v>
      </c>
      <c r="D281" s="2" t="s">
        <v>45</v>
      </c>
      <c r="E281" s="2" t="s">
        <v>364</v>
      </c>
      <c r="F281" s="3">
        <v>4</v>
      </c>
      <c r="G281" s="2" t="s">
        <v>1101</v>
      </c>
      <c r="H281" s="2" t="s">
        <v>2218</v>
      </c>
      <c r="I281" s="3" t="s">
        <v>2219</v>
      </c>
      <c r="J281" s="3" t="s">
        <v>1098</v>
      </c>
      <c r="K281" s="2" t="s">
        <v>2220</v>
      </c>
    </row>
    <row r="282" spans="1:11" x14ac:dyDescent="0.25">
      <c r="A282" s="2" t="s">
        <v>2221</v>
      </c>
      <c r="B282" s="2" t="s">
        <v>44</v>
      </c>
      <c r="C282" s="2" t="s">
        <v>11</v>
      </c>
      <c r="D282" s="2" t="s">
        <v>45</v>
      </c>
      <c r="E282" s="2" t="s">
        <v>364</v>
      </c>
      <c r="F282" s="3">
        <v>5</v>
      </c>
      <c r="G282" s="2" t="s">
        <v>1101</v>
      </c>
      <c r="H282" s="2" t="s">
        <v>2222</v>
      </c>
      <c r="I282" s="3" t="s">
        <v>2223</v>
      </c>
      <c r="J282" s="3" t="s">
        <v>1137</v>
      </c>
      <c r="K282" s="2" t="s">
        <v>2224</v>
      </c>
    </row>
    <row r="283" spans="1:11" x14ac:dyDescent="0.25">
      <c r="A283" s="2" t="s">
        <v>2225</v>
      </c>
      <c r="B283" s="2" t="s">
        <v>44</v>
      </c>
      <c r="C283" s="2" t="s">
        <v>11</v>
      </c>
      <c r="D283" s="2" t="s">
        <v>45</v>
      </c>
      <c r="E283" s="2" t="s">
        <v>364</v>
      </c>
      <c r="F283" s="3">
        <v>6</v>
      </c>
      <c r="G283" s="2" t="s">
        <v>1101</v>
      </c>
      <c r="H283" s="2" t="s">
        <v>2226</v>
      </c>
      <c r="I283" s="3" t="s">
        <v>2227</v>
      </c>
      <c r="J283" s="3" t="s">
        <v>1098</v>
      </c>
      <c r="K283" s="2" t="s">
        <v>2228</v>
      </c>
    </row>
    <row r="284" spans="1:11" x14ac:dyDescent="0.25">
      <c r="A284" s="2" t="s">
        <v>2229</v>
      </c>
      <c r="B284" s="2" t="s">
        <v>44</v>
      </c>
      <c r="C284" s="2" t="s">
        <v>11</v>
      </c>
      <c r="D284" s="2" t="s">
        <v>45</v>
      </c>
      <c r="E284" s="2" t="s">
        <v>364</v>
      </c>
      <c r="F284" s="3">
        <v>7</v>
      </c>
      <c r="G284" s="2" t="s">
        <v>1101</v>
      </c>
      <c r="H284" s="2" t="s">
        <v>2230</v>
      </c>
      <c r="I284" s="3" t="s">
        <v>2231</v>
      </c>
      <c r="J284" s="3" t="s">
        <v>1098</v>
      </c>
      <c r="K284" s="2" t="s">
        <v>2232</v>
      </c>
    </row>
    <row r="285" spans="1:11" x14ac:dyDescent="0.25">
      <c r="A285" s="2" t="s">
        <v>2233</v>
      </c>
      <c r="B285" s="2" t="s">
        <v>44</v>
      </c>
      <c r="C285" s="2" t="s">
        <v>11</v>
      </c>
      <c r="D285" s="2" t="s">
        <v>45</v>
      </c>
      <c r="E285" s="2" t="s">
        <v>364</v>
      </c>
      <c r="F285" s="3">
        <v>8</v>
      </c>
      <c r="G285" s="2" t="s">
        <v>1101</v>
      </c>
      <c r="H285" s="2" t="s">
        <v>2234</v>
      </c>
      <c r="I285" s="3" t="s">
        <v>2235</v>
      </c>
      <c r="J285" s="3" t="s">
        <v>1098</v>
      </c>
      <c r="K285" s="2" t="s">
        <v>2236</v>
      </c>
    </row>
    <row r="286" spans="1:11" x14ac:dyDescent="0.25">
      <c r="A286" s="2" t="s">
        <v>2237</v>
      </c>
      <c r="B286" s="2" t="s">
        <v>44</v>
      </c>
      <c r="C286" s="2" t="s">
        <v>11</v>
      </c>
      <c r="D286" s="2" t="s">
        <v>45</v>
      </c>
      <c r="E286" s="2" t="s">
        <v>364</v>
      </c>
      <c r="F286" s="3">
        <v>9</v>
      </c>
      <c r="G286" s="2" t="s">
        <v>1101</v>
      </c>
      <c r="H286" s="2" t="s">
        <v>2238</v>
      </c>
      <c r="I286" s="3" t="s">
        <v>2239</v>
      </c>
      <c r="J286" s="3" t="s">
        <v>1098</v>
      </c>
      <c r="K286" s="2" t="s">
        <v>2240</v>
      </c>
    </row>
    <row r="287" spans="1:11" x14ac:dyDescent="0.25">
      <c r="A287" s="2" t="s">
        <v>2241</v>
      </c>
      <c r="B287" s="2" t="s">
        <v>44</v>
      </c>
      <c r="C287" s="2" t="s">
        <v>11</v>
      </c>
      <c r="D287" s="2" t="s">
        <v>45</v>
      </c>
      <c r="E287" s="2" t="s">
        <v>364</v>
      </c>
      <c r="F287" s="3">
        <v>10</v>
      </c>
      <c r="G287" s="2" t="s">
        <v>1101</v>
      </c>
      <c r="H287" s="2" t="s">
        <v>2242</v>
      </c>
      <c r="I287" s="3" t="s">
        <v>2243</v>
      </c>
      <c r="J287" s="3" t="s">
        <v>1098</v>
      </c>
      <c r="K287" s="2" t="s">
        <v>2244</v>
      </c>
    </row>
    <row r="288" spans="1:11" x14ac:dyDescent="0.25">
      <c r="A288" s="2" t="s">
        <v>2245</v>
      </c>
      <c r="B288" s="2" t="s">
        <v>44</v>
      </c>
      <c r="C288" s="2" t="s">
        <v>11</v>
      </c>
      <c r="D288" s="2" t="s">
        <v>45</v>
      </c>
      <c r="E288" s="2" t="s">
        <v>364</v>
      </c>
      <c r="F288" s="3">
        <v>11</v>
      </c>
      <c r="G288" s="2" t="s">
        <v>1101</v>
      </c>
      <c r="H288" s="2" t="s">
        <v>2246</v>
      </c>
      <c r="I288" s="3" t="s">
        <v>2247</v>
      </c>
      <c r="J288" s="3" t="s">
        <v>1098</v>
      </c>
      <c r="K288" s="2" t="s">
        <v>2248</v>
      </c>
    </row>
    <row r="289" spans="1:11" x14ac:dyDescent="0.25">
      <c r="A289" s="2" t="s">
        <v>2249</v>
      </c>
      <c r="B289" s="2" t="s">
        <v>44</v>
      </c>
      <c r="C289" s="2" t="s">
        <v>11</v>
      </c>
      <c r="D289" s="2" t="s">
        <v>45</v>
      </c>
      <c r="E289" s="2" t="s">
        <v>364</v>
      </c>
      <c r="F289" s="3">
        <v>12</v>
      </c>
      <c r="G289" s="2" t="s">
        <v>1101</v>
      </c>
      <c r="H289" s="2" t="s">
        <v>2250</v>
      </c>
      <c r="I289" s="3" t="s">
        <v>2251</v>
      </c>
      <c r="J289" s="3" t="s">
        <v>1098</v>
      </c>
      <c r="K289" s="2" t="s">
        <v>2252</v>
      </c>
    </row>
    <row r="290" spans="1:11" x14ac:dyDescent="0.25">
      <c r="A290" s="2" t="s">
        <v>2253</v>
      </c>
      <c r="B290" s="2" t="s">
        <v>44</v>
      </c>
      <c r="C290" s="2" t="s">
        <v>11</v>
      </c>
      <c r="D290" s="2" t="s">
        <v>45</v>
      </c>
      <c r="E290" s="2" t="s">
        <v>446</v>
      </c>
      <c r="F290" s="3">
        <v>0</v>
      </c>
      <c r="G290" s="2" t="s">
        <v>1095</v>
      </c>
      <c r="H290" s="2" t="s">
        <v>2254</v>
      </c>
      <c r="I290" s="3" t="s">
        <v>2255</v>
      </c>
      <c r="J290" s="3" t="s">
        <v>1098</v>
      </c>
      <c r="K290" s="2" t="s">
        <v>2256</v>
      </c>
    </row>
    <row r="291" spans="1:11" x14ac:dyDescent="0.25">
      <c r="A291" s="2" t="s">
        <v>2257</v>
      </c>
      <c r="B291" s="2" t="s">
        <v>44</v>
      </c>
      <c r="C291" s="2" t="s">
        <v>11</v>
      </c>
      <c r="D291" s="2" t="s">
        <v>45</v>
      </c>
      <c r="E291" s="2" t="s">
        <v>446</v>
      </c>
      <c r="F291" s="3">
        <v>1</v>
      </c>
      <c r="G291" s="2" t="s">
        <v>1101</v>
      </c>
      <c r="H291" s="2" t="s">
        <v>2258</v>
      </c>
      <c r="I291" s="3" t="s">
        <v>2259</v>
      </c>
      <c r="J291" s="3" t="s">
        <v>1098</v>
      </c>
      <c r="K291" s="2" t="s">
        <v>2260</v>
      </c>
    </row>
    <row r="292" spans="1:11" x14ac:dyDescent="0.25">
      <c r="A292" s="2" t="s">
        <v>2261</v>
      </c>
      <c r="B292" s="2" t="s">
        <v>44</v>
      </c>
      <c r="C292" s="2" t="s">
        <v>11</v>
      </c>
      <c r="D292" s="2" t="s">
        <v>45</v>
      </c>
      <c r="E292" s="2" t="s">
        <v>446</v>
      </c>
      <c r="F292" s="3">
        <v>2</v>
      </c>
      <c r="G292" s="2" t="s">
        <v>1101</v>
      </c>
      <c r="H292" s="2" t="s">
        <v>2262</v>
      </c>
      <c r="I292" s="3" t="s">
        <v>2263</v>
      </c>
      <c r="J292" s="3" t="s">
        <v>1098</v>
      </c>
      <c r="K292" s="2" t="s">
        <v>2264</v>
      </c>
    </row>
    <row r="293" spans="1:11" x14ac:dyDescent="0.25">
      <c r="A293" s="2" t="s">
        <v>2265</v>
      </c>
      <c r="B293" s="2" t="s">
        <v>44</v>
      </c>
      <c r="C293" s="2" t="s">
        <v>11</v>
      </c>
      <c r="D293" s="2" t="s">
        <v>45</v>
      </c>
      <c r="E293" s="2" t="s">
        <v>446</v>
      </c>
      <c r="F293" s="3">
        <v>3</v>
      </c>
      <c r="G293" s="2" t="s">
        <v>1101</v>
      </c>
      <c r="H293" s="2" t="s">
        <v>2266</v>
      </c>
      <c r="I293" s="3" t="s">
        <v>2267</v>
      </c>
      <c r="J293" s="3" t="s">
        <v>1098</v>
      </c>
      <c r="K293" s="2" t="s">
        <v>2268</v>
      </c>
    </row>
    <row r="294" spans="1:11" x14ac:dyDescent="0.25">
      <c r="A294" s="2" t="s">
        <v>2269</v>
      </c>
      <c r="B294" s="2" t="s">
        <v>44</v>
      </c>
      <c r="C294" s="2" t="s">
        <v>11</v>
      </c>
      <c r="D294" s="2" t="s">
        <v>45</v>
      </c>
      <c r="E294" s="2" t="s">
        <v>446</v>
      </c>
      <c r="F294" s="3">
        <v>4</v>
      </c>
      <c r="G294" s="2" t="s">
        <v>1101</v>
      </c>
      <c r="H294" s="2" t="s">
        <v>2270</v>
      </c>
      <c r="I294" s="3" t="s">
        <v>2271</v>
      </c>
      <c r="J294" s="3" t="s">
        <v>1098</v>
      </c>
      <c r="K294" s="2" t="s">
        <v>2272</v>
      </c>
    </row>
    <row r="295" spans="1:11" x14ac:dyDescent="0.25">
      <c r="A295" s="2" t="s">
        <v>2273</v>
      </c>
      <c r="B295" s="2" t="s">
        <v>44</v>
      </c>
      <c r="C295" s="2" t="s">
        <v>11</v>
      </c>
      <c r="D295" s="2" t="s">
        <v>45</v>
      </c>
      <c r="E295" s="2" t="s">
        <v>446</v>
      </c>
      <c r="F295" s="3">
        <v>5</v>
      </c>
      <c r="G295" s="2" t="s">
        <v>1101</v>
      </c>
      <c r="H295" s="2" t="s">
        <v>2274</v>
      </c>
      <c r="I295" s="3" t="s">
        <v>2275</v>
      </c>
      <c r="J295" s="3" t="s">
        <v>1098</v>
      </c>
      <c r="K295" s="2" t="s">
        <v>2276</v>
      </c>
    </row>
    <row r="296" spans="1:11" x14ac:dyDescent="0.25">
      <c r="A296" s="2" t="s">
        <v>2277</v>
      </c>
      <c r="B296" s="2" t="s">
        <v>44</v>
      </c>
      <c r="C296" s="2" t="s">
        <v>11</v>
      </c>
      <c r="D296" s="2" t="s">
        <v>45</v>
      </c>
      <c r="E296" s="2" t="s">
        <v>446</v>
      </c>
      <c r="F296" s="3">
        <v>6</v>
      </c>
      <c r="G296" s="2" t="s">
        <v>1101</v>
      </c>
      <c r="H296" s="2" t="s">
        <v>2278</v>
      </c>
      <c r="I296" s="3" t="s">
        <v>2279</v>
      </c>
      <c r="J296" s="3" t="s">
        <v>1098</v>
      </c>
      <c r="K296" s="2" t="s">
        <v>2280</v>
      </c>
    </row>
    <row r="297" spans="1:11" x14ac:dyDescent="0.25">
      <c r="A297" s="2" t="s">
        <v>2281</v>
      </c>
      <c r="B297" s="2" t="s">
        <v>44</v>
      </c>
      <c r="C297" s="2" t="s">
        <v>11</v>
      </c>
      <c r="D297" s="2" t="s">
        <v>45</v>
      </c>
      <c r="E297" s="2" t="s">
        <v>446</v>
      </c>
      <c r="F297" s="3">
        <v>7</v>
      </c>
      <c r="G297" s="2" t="s">
        <v>1101</v>
      </c>
      <c r="H297" s="2" t="s">
        <v>2282</v>
      </c>
      <c r="I297" s="3" t="s">
        <v>2283</v>
      </c>
      <c r="J297" s="3" t="s">
        <v>1098</v>
      </c>
      <c r="K297" s="2" t="s">
        <v>2284</v>
      </c>
    </row>
    <row r="298" spans="1:11" x14ac:dyDescent="0.25">
      <c r="A298" s="2" t="s">
        <v>2285</v>
      </c>
      <c r="B298" s="2" t="s">
        <v>44</v>
      </c>
      <c r="C298" s="2" t="s">
        <v>11</v>
      </c>
      <c r="D298" s="2" t="s">
        <v>45</v>
      </c>
      <c r="E298" s="2" t="s">
        <v>446</v>
      </c>
      <c r="F298" s="3">
        <v>8</v>
      </c>
      <c r="G298" s="2" t="s">
        <v>1101</v>
      </c>
      <c r="H298" s="2" t="s">
        <v>2286</v>
      </c>
      <c r="I298" s="3" t="s">
        <v>2287</v>
      </c>
      <c r="J298" s="3" t="s">
        <v>1098</v>
      </c>
      <c r="K298" s="2" t="s">
        <v>2288</v>
      </c>
    </row>
    <row r="299" spans="1:11" x14ac:dyDescent="0.25">
      <c r="A299" s="2" t="s">
        <v>2289</v>
      </c>
      <c r="B299" s="2" t="s">
        <v>44</v>
      </c>
      <c r="C299" s="2" t="s">
        <v>11</v>
      </c>
      <c r="D299" s="2" t="s">
        <v>45</v>
      </c>
      <c r="E299" s="2" t="s">
        <v>446</v>
      </c>
      <c r="F299" s="3">
        <v>9</v>
      </c>
      <c r="G299" s="2" t="s">
        <v>1101</v>
      </c>
      <c r="H299" s="2" t="s">
        <v>2290</v>
      </c>
      <c r="I299" s="3" t="s">
        <v>2291</v>
      </c>
      <c r="J299" s="3" t="s">
        <v>1132</v>
      </c>
      <c r="K299" s="2" t="s">
        <v>2292</v>
      </c>
    </row>
    <row r="300" spans="1:11" x14ac:dyDescent="0.25">
      <c r="A300" s="2" t="s">
        <v>2293</v>
      </c>
      <c r="B300" s="2" t="s">
        <v>44</v>
      </c>
      <c r="C300" s="2" t="s">
        <v>11</v>
      </c>
      <c r="D300" s="2" t="s">
        <v>45</v>
      </c>
      <c r="E300" s="2" t="s">
        <v>446</v>
      </c>
      <c r="F300" s="3">
        <v>10</v>
      </c>
      <c r="G300" s="2" t="s">
        <v>1101</v>
      </c>
      <c r="H300" s="2" t="s">
        <v>2294</v>
      </c>
      <c r="I300" s="3" t="s">
        <v>2295</v>
      </c>
      <c r="J300" s="3" t="s">
        <v>1098</v>
      </c>
      <c r="K300" s="2" t="s">
        <v>2296</v>
      </c>
    </row>
    <row r="301" spans="1:11" x14ac:dyDescent="0.25">
      <c r="A301" s="2" t="s">
        <v>2297</v>
      </c>
      <c r="B301" s="2" t="s">
        <v>44</v>
      </c>
      <c r="C301" s="2" t="s">
        <v>11</v>
      </c>
      <c r="D301" s="2" t="s">
        <v>45</v>
      </c>
      <c r="E301" s="2" t="s">
        <v>446</v>
      </c>
      <c r="F301" s="3">
        <v>11</v>
      </c>
      <c r="G301" s="2" t="s">
        <v>1101</v>
      </c>
      <c r="H301" s="2" t="s">
        <v>2298</v>
      </c>
      <c r="I301" s="3" t="s">
        <v>2299</v>
      </c>
      <c r="J301" s="3" t="s">
        <v>1132</v>
      </c>
      <c r="K301" s="2" t="s">
        <v>2300</v>
      </c>
    </row>
    <row r="302" spans="1:11" x14ac:dyDescent="0.25">
      <c r="A302" s="2" t="s">
        <v>2301</v>
      </c>
      <c r="B302" s="2" t="s">
        <v>44</v>
      </c>
      <c r="C302" s="2" t="s">
        <v>11</v>
      </c>
      <c r="D302" s="2" t="s">
        <v>45</v>
      </c>
      <c r="E302" s="2" t="s">
        <v>446</v>
      </c>
      <c r="F302" s="3">
        <v>12</v>
      </c>
      <c r="G302" s="2" t="s">
        <v>1101</v>
      </c>
      <c r="H302" s="2" t="s">
        <v>2302</v>
      </c>
      <c r="I302" s="3" t="s">
        <v>2303</v>
      </c>
      <c r="J302" s="3" t="s">
        <v>1098</v>
      </c>
      <c r="K302" s="2" t="s">
        <v>2304</v>
      </c>
    </row>
    <row r="303" spans="1:11" x14ac:dyDescent="0.25">
      <c r="A303" s="2" t="s">
        <v>2305</v>
      </c>
      <c r="B303" s="2" t="s">
        <v>44</v>
      </c>
      <c r="C303" s="2" t="s">
        <v>11</v>
      </c>
      <c r="D303" s="2" t="s">
        <v>45</v>
      </c>
      <c r="E303" s="2" t="s">
        <v>370</v>
      </c>
      <c r="F303" s="3">
        <v>0</v>
      </c>
      <c r="G303" s="2" t="s">
        <v>1095</v>
      </c>
      <c r="H303" s="2" t="s">
        <v>2306</v>
      </c>
      <c r="I303" s="3" t="s">
        <v>2307</v>
      </c>
      <c r="J303" s="3" t="s">
        <v>1098</v>
      </c>
      <c r="K303" s="2" t="s">
        <v>2308</v>
      </c>
    </row>
    <row r="304" spans="1:11" x14ac:dyDescent="0.25">
      <c r="A304" s="2" t="s">
        <v>2309</v>
      </c>
      <c r="B304" s="2" t="s">
        <v>44</v>
      </c>
      <c r="C304" s="2" t="s">
        <v>11</v>
      </c>
      <c r="D304" s="2" t="s">
        <v>45</v>
      </c>
      <c r="E304" s="2" t="s">
        <v>370</v>
      </c>
      <c r="F304" s="3">
        <v>1</v>
      </c>
      <c r="G304" s="2" t="s">
        <v>1101</v>
      </c>
      <c r="H304" s="2" t="s">
        <v>2310</v>
      </c>
      <c r="I304" s="3" t="s">
        <v>2311</v>
      </c>
      <c r="J304" s="3" t="s">
        <v>1098</v>
      </c>
      <c r="K304" s="2" t="s">
        <v>2312</v>
      </c>
    </row>
    <row r="305" spans="1:11" x14ac:dyDescent="0.25">
      <c r="A305" s="2" t="s">
        <v>2313</v>
      </c>
      <c r="B305" s="2" t="s">
        <v>44</v>
      </c>
      <c r="C305" s="2" t="s">
        <v>11</v>
      </c>
      <c r="D305" s="2" t="s">
        <v>45</v>
      </c>
      <c r="E305" s="2" t="s">
        <v>370</v>
      </c>
      <c r="F305" s="3">
        <v>2</v>
      </c>
      <c r="G305" s="2" t="s">
        <v>1101</v>
      </c>
      <c r="H305" s="2" t="s">
        <v>2314</v>
      </c>
      <c r="I305" s="3" t="s">
        <v>2315</v>
      </c>
      <c r="J305" s="3" t="s">
        <v>1137</v>
      </c>
      <c r="K305" s="2" t="s">
        <v>2316</v>
      </c>
    </row>
    <row r="306" spans="1:11" x14ac:dyDescent="0.25">
      <c r="A306" s="2" t="s">
        <v>2317</v>
      </c>
      <c r="B306" s="2" t="s">
        <v>44</v>
      </c>
      <c r="C306" s="2" t="s">
        <v>11</v>
      </c>
      <c r="D306" s="2" t="s">
        <v>45</v>
      </c>
      <c r="E306" s="2" t="s">
        <v>370</v>
      </c>
      <c r="F306" s="3">
        <v>3</v>
      </c>
      <c r="G306" s="2" t="s">
        <v>1101</v>
      </c>
      <c r="H306" s="2" t="s">
        <v>2318</v>
      </c>
      <c r="I306" s="3" t="s">
        <v>2319</v>
      </c>
      <c r="J306" s="3" t="s">
        <v>1098</v>
      </c>
      <c r="K306" s="2" t="s">
        <v>2320</v>
      </c>
    </row>
    <row r="307" spans="1:11" x14ac:dyDescent="0.25">
      <c r="A307" s="2" t="s">
        <v>2321</v>
      </c>
      <c r="B307" s="2" t="s">
        <v>44</v>
      </c>
      <c r="C307" s="2" t="s">
        <v>11</v>
      </c>
      <c r="D307" s="2" t="s">
        <v>45</v>
      </c>
      <c r="E307" s="2" t="s">
        <v>370</v>
      </c>
      <c r="F307" s="3">
        <v>4</v>
      </c>
      <c r="G307" s="2" t="s">
        <v>1101</v>
      </c>
      <c r="H307" s="2" t="s">
        <v>2322</v>
      </c>
      <c r="I307" s="3" t="s">
        <v>2323</v>
      </c>
      <c r="J307" s="3" t="s">
        <v>1098</v>
      </c>
      <c r="K307" s="2" t="s">
        <v>2324</v>
      </c>
    </row>
    <row r="308" spans="1:11" x14ac:dyDescent="0.25">
      <c r="A308" s="2" t="s">
        <v>2325</v>
      </c>
      <c r="B308" s="2" t="s">
        <v>44</v>
      </c>
      <c r="C308" s="2" t="s">
        <v>11</v>
      </c>
      <c r="D308" s="2" t="s">
        <v>45</v>
      </c>
      <c r="E308" s="2" t="s">
        <v>370</v>
      </c>
      <c r="F308" s="3">
        <v>5</v>
      </c>
      <c r="G308" s="2" t="s">
        <v>1101</v>
      </c>
      <c r="H308" s="2" t="s">
        <v>2326</v>
      </c>
      <c r="I308" s="3" t="s">
        <v>2327</v>
      </c>
      <c r="J308" s="3" t="s">
        <v>1098</v>
      </c>
      <c r="K308" s="2" t="s">
        <v>2328</v>
      </c>
    </row>
    <row r="309" spans="1:11" x14ac:dyDescent="0.25">
      <c r="A309" s="2" t="s">
        <v>2329</v>
      </c>
      <c r="B309" s="2" t="s">
        <v>44</v>
      </c>
      <c r="C309" s="2" t="s">
        <v>11</v>
      </c>
      <c r="D309" s="2" t="s">
        <v>45</v>
      </c>
      <c r="E309" s="2" t="s">
        <v>370</v>
      </c>
      <c r="F309" s="3">
        <v>6</v>
      </c>
      <c r="G309" s="2" t="s">
        <v>1101</v>
      </c>
      <c r="H309" s="2" t="s">
        <v>2330</v>
      </c>
      <c r="I309" s="3" t="s">
        <v>2331</v>
      </c>
      <c r="J309" s="3" t="s">
        <v>1137</v>
      </c>
      <c r="K309" s="2" t="s">
        <v>2332</v>
      </c>
    </row>
    <row r="310" spans="1:11" x14ac:dyDescent="0.25">
      <c r="A310" s="2" t="s">
        <v>2333</v>
      </c>
      <c r="B310" s="2" t="s">
        <v>44</v>
      </c>
      <c r="C310" s="2" t="s">
        <v>11</v>
      </c>
      <c r="D310" s="2" t="s">
        <v>45</v>
      </c>
      <c r="E310" s="2" t="s">
        <v>370</v>
      </c>
      <c r="F310" s="3">
        <v>7</v>
      </c>
      <c r="G310" s="2" t="s">
        <v>1101</v>
      </c>
      <c r="H310" s="2" t="s">
        <v>2334</v>
      </c>
      <c r="I310" s="3" t="s">
        <v>2335</v>
      </c>
      <c r="J310" s="3" t="s">
        <v>1098</v>
      </c>
      <c r="K310" s="2" t="s">
        <v>2336</v>
      </c>
    </row>
    <row r="311" spans="1:11" x14ac:dyDescent="0.25">
      <c r="A311" s="2" t="s">
        <v>2337</v>
      </c>
      <c r="B311" s="2" t="s">
        <v>44</v>
      </c>
      <c r="C311" s="2" t="s">
        <v>11</v>
      </c>
      <c r="D311" s="2" t="s">
        <v>45</v>
      </c>
      <c r="E311" s="2" t="s">
        <v>370</v>
      </c>
      <c r="F311" s="3">
        <v>8</v>
      </c>
      <c r="G311" s="2" t="s">
        <v>1101</v>
      </c>
      <c r="H311" s="2" t="s">
        <v>2338</v>
      </c>
      <c r="I311" s="3" t="s">
        <v>2339</v>
      </c>
      <c r="J311" s="3" t="s">
        <v>1098</v>
      </c>
      <c r="K311" s="2" t="s">
        <v>2340</v>
      </c>
    </row>
    <row r="312" spans="1:11" x14ac:dyDescent="0.25">
      <c r="A312" s="2" t="s">
        <v>2341</v>
      </c>
      <c r="B312" s="2" t="s">
        <v>44</v>
      </c>
      <c r="C312" s="2" t="s">
        <v>11</v>
      </c>
      <c r="D312" s="2" t="s">
        <v>45</v>
      </c>
      <c r="E312" s="2" t="s">
        <v>370</v>
      </c>
      <c r="F312" s="3">
        <v>9</v>
      </c>
      <c r="G312" s="2" t="s">
        <v>1101</v>
      </c>
      <c r="H312" s="2" t="s">
        <v>2342</v>
      </c>
      <c r="I312" s="3" t="s">
        <v>2343</v>
      </c>
      <c r="J312" s="3" t="s">
        <v>1098</v>
      </c>
      <c r="K312" s="2" t="s">
        <v>2344</v>
      </c>
    </row>
    <row r="313" spans="1:11" x14ac:dyDescent="0.25">
      <c r="A313" s="2" t="s">
        <v>2345</v>
      </c>
      <c r="B313" s="2" t="s">
        <v>44</v>
      </c>
      <c r="C313" s="2" t="s">
        <v>11</v>
      </c>
      <c r="D313" s="2" t="s">
        <v>45</v>
      </c>
      <c r="E313" s="2" t="s">
        <v>370</v>
      </c>
      <c r="F313" s="3">
        <v>10</v>
      </c>
      <c r="G313" s="2" t="s">
        <v>1101</v>
      </c>
      <c r="H313" s="2" t="s">
        <v>2346</v>
      </c>
      <c r="I313" s="3" t="s">
        <v>2347</v>
      </c>
      <c r="J313" s="3" t="s">
        <v>1098</v>
      </c>
      <c r="K313" s="2" t="s">
        <v>2348</v>
      </c>
    </row>
    <row r="314" spans="1:11" x14ac:dyDescent="0.25">
      <c r="A314" s="2" t="s">
        <v>2349</v>
      </c>
      <c r="B314" s="2" t="s">
        <v>44</v>
      </c>
      <c r="C314" s="2" t="s">
        <v>11</v>
      </c>
      <c r="D314" s="2" t="s">
        <v>45</v>
      </c>
      <c r="E314" s="2" t="s">
        <v>370</v>
      </c>
      <c r="F314" s="3">
        <v>11</v>
      </c>
      <c r="G314" s="2" t="s">
        <v>1101</v>
      </c>
      <c r="H314" s="2" t="s">
        <v>2350</v>
      </c>
      <c r="I314" s="3" t="s">
        <v>2351</v>
      </c>
      <c r="J314" s="3" t="s">
        <v>1098</v>
      </c>
      <c r="K314" s="2" t="s">
        <v>2352</v>
      </c>
    </row>
    <row r="315" spans="1:11" x14ac:dyDescent="0.25">
      <c r="A315" s="2" t="s">
        <v>2353</v>
      </c>
      <c r="B315" s="2" t="s">
        <v>44</v>
      </c>
      <c r="C315" s="2" t="s">
        <v>11</v>
      </c>
      <c r="D315" s="2" t="s">
        <v>45</v>
      </c>
      <c r="E315" s="2" t="s">
        <v>370</v>
      </c>
      <c r="F315" s="3">
        <v>12</v>
      </c>
      <c r="G315" s="2" t="s">
        <v>1101</v>
      </c>
      <c r="H315" s="2" t="s">
        <v>2354</v>
      </c>
      <c r="I315" s="3" t="s">
        <v>2355</v>
      </c>
      <c r="J315" s="3" t="s">
        <v>1098</v>
      </c>
      <c r="K315" s="2" t="s">
        <v>2356</v>
      </c>
    </row>
    <row r="316" spans="1:11" x14ac:dyDescent="0.25">
      <c r="A316" s="2" t="s">
        <v>2357</v>
      </c>
      <c r="B316" s="2" t="s">
        <v>44</v>
      </c>
      <c r="C316" s="2" t="s">
        <v>11</v>
      </c>
      <c r="D316" s="2" t="s">
        <v>45</v>
      </c>
      <c r="E316" s="2" t="s">
        <v>451</v>
      </c>
      <c r="F316" s="3">
        <v>0</v>
      </c>
      <c r="G316" s="2" t="s">
        <v>1095</v>
      </c>
      <c r="H316" s="2" t="s">
        <v>2358</v>
      </c>
      <c r="I316" s="3" t="s">
        <v>2359</v>
      </c>
      <c r="J316" s="3" t="s">
        <v>1098</v>
      </c>
      <c r="K316" s="2" t="s">
        <v>2360</v>
      </c>
    </row>
    <row r="317" spans="1:11" x14ac:dyDescent="0.25">
      <c r="A317" s="2" t="s">
        <v>2361</v>
      </c>
      <c r="B317" s="2" t="s">
        <v>44</v>
      </c>
      <c r="C317" s="2" t="s">
        <v>11</v>
      </c>
      <c r="D317" s="2" t="s">
        <v>45</v>
      </c>
      <c r="E317" s="2" t="s">
        <v>451</v>
      </c>
      <c r="F317" s="3">
        <v>1</v>
      </c>
      <c r="G317" s="2" t="s">
        <v>1101</v>
      </c>
      <c r="H317" s="2" t="s">
        <v>2362</v>
      </c>
      <c r="I317" s="3" t="s">
        <v>2363</v>
      </c>
      <c r="J317" s="3" t="s">
        <v>1098</v>
      </c>
      <c r="K317" s="2" t="s">
        <v>2364</v>
      </c>
    </row>
    <row r="318" spans="1:11" x14ac:dyDescent="0.25">
      <c r="A318" s="2" t="s">
        <v>2365</v>
      </c>
      <c r="B318" s="2" t="s">
        <v>44</v>
      </c>
      <c r="C318" s="2" t="s">
        <v>11</v>
      </c>
      <c r="D318" s="2" t="s">
        <v>45</v>
      </c>
      <c r="E318" s="2" t="s">
        <v>451</v>
      </c>
      <c r="F318" s="3">
        <v>2</v>
      </c>
      <c r="G318" s="2" t="s">
        <v>1101</v>
      </c>
      <c r="H318" s="2" t="s">
        <v>2366</v>
      </c>
      <c r="I318" s="3" t="s">
        <v>2367</v>
      </c>
      <c r="J318" s="3" t="s">
        <v>1098</v>
      </c>
      <c r="K318" s="2" t="s">
        <v>2368</v>
      </c>
    </row>
    <row r="319" spans="1:11" x14ac:dyDescent="0.25">
      <c r="A319" s="2" t="s">
        <v>2369</v>
      </c>
      <c r="B319" s="2" t="s">
        <v>44</v>
      </c>
      <c r="C319" s="2" t="s">
        <v>11</v>
      </c>
      <c r="D319" s="2" t="s">
        <v>45</v>
      </c>
      <c r="E319" s="2" t="s">
        <v>451</v>
      </c>
      <c r="F319" s="3">
        <v>3</v>
      </c>
      <c r="G319" s="2" t="s">
        <v>1101</v>
      </c>
      <c r="H319" s="2" t="s">
        <v>2370</v>
      </c>
      <c r="I319" s="3" t="s">
        <v>2371</v>
      </c>
      <c r="J319" s="3" t="s">
        <v>1098</v>
      </c>
      <c r="K319" s="2" t="s">
        <v>2372</v>
      </c>
    </row>
    <row r="320" spans="1:11" x14ac:dyDescent="0.25">
      <c r="A320" s="2" t="s">
        <v>2373</v>
      </c>
      <c r="B320" s="2" t="s">
        <v>44</v>
      </c>
      <c r="C320" s="2" t="s">
        <v>11</v>
      </c>
      <c r="D320" s="2" t="s">
        <v>45</v>
      </c>
      <c r="E320" s="2" t="s">
        <v>451</v>
      </c>
      <c r="F320" s="3">
        <v>4</v>
      </c>
      <c r="G320" s="2" t="s">
        <v>1101</v>
      </c>
      <c r="H320" s="2" t="s">
        <v>2374</v>
      </c>
      <c r="I320" s="3" t="s">
        <v>2375</v>
      </c>
      <c r="J320" s="3" t="s">
        <v>1098</v>
      </c>
      <c r="K320" s="2" t="s">
        <v>2376</v>
      </c>
    </row>
    <row r="321" spans="1:11" x14ac:dyDescent="0.25">
      <c r="A321" s="2" t="s">
        <v>2377</v>
      </c>
      <c r="B321" s="2" t="s">
        <v>44</v>
      </c>
      <c r="C321" s="2" t="s">
        <v>11</v>
      </c>
      <c r="D321" s="2" t="s">
        <v>45</v>
      </c>
      <c r="E321" s="2" t="s">
        <v>451</v>
      </c>
      <c r="F321" s="3">
        <v>5</v>
      </c>
      <c r="G321" s="2" t="s">
        <v>1101</v>
      </c>
      <c r="H321" s="2" t="s">
        <v>2378</v>
      </c>
      <c r="I321" s="3" t="s">
        <v>2379</v>
      </c>
      <c r="J321" s="3" t="s">
        <v>1098</v>
      </c>
      <c r="K321" s="2" t="s">
        <v>2380</v>
      </c>
    </row>
    <row r="322" spans="1:11" x14ac:dyDescent="0.25">
      <c r="A322" s="2" t="s">
        <v>2381</v>
      </c>
      <c r="B322" s="2" t="s">
        <v>44</v>
      </c>
      <c r="C322" s="2" t="s">
        <v>11</v>
      </c>
      <c r="D322" s="2" t="s">
        <v>45</v>
      </c>
      <c r="E322" s="2" t="s">
        <v>451</v>
      </c>
      <c r="F322" s="3">
        <v>6</v>
      </c>
      <c r="G322" s="2" t="s">
        <v>1101</v>
      </c>
      <c r="H322" s="2" t="s">
        <v>2382</v>
      </c>
      <c r="I322" s="3" t="s">
        <v>2383</v>
      </c>
      <c r="J322" s="3" t="s">
        <v>1098</v>
      </c>
      <c r="K322" s="2" t="s">
        <v>2384</v>
      </c>
    </row>
    <row r="323" spans="1:11" x14ac:dyDescent="0.25">
      <c r="A323" s="2" t="s">
        <v>2385</v>
      </c>
      <c r="B323" s="2" t="s">
        <v>44</v>
      </c>
      <c r="C323" s="2" t="s">
        <v>11</v>
      </c>
      <c r="D323" s="2" t="s">
        <v>45</v>
      </c>
      <c r="E323" s="2" t="s">
        <v>451</v>
      </c>
      <c r="F323" s="3">
        <v>7</v>
      </c>
      <c r="G323" s="2" t="s">
        <v>1101</v>
      </c>
      <c r="H323" s="2" t="s">
        <v>2386</v>
      </c>
      <c r="I323" s="3" t="s">
        <v>2387</v>
      </c>
      <c r="J323" s="3" t="s">
        <v>1098</v>
      </c>
      <c r="K323" s="2" t="s">
        <v>2388</v>
      </c>
    </row>
    <row r="324" spans="1:11" x14ac:dyDescent="0.25">
      <c r="A324" s="2" t="s">
        <v>2389</v>
      </c>
      <c r="B324" s="2" t="s">
        <v>44</v>
      </c>
      <c r="C324" s="2" t="s">
        <v>11</v>
      </c>
      <c r="D324" s="2" t="s">
        <v>45</v>
      </c>
      <c r="E324" s="2" t="s">
        <v>451</v>
      </c>
      <c r="F324" s="3">
        <v>8</v>
      </c>
      <c r="G324" s="2" t="s">
        <v>1101</v>
      </c>
      <c r="H324" s="2" t="s">
        <v>2390</v>
      </c>
      <c r="I324" s="3" t="s">
        <v>2391</v>
      </c>
      <c r="J324" s="3" t="s">
        <v>1098</v>
      </c>
      <c r="K324" s="2" t="s">
        <v>2392</v>
      </c>
    </row>
    <row r="325" spans="1:11" x14ac:dyDescent="0.25">
      <c r="A325" s="2" t="s">
        <v>2393</v>
      </c>
      <c r="B325" s="2" t="s">
        <v>44</v>
      </c>
      <c r="C325" s="2" t="s">
        <v>11</v>
      </c>
      <c r="D325" s="2" t="s">
        <v>45</v>
      </c>
      <c r="E325" s="2" t="s">
        <v>451</v>
      </c>
      <c r="F325" s="3">
        <v>9</v>
      </c>
      <c r="G325" s="2" t="s">
        <v>1101</v>
      </c>
      <c r="H325" s="2" t="s">
        <v>2394</v>
      </c>
      <c r="I325" s="3" t="s">
        <v>2395</v>
      </c>
      <c r="J325" s="3" t="s">
        <v>1098</v>
      </c>
      <c r="K325" s="2" t="s">
        <v>2396</v>
      </c>
    </row>
    <row r="326" spans="1:11" x14ac:dyDescent="0.25">
      <c r="A326" s="2" t="s">
        <v>2397</v>
      </c>
      <c r="B326" s="2" t="s">
        <v>44</v>
      </c>
      <c r="C326" s="2" t="s">
        <v>11</v>
      </c>
      <c r="D326" s="2" t="s">
        <v>45</v>
      </c>
      <c r="E326" s="2" t="s">
        <v>451</v>
      </c>
      <c r="F326" s="3">
        <v>10</v>
      </c>
      <c r="G326" s="2" t="s">
        <v>1101</v>
      </c>
      <c r="H326" s="2" t="s">
        <v>2398</v>
      </c>
      <c r="I326" s="3" t="s">
        <v>2399</v>
      </c>
      <c r="J326" s="3" t="s">
        <v>1098</v>
      </c>
      <c r="K326" s="2" t="s">
        <v>2400</v>
      </c>
    </row>
    <row r="327" spans="1:11" x14ac:dyDescent="0.25">
      <c r="A327" s="2" t="s">
        <v>2401</v>
      </c>
      <c r="B327" s="2" t="s">
        <v>44</v>
      </c>
      <c r="C327" s="2" t="s">
        <v>11</v>
      </c>
      <c r="D327" s="2" t="s">
        <v>45</v>
      </c>
      <c r="E327" s="2" t="s">
        <v>451</v>
      </c>
      <c r="F327" s="3">
        <v>11</v>
      </c>
      <c r="G327" s="2" t="s">
        <v>1101</v>
      </c>
      <c r="H327" s="2" t="s">
        <v>2402</v>
      </c>
      <c r="I327" s="3" t="s">
        <v>2403</v>
      </c>
      <c r="J327" s="3" t="s">
        <v>1098</v>
      </c>
      <c r="K327" s="2" t="s">
        <v>2404</v>
      </c>
    </row>
    <row r="328" spans="1:11" x14ac:dyDescent="0.25">
      <c r="A328" s="2" t="s">
        <v>2405</v>
      </c>
      <c r="B328" s="2" t="s">
        <v>44</v>
      </c>
      <c r="C328" s="2" t="s">
        <v>11</v>
      </c>
      <c r="D328" s="2" t="s">
        <v>45</v>
      </c>
      <c r="E328" s="2" t="s">
        <v>451</v>
      </c>
      <c r="F328" s="3">
        <v>12</v>
      </c>
      <c r="G328" s="2" t="s">
        <v>1101</v>
      </c>
      <c r="H328" s="2" t="s">
        <v>2406</v>
      </c>
      <c r="I328" s="3" t="s">
        <v>2407</v>
      </c>
      <c r="J328" s="3" t="s">
        <v>1098</v>
      </c>
      <c r="K328" s="2" t="s">
        <v>2408</v>
      </c>
    </row>
    <row r="329" spans="1:11" x14ac:dyDescent="0.25">
      <c r="A329" s="2" t="s">
        <v>2409</v>
      </c>
      <c r="B329" s="2" t="s">
        <v>44</v>
      </c>
      <c r="C329" s="2" t="s">
        <v>11</v>
      </c>
      <c r="D329" s="2" t="s">
        <v>45</v>
      </c>
      <c r="E329" s="2" t="s">
        <v>378</v>
      </c>
      <c r="F329" s="3">
        <v>0</v>
      </c>
      <c r="G329" s="2" t="s">
        <v>1095</v>
      </c>
      <c r="H329" s="2" t="s">
        <v>2410</v>
      </c>
      <c r="I329" s="3" t="s">
        <v>2411</v>
      </c>
      <c r="J329" s="3" t="s">
        <v>1098</v>
      </c>
      <c r="K329" s="2" t="s">
        <v>2412</v>
      </c>
    </row>
    <row r="330" spans="1:11" x14ac:dyDescent="0.25">
      <c r="A330" s="2" t="s">
        <v>2413</v>
      </c>
      <c r="B330" s="2" t="s">
        <v>44</v>
      </c>
      <c r="C330" s="2" t="s">
        <v>11</v>
      </c>
      <c r="D330" s="2" t="s">
        <v>45</v>
      </c>
      <c r="E330" s="2" t="s">
        <v>378</v>
      </c>
      <c r="F330" s="3">
        <v>1</v>
      </c>
      <c r="G330" s="2" t="s">
        <v>1101</v>
      </c>
      <c r="H330" s="2" t="s">
        <v>2414</v>
      </c>
      <c r="I330" s="3" t="s">
        <v>2415</v>
      </c>
      <c r="J330" s="3" t="s">
        <v>1098</v>
      </c>
      <c r="K330" s="2" t="s">
        <v>2416</v>
      </c>
    </row>
    <row r="331" spans="1:11" x14ac:dyDescent="0.25">
      <c r="A331" s="2" t="s">
        <v>2417</v>
      </c>
      <c r="B331" s="2" t="s">
        <v>44</v>
      </c>
      <c r="C331" s="2" t="s">
        <v>11</v>
      </c>
      <c r="D331" s="2" t="s">
        <v>45</v>
      </c>
      <c r="E331" s="2" t="s">
        <v>378</v>
      </c>
      <c r="F331" s="3">
        <v>2</v>
      </c>
      <c r="G331" s="2" t="s">
        <v>1101</v>
      </c>
      <c r="H331" s="2" t="s">
        <v>2418</v>
      </c>
      <c r="I331" s="3" t="s">
        <v>2419</v>
      </c>
      <c r="J331" s="3" t="s">
        <v>1098</v>
      </c>
      <c r="K331" s="2" t="s">
        <v>2420</v>
      </c>
    </row>
    <row r="332" spans="1:11" x14ac:dyDescent="0.25">
      <c r="A332" s="2" t="s">
        <v>2421</v>
      </c>
      <c r="B332" s="2" t="s">
        <v>44</v>
      </c>
      <c r="C332" s="2" t="s">
        <v>11</v>
      </c>
      <c r="D332" s="2" t="s">
        <v>45</v>
      </c>
      <c r="E332" s="2" t="s">
        <v>378</v>
      </c>
      <c r="F332" s="3">
        <v>3</v>
      </c>
      <c r="G332" s="2" t="s">
        <v>1101</v>
      </c>
      <c r="H332" s="2" t="s">
        <v>2422</v>
      </c>
      <c r="I332" s="3" t="s">
        <v>2423</v>
      </c>
      <c r="J332" s="3" t="s">
        <v>1098</v>
      </c>
      <c r="K332" s="2" t="s">
        <v>2424</v>
      </c>
    </row>
    <row r="333" spans="1:11" x14ac:dyDescent="0.25">
      <c r="A333" s="2" t="s">
        <v>2425</v>
      </c>
      <c r="B333" s="2" t="s">
        <v>44</v>
      </c>
      <c r="C333" s="2" t="s">
        <v>11</v>
      </c>
      <c r="D333" s="2" t="s">
        <v>45</v>
      </c>
      <c r="E333" s="2" t="s">
        <v>378</v>
      </c>
      <c r="F333" s="3">
        <v>4</v>
      </c>
      <c r="G333" s="2" t="s">
        <v>1101</v>
      </c>
      <c r="H333" s="2" t="s">
        <v>2426</v>
      </c>
      <c r="I333" s="3" t="s">
        <v>2427</v>
      </c>
      <c r="J333" s="3" t="s">
        <v>1137</v>
      </c>
      <c r="K333" s="2" t="s">
        <v>2428</v>
      </c>
    </row>
    <row r="334" spans="1:11" x14ac:dyDescent="0.25">
      <c r="A334" s="2" t="s">
        <v>2429</v>
      </c>
      <c r="B334" s="2" t="s">
        <v>44</v>
      </c>
      <c r="C334" s="2" t="s">
        <v>11</v>
      </c>
      <c r="D334" s="2" t="s">
        <v>45</v>
      </c>
      <c r="E334" s="2" t="s">
        <v>378</v>
      </c>
      <c r="F334" s="3">
        <v>5</v>
      </c>
      <c r="G334" s="2" t="s">
        <v>1101</v>
      </c>
      <c r="H334" s="2" t="s">
        <v>2430</v>
      </c>
      <c r="I334" s="3" t="s">
        <v>2431</v>
      </c>
      <c r="J334" s="3" t="s">
        <v>1132</v>
      </c>
      <c r="K334" s="2" t="s">
        <v>2432</v>
      </c>
    </row>
    <row r="335" spans="1:11" x14ac:dyDescent="0.25">
      <c r="A335" s="2" t="s">
        <v>2433</v>
      </c>
      <c r="B335" s="2" t="s">
        <v>44</v>
      </c>
      <c r="C335" s="2" t="s">
        <v>11</v>
      </c>
      <c r="D335" s="2" t="s">
        <v>45</v>
      </c>
      <c r="E335" s="2" t="s">
        <v>378</v>
      </c>
      <c r="F335" s="3">
        <v>6</v>
      </c>
      <c r="G335" s="2" t="s">
        <v>1101</v>
      </c>
      <c r="H335" s="2" t="s">
        <v>2434</v>
      </c>
      <c r="I335" s="3" t="s">
        <v>2435</v>
      </c>
      <c r="J335" s="3" t="s">
        <v>1098</v>
      </c>
      <c r="K335" s="2" t="s">
        <v>2436</v>
      </c>
    </row>
    <row r="336" spans="1:11" x14ac:dyDescent="0.25">
      <c r="A336" s="2" t="s">
        <v>2437</v>
      </c>
      <c r="B336" s="2" t="s">
        <v>44</v>
      </c>
      <c r="C336" s="2" t="s">
        <v>11</v>
      </c>
      <c r="D336" s="2" t="s">
        <v>45</v>
      </c>
      <c r="E336" s="2" t="s">
        <v>378</v>
      </c>
      <c r="F336" s="3">
        <v>7</v>
      </c>
      <c r="G336" s="2" t="s">
        <v>1101</v>
      </c>
      <c r="H336" s="2" t="s">
        <v>2438</v>
      </c>
      <c r="I336" s="3" t="s">
        <v>2439</v>
      </c>
      <c r="J336" s="3" t="s">
        <v>1098</v>
      </c>
      <c r="K336" s="2" t="s">
        <v>2440</v>
      </c>
    </row>
    <row r="337" spans="1:11" x14ac:dyDescent="0.25">
      <c r="A337" s="2" t="s">
        <v>2441</v>
      </c>
      <c r="B337" s="2" t="s">
        <v>44</v>
      </c>
      <c r="C337" s="2" t="s">
        <v>11</v>
      </c>
      <c r="D337" s="2" t="s">
        <v>45</v>
      </c>
      <c r="E337" s="2" t="s">
        <v>378</v>
      </c>
      <c r="F337" s="3">
        <v>8</v>
      </c>
      <c r="G337" s="2" t="s">
        <v>1101</v>
      </c>
      <c r="H337" s="2" t="s">
        <v>2442</v>
      </c>
      <c r="I337" s="3" t="s">
        <v>2443</v>
      </c>
      <c r="J337" s="3" t="s">
        <v>1098</v>
      </c>
      <c r="K337" s="2" t="s">
        <v>2444</v>
      </c>
    </row>
    <row r="338" spans="1:11" x14ac:dyDescent="0.25">
      <c r="A338" s="2" t="s">
        <v>2445</v>
      </c>
      <c r="B338" s="2" t="s">
        <v>44</v>
      </c>
      <c r="C338" s="2" t="s">
        <v>11</v>
      </c>
      <c r="D338" s="2" t="s">
        <v>45</v>
      </c>
      <c r="E338" s="2" t="s">
        <v>378</v>
      </c>
      <c r="F338" s="3">
        <v>9</v>
      </c>
      <c r="G338" s="2" t="s">
        <v>1101</v>
      </c>
      <c r="H338" s="2" t="s">
        <v>2446</v>
      </c>
      <c r="I338" s="3" t="s">
        <v>2447</v>
      </c>
      <c r="J338" s="3" t="s">
        <v>1098</v>
      </c>
      <c r="K338" s="2" t="s">
        <v>2448</v>
      </c>
    </row>
    <row r="339" spans="1:11" x14ac:dyDescent="0.25">
      <c r="A339" s="2" t="s">
        <v>2449</v>
      </c>
      <c r="B339" s="2" t="s">
        <v>44</v>
      </c>
      <c r="C339" s="2" t="s">
        <v>11</v>
      </c>
      <c r="D339" s="2" t="s">
        <v>45</v>
      </c>
      <c r="E339" s="2" t="s">
        <v>378</v>
      </c>
      <c r="F339" s="3">
        <v>10</v>
      </c>
      <c r="G339" s="2" t="s">
        <v>1101</v>
      </c>
      <c r="H339" s="2" t="s">
        <v>2450</v>
      </c>
      <c r="I339" s="3" t="s">
        <v>2451</v>
      </c>
      <c r="J339" s="3" t="s">
        <v>1098</v>
      </c>
      <c r="K339" s="2" t="s">
        <v>2452</v>
      </c>
    </row>
    <row r="340" spans="1:11" x14ac:dyDescent="0.25">
      <c r="A340" s="2" t="s">
        <v>2453</v>
      </c>
      <c r="B340" s="2" t="s">
        <v>44</v>
      </c>
      <c r="C340" s="2" t="s">
        <v>11</v>
      </c>
      <c r="D340" s="2" t="s">
        <v>45</v>
      </c>
      <c r="E340" s="2" t="s">
        <v>378</v>
      </c>
      <c r="F340" s="3">
        <v>11</v>
      </c>
      <c r="G340" s="2" t="s">
        <v>1101</v>
      </c>
      <c r="H340" s="2" t="s">
        <v>2454</v>
      </c>
      <c r="I340" s="3" t="s">
        <v>2455</v>
      </c>
      <c r="J340" s="3" t="s">
        <v>1098</v>
      </c>
      <c r="K340" s="2" t="s">
        <v>2456</v>
      </c>
    </row>
    <row r="341" spans="1:11" x14ac:dyDescent="0.25">
      <c r="A341" s="2" t="s">
        <v>2457</v>
      </c>
      <c r="B341" s="2" t="s">
        <v>44</v>
      </c>
      <c r="C341" s="2" t="s">
        <v>11</v>
      </c>
      <c r="D341" s="2" t="s">
        <v>45</v>
      </c>
      <c r="E341" s="2" t="s">
        <v>378</v>
      </c>
      <c r="F341" s="3">
        <v>12</v>
      </c>
      <c r="G341" s="2" t="s">
        <v>1101</v>
      </c>
      <c r="H341" s="2" t="s">
        <v>2458</v>
      </c>
      <c r="I341" s="3" t="s">
        <v>2459</v>
      </c>
      <c r="J341" s="3" t="s">
        <v>1098</v>
      </c>
      <c r="K341" s="2" t="s">
        <v>2460</v>
      </c>
    </row>
    <row r="342" spans="1:11" x14ac:dyDescent="0.25">
      <c r="A342" s="2" t="s">
        <v>2461</v>
      </c>
      <c r="B342" s="2" t="s">
        <v>44</v>
      </c>
      <c r="C342" s="2" t="s">
        <v>11</v>
      </c>
      <c r="D342" s="2" t="s">
        <v>45</v>
      </c>
      <c r="E342" s="2" t="s">
        <v>430</v>
      </c>
      <c r="F342" s="3">
        <v>0</v>
      </c>
      <c r="G342" s="2" t="s">
        <v>1095</v>
      </c>
      <c r="H342" s="2" t="s">
        <v>2462</v>
      </c>
      <c r="I342" s="3" t="s">
        <v>2463</v>
      </c>
      <c r="J342" s="3" t="s">
        <v>1098</v>
      </c>
      <c r="K342" s="2" t="s">
        <v>2464</v>
      </c>
    </row>
    <row r="343" spans="1:11" x14ac:dyDescent="0.25">
      <c r="A343" s="2" t="s">
        <v>2465</v>
      </c>
      <c r="B343" s="2" t="s">
        <v>44</v>
      </c>
      <c r="C343" s="2" t="s">
        <v>11</v>
      </c>
      <c r="D343" s="2" t="s">
        <v>45</v>
      </c>
      <c r="E343" s="2" t="s">
        <v>430</v>
      </c>
      <c r="F343" s="3">
        <v>1</v>
      </c>
      <c r="G343" s="2" t="s">
        <v>1101</v>
      </c>
      <c r="H343" s="2" t="s">
        <v>2466</v>
      </c>
      <c r="I343" s="3" t="s">
        <v>2467</v>
      </c>
      <c r="J343" s="3" t="s">
        <v>1098</v>
      </c>
      <c r="K343" s="2" t="s">
        <v>2468</v>
      </c>
    </row>
    <row r="344" spans="1:11" x14ac:dyDescent="0.25">
      <c r="A344" s="2" t="s">
        <v>2469</v>
      </c>
      <c r="B344" s="2" t="s">
        <v>44</v>
      </c>
      <c r="C344" s="2" t="s">
        <v>11</v>
      </c>
      <c r="D344" s="2" t="s">
        <v>45</v>
      </c>
      <c r="E344" s="2" t="s">
        <v>430</v>
      </c>
      <c r="F344" s="3">
        <v>2</v>
      </c>
      <c r="G344" s="2" t="s">
        <v>1101</v>
      </c>
      <c r="H344" s="2" t="s">
        <v>2470</v>
      </c>
      <c r="I344" s="3" t="s">
        <v>2471</v>
      </c>
      <c r="J344" s="3" t="s">
        <v>1098</v>
      </c>
      <c r="K344" s="2" t="s">
        <v>2472</v>
      </c>
    </row>
    <row r="345" spans="1:11" x14ac:dyDescent="0.25">
      <c r="A345" s="2" t="s">
        <v>2473</v>
      </c>
      <c r="B345" s="2" t="s">
        <v>44</v>
      </c>
      <c r="C345" s="2" t="s">
        <v>11</v>
      </c>
      <c r="D345" s="2" t="s">
        <v>45</v>
      </c>
      <c r="E345" s="2" t="s">
        <v>430</v>
      </c>
      <c r="F345" s="3">
        <v>3</v>
      </c>
      <c r="G345" s="2" t="s">
        <v>1101</v>
      </c>
      <c r="H345" s="2" t="s">
        <v>2474</v>
      </c>
      <c r="I345" s="3" t="s">
        <v>2475</v>
      </c>
      <c r="J345" s="3" t="s">
        <v>1098</v>
      </c>
      <c r="K345" s="2" t="s">
        <v>2476</v>
      </c>
    </row>
    <row r="346" spans="1:11" x14ac:dyDescent="0.25">
      <c r="A346" s="2" t="s">
        <v>2477</v>
      </c>
      <c r="B346" s="2" t="s">
        <v>44</v>
      </c>
      <c r="C346" s="2" t="s">
        <v>11</v>
      </c>
      <c r="D346" s="2" t="s">
        <v>45</v>
      </c>
      <c r="E346" s="2" t="s">
        <v>430</v>
      </c>
      <c r="F346" s="3">
        <v>4</v>
      </c>
      <c r="G346" s="2" t="s">
        <v>1101</v>
      </c>
      <c r="H346" s="2" t="s">
        <v>2478</v>
      </c>
      <c r="I346" s="3" t="s">
        <v>2479</v>
      </c>
      <c r="J346" s="3" t="s">
        <v>1098</v>
      </c>
      <c r="K346" s="2" t="s">
        <v>2480</v>
      </c>
    </row>
    <row r="347" spans="1:11" x14ac:dyDescent="0.25">
      <c r="A347" s="2" t="s">
        <v>2481</v>
      </c>
      <c r="B347" s="2" t="s">
        <v>44</v>
      </c>
      <c r="C347" s="2" t="s">
        <v>11</v>
      </c>
      <c r="D347" s="2" t="s">
        <v>45</v>
      </c>
      <c r="E347" s="2" t="s">
        <v>430</v>
      </c>
      <c r="F347" s="3">
        <v>5</v>
      </c>
      <c r="G347" s="2" t="s">
        <v>1101</v>
      </c>
      <c r="H347" s="2" t="s">
        <v>2482</v>
      </c>
      <c r="I347" s="3" t="s">
        <v>2483</v>
      </c>
      <c r="J347" s="3" t="s">
        <v>1098</v>
      </c>
      <c r="K347" s="2" t="s">
        <v>2484</v>
      </c>
    </row>
    <row r="348" spans="1:11" x14ac:dyDescent="0.25">
      <c r="A348" s="2" t="s">
        <v>2485</v>
      </c>
      <c r="B348" s="2" t="s">
        <v>44</v>
      </c>
      <c r="C348" s="2" t="s">
        <v>11</v>
      </c>
      <c r="D348" s="2" t="s">
        <v>45</v>
      </c>
      <c r="E348" s="2" t="s">
        <v>430</v>
      </c>
      <c r="F348" s="3">
        <v>6</v>
      </c>
      <c r="G348" s="2" t="s">
        <v>1101</v>
      </c>
      <c r="H348" s="2" t="s">
        <v>2486</v>
      </c>
      <c r="I348" s="3" t="s">
        <v>2487</v>
      </c>
      <c r="J348" s="3" t="s">
        <v>1132</v>
      </c>
      <c r="K348" s="2" t="s">
        <v>2488</v>
      </c>
    </row>
    <row r="349" spans="1:11" x14ac:dyDescent="0.25">
      <c r="A349" s="2" t="s">
        <v>2489</v>
      </c>
      <c r="B349" s="2" t="s">
        <v>44</v>
      </c>
      <c r="C349" s="2" t="s">
        <v>11</v>
      </c>
      <c r="D349" s="2" t="s">
        <v>45</v>
      </c>
      <c r="E349" s="2" t="s">
        <v>430</v>
      </c>
      <c r="F349" s="3">
        <v>7</v>
      </c>
      <c r="G349" s="2" t="s">
        <v>1101</v>
      </c>
      <c r="H349" s="2" t="s">
        <v>2490</v>
      </c>
      <c r="I349" s="3" t="s">
        <v>2491</v>
      </c>
      <c r="J349" s="3" t="s">
        <v>1098</v>
      </c>
      <c r="K349" s="2" t="s">
        <v>2492</v>
      </c>
    </row>
    <row r="350" spans="1:11" x14ac:dyDescent="0.25">
      <c r="A350" s="2" t="s">
        <v>2493</v>
      </c>
      <c r="B350" s="2" t="s">
        <v>44</v>
      </c>
      <c r="C350" s="2" t="s">
        <v>11</v>
      </c>
      <c r="D350" s="2" t="s">
        <v>45</v>
      </c>
      <c r="E350" s="2" t="s">
        <v>430</v>
      </c>
      <c r="F350" s="3">
        <v>8</v>
      </c>
      <c r="G350" s="2" t="s">
        <v>1101</v>
      </c>
      <c r="H350" s="2" t="s">
        <v>2494</v>
      </c>
      <c r="I350" s="3" t="s">
        <v>2495</v>
      </c>
      <c r="J350" s="3" t="s">
        <v>1098</v>
      </c>
      <c r="K350" s="2" t="s">
        <v>2496</v>
      </c>
    </row>
    <row r="351" spans="1:11" x14ac:dyDescent="0.25">
      <c r="A351" s="2" t="s">
        <v>2497</v>
      </c>
      <c r="B351" s="2" t="s">
        <v>44</v>
      </c>
      <c r="C351" s="2" t="s">
        <v>11</v>
      </c>
      <c r="D351" s="2" t="s">
        <v>45</v>
      </c>
      <c r="E351" s="2" t="s">
        <v>430</v>
      </c>
      <c r="F351" s="3">
        <v>9</v>
      </c>
      <c r="G351" s="2" t="s">
        <v>1101</v>
      </c>
      <c r="H351" s="2" t="s">
        <v>2498</v>
      </c>
      <c r="I351" s="3" t="s">
        <v>2499</v>
      </c>
      <c r="J351" s="3" t="s">
        <v>1098</v>
      </c>
      <c r="K351" s="2" t="s">
        <v>2500</v>
      </c>
    </row>
    <row r="352" spans="1:11" x14ac:dyDescent="0.25">
      <c r="A352" s="2" t="s">
        <v>2501</v>
      </c>
      <c r="B352" s="2" t="s">
        <v>44</v>
      </c>
      <c r="C352" s="2" t="s">
        <v>11</v>
      </c>
      <c r="D352" s="2" t="s">
        <v>45</v>
      </c>
      <c r="E352" s="2" t="s">
        <v>430</v>
      </c>
      <c r="F352" s="3">
        <v>10</v>
      </c>
      <c r="G352" s="2" t="s">
        <v>1101</v>
      </c>
      <c r="H352" s="2" t="s">
        <v>2502</v>
      </c>
      <c r="I352" s="3" t="s">
        <v>2503</v>
      </c>
      <c r="J352" s="3" t="s">
        <v>1098</v>
      </c>
      <c r="K352" s="2" t="s">
        <v>2504</v>
      </c>
    </row>
    <row r="353" spans="1:11" x14ac:dyDescent="0.25">
      <c r="A353" s="2" t="s">
        <v>2505</v>
      </c>
      <c r="B353" s="2" t="s">
        <v>44</v>
      </c>
      <c r="C353" s="2" t="s">
        <v>11</v>
      </c>
      <c r="D353" s="2" t="s">
        <v>45</v>
      </c>
      <c r="E353" s="2" t="s">
        <v>430</v>
      </c>
      <c r="F353" s="3">
        <v>11</v>
      </c>
      <c r="G353" s="2" t="s">
        <v>1101</v>
      </c>
      <c r="H353" s="2" t="s">
        <v>2506</v>
      </c>
      <c r="I353" s="3" t="s">
        <v>2507</v>
      </c>
      <c r="J353" s="3" t="s">
        <v>1098</v>
      </c>
      <c r="K353" s="2" t="s">
        <v>2508</v>
      </c>
    </row>
    <row r="354" spans="1:11" x14ac:dyDescent="0.25">
      <c r="A354" s="2" t="s">
        <v>2509</v>
      </c>
      <c r="B354" s="2" t="s">
        <v>44</v>
      </c>
      <c r="C354" s="2" t="s">
        <v>11</v>
      </c>
      <c r="D354" s="2" t="s">
        <v>45</v>
      </c>
      <c r="E354" s="2" t="s">
        <v>430</v>
      </c>
      <c r="F354" s="3">
        <v>12</v>
      </c>
      <c r="G354" s="2" t="s">
        <v>1101</v>
      </c>
      <c r="H354" s="2" t="s">
        <v>2510</v>
      </c>
      <c r="I354" s="3" t="s">
        <v>2511</v>
      </c>
      <c r="J354" s="3" t="s">
        <v>1132</v>
      </c>
      <c r="K354" s="2" t="s">
        <v>2512</v>
      </c>
    </row>
    <row r="355" spans="1:11" x14ac:dyDescent="0.25">
      <c r="A355" s="2" t="s">
        <v>2513</v>
      </c>
      <c r="B355" s="2" t="s">
        <v>44</v>
      </c>
      <c r="C355" s="2" t="s">
        <v>11</v>
      </c>
      <c r="D355" s="2" t="s">
        <v>45</v>
      </c>
      <c r="E355" s="2" t="s">
        <v>403</v>
      </c>
      <c r="F355" s="3">
        <v>0</v>
      </c>
      <c r="G355" s="2" t="s">
        <v>1095</v>
      </c>
      <c r="H355" s="2" t="s">
        <v>2514</v>
      </c>
      <c r="I355" s="3" t="s">
        <v>2515</v>
      </c>
      <c r="J355" s="3" t="s">
        <v>1098</v>
      </c>
      <c r="K355" s="2" t="s">
        <v>2516</v>
      </c>
    </row>
    <row r="356" spans="1:11" x14ac:dyDescent="0.25">
      <c r="A356" s="2" t="s">
        <v>2517</v>
      </c>
      <c r="B356" s="2" t="s">
        <v>44</v>
      </c>
      <c r="C356" s="2" t="s">
        <v>11</v>
      </c>
      <c r="D356" s="2" t="s">
        <v>45</v>
      </c>
      <c r="E356" s="2" t="s">
        <v>403</v>
      </c>
      <c r="F356" s="3">
        <v>1</v>
      </c>
      <c r="G356" s="2" t="s">
        <v>1101</v>
      </c>
      <c r="H356" s="2" t="s">
        <v>2518</v>
      </c>
      <c r="I356" s="3" t="s">
        <v>2519</v>
      </c>
      <c r="J356" s="3" t="s">
        <v>1098</v>
      </c>
      <c r="K356" s="2" t="s">
        <v>2520</v>
      </c>
    </row>
    <row r="357" spans="1:11" x14ac:dyDescent="0.25">
      <c r="A357" s="2" t="s">
        <v>2521</v>
      </c>
      <c r="B357" s="2" t="s">
        <v>44</v>
      </c>
      <c r="C357" s="2" t="s">
        <v>11</v>
      </c>
      <c r="D357" s="2" t="s">
        <v>45</v>
      </c>
      <c r="E357" s="2" t="s">
        <v>403</v>
      </c>
      <c r="F357" s="3">
        <v>2</v>
      </c>
      <c r="G357" s="2" t="s">
        <v>1101</v>
      </c>
      <c r="H357" s="2" t="s">
        <v>2522</v>
      </c>
      <c r="I357" s="3" t="s">
        <v>2523</v>
      </c>
      <c r="J357" s="3" t="s">
        <v>1098</v>
      </c>
      <c r="K357" s="2" t="s">
        <v>2524</v>
      </c>
    </row>
    <row r="358" spans="1:11" x14ac:dyDescent="0.25">
      <c r="A358" s="2" t="s">
        <v>2525</v>
      </c>
      <c r="B358" s="2" t="s">
        <v>44</v>
      </c>
      <c r="C358" s="2" t="s">
        <v>11</v>
      </c>
      <c r="D358" s="2" t="s">
        <v>45</v>
      </c>
      <c r="E358" s="2" t="s">
        <v>403</v>
      </c>
      <c r="F358" s="3">
        <v>3</v>
      </c>
      <c r="G358" s="2" t="s">
        <v>1101</v>
      </c>
      <c r="H358" s="2" t="s">
        <v>2526</v>
      </c>
      <c r="I358" s="3" t="s">
        <v>2527</v>
      </c>
      <c r="J358" s="3" t="s">
        <v>1098</v>
      </c>
      <c r="K358" s="2" t="s">
        <v>2528</v>
      </c>
    </row>
    <row r="359" spans="1:11" x14ac:dyDescent="0.25">
      <c r="A359" s="2" t="s">
        <v>2529</v>
      </c>
      <c r="B359" s="2" t="s">
        <v>44</v>
      </c>
      <c r="C359" s="2" t="s">
        <v>11</v>
      </c>
      <c r="D359" s="2" t="s">
        <v>45</v>
      </c>
      <c r="E359" s="2" t="s">
        <v>403</v>
      </c>
      <c r="F359" s="3">
        <v>4</v>
      </c>
      <c r="G359" s="2" t="s">
        <v>1101</v>
      </c>
      <c r="H359" s="2" t="s">
        <v>2530</v>
      </c>
      <c r="I359" s="3" t="s">
        <v>2531</v>
      </c>
      <c r="J359" s="3" t="s">
        <v>1098</v>
      </c>
      <c r="K359" s="2" t="s">
        <v>2532</v>
      </c>
    </row>
    <row r="360" spans="1:11" x14ac:dyDescent="0.25">
      <c r="A360" s="2" t="s">
        <v>2533</v>
      </c>
      <c r="B360" s="2" t="s">
        <v>44</v>
      </c>
      <c r="C360" s="2" t="s">
        <v>11</v>
      </c>
      <c r="D360" s="2" t="s">
        <v>45</v>
      </c>
      <c r="E360" s="2" t="s">
        <v>403</v>
      </c>
      <c r="F360" s="3">
        <v>5</v>
      </c>
      <c r="G360" s="2" t="s">
        <v>1101</v>
      </c>
      <c r="H360" s="2" t="s">
        <v>2534</v>
      </c>
      <c r="I360" s="3" t="s">
        <v>2535</v>
      </c>
      <c r="J360" s="3" t="s">
        <v>1098</v>
      </c>
      <c r="K360" s="2" t="s">
        <v>2536</v>
      </c>
    </row>
    <row r="361" spans="1:11" x14ac:dyDescent="0.25">
      <c r="A361" s="2" t="s">
        <v>2537</v>
      </c>
      <c r="B361" s="2" t="s">
        <v>44</v>
      </c>
      <c r="C361" s="2" t="s">
        <v>11</v>
      </c>
      <c r="D361" s="2" t="s">
        <v>45</v>
      </c>
      <c r="E361" s="2" t="s">
        <v>403</v>
      </c>
      <c r="F361" s="3">
        <v>6</v>
      </c>
      <c r="G361" s="2" t="s">
        <v>1101</v>
      </c>
      <c r="H361" s="2" t="s">
        <v>2538</v>
      </c>
      <c r="I361" s="3" t="s">
        <v>2539</v>
      </c>
      <c r="J361" s="3" t="s">
        <v>1132</v>
      </c>
      <c r="K361" s="2" t="s">
        <v>2540</v>
      </c>
    </row>
    <row r="362" spans="1:11" x14ac:dyDescent="0.25">
      <c r="A362" s="2" t="s">
        <v>2541</v>
      </c>
      <c r="B362" s="2" t="s">
        <v>44</v>
      </c>
      <c r="C362" s="2" t="s">
        <v>11</v>
      </c>
      <c r="D362" s="2" t="s">
        <v>45</v>
      </c>
      <c r="E362" s="2" t="s">
        <v>403</v>
      </c>
      <c r="F362" s="3">
        <v>7</v>
      </c>
      <c r="G362" s="2" t="s">
        <v>1101</v>
      </c>
      <c r="H362" s="2" t="s">
        <v>2542</v>
      </c>
      <c r="I362" s="3" t="s">
        <v>2543</v>
      </c>
      <c r="J362" s="3" t="s">
        <v>1098</v>
      </c>
      <c r="K362" s="2" t="s">
        <v>2544</v>
      </c>
    </row>
    <row r="363" spans="1:11" x14ac:dyDescent="0.25">
      <c r="A363" s="2" t="s">
        <v>2545</v>
      </c>
      <c r="B363" s="2" t="s">
        <v>44</v>
      </c>
      <c r="C363" s="2" t="s">
        <v>11</v>
      </c>
      <c r="D363" s="2" t="s">
        <v>45</v>
      </c>
      <c r="E363" s="2" t="s">
        <v>403</v>
      </c>
      <c r="F363" s="3">
        <v>8</v>
      </c>
      <c r="G363" s="2" t="s">
        <v>1101</v>
      </c>
      <c r="H363" s="2" t="s">
        <v>2546</v>
      </c>
      <c r="I363" s="3" t="s">
        <v>2547</v>
      </c>
      <c r="J363" s="3" t="s">
        <v>1098</v>
      </c>
      <c r="K363" s="2" t="s">
        <v>2548</v>
      </c>
    </row>
    <row r="364" spans="1:11" x14ac:dyDescent="0.25">
      <c r="A364" s="2" t="s">
        <v>2549</v>
      </c>
      <c r="B364" s="2" t="s">
        <v>44</v>
      </c>
      <c r="C364" s="2" t="s">
        <v>11</v>
      </c>
      <c r="D364" s="2" t="s">
        <v>45</v>
      </c>
      <c r="E364" s="2" t="s">
        <v>403</v>
      </c>
      <c r="F364" s="3">
        <v>9</v>
      </c>
      <c r="G364" s="2" t="s">
        <v>1101</v>
      </c>
      <c r="H364" s="2" t="s">
        <v>2550</v>
      </c>
      <c r="I364" s="3" t="s">
        <v>2551</v>
      </c>
      <c r="J364" s="3" t="s">
        <v>1098</v>
      </c>
      <c r="K364" s="2" t="s">
        <v>2552</v>
      </c>
    </row>
    <row r="365" spans="1:11" x14ac:dyDescent="0.25">
      <c r="A365" s="2" t="s">
        <v>2553</v>
      </c>
      <c r="B365" s="2" t="s">
        <v>44</v>
      </c>
      <c r="C365" s="2" t="s">
        <v>11</v>
      </c>
      <c r="D365" s="2" t="s">
        <v>45</v>
      </c>
      <c r="E365" s="2" t="s">
        <v>403</v>
      </c>
      <c r="F365" s="3">
        <v>10</v>
      </c>
      <c r="G365" s="2" t="s">
        <v>1101</v>
      </c>
      <c r="H365" s="2" t="s">
        <v>2554</v>
      </c>
      <c r="I365" s="3" t="s">
        <v>2555</v>
      </c>
      <c r="J365" s="3" t="s">
        <v>1098</v>
      </c>
      <c r="K365" s="2" t="s">
        <v>2556</v>
      </c>
    </row>
    <row r="366" spans="1:11" x14ac:dyDescent="0.25">
      <c r="A366" s="2" t="s">
        <v>2557</v>
      </c>
      <c r="B366" s="2" t="s">
        <v>44</v>
      </c>
      <c r="C366" s="2" t="s">
        <v>11</v>
      </c>
      <c r="D366" s="2" t="s">
        <v>45</v>
      </c>
      <c r="E366" s="2" t="s">
        <v>403</v>
      </c>
      <c r="F366" s="3">
        <v>11</v>
      </c>
      <c r="G366" s="2" t="s">
        <v>1101</v>
      </c>
      <c r="H366" s="2" t="s">
        <v>2558</v>
      </c>
      <c r="I366" s="3" t="s">
        <v>2559</v>
      </c>
      <c r="J366" s="3" t="s">
        <v>1098</v>
      </c>
      <c r="K366" s="2" t="s">
        <v>2560</v>
      </c>
    </row>
    <row r="367" spans="1:11" x14ac:dyDescent="0.25">
      <c r="A367" s="2" t="s">
        <v>2561</v>
      </c>
      <c r="B367" s="2" t="s">
        <v>44</v>
      </c>
      <c r="C367" s="2" t="s">
        <v>11</v>
      </c>
      <c r="D367" s="2" t="s">
        <v>45</v>
      </c>
      <c r="E367" s="2" t="s">
        <v>403</v>
      </c>
      <c r="F367" s="3">
        <v>12</v>
      </c>
      <c r="G367" s="2" t="s">
        <v>1101</v>
      </c>
      <c r="H367" s="2" t="s">
        <v>2562</v>
      </c>
      <c r="I367" s="3" t="s">
        <v>2563</v>
      </c>
      <c r="J367" s="3" t="s">
        <v>1098</v>
      </c>
      <c r="K367" s="2" t="s">
        <v>2564</v>
      </c>
    </row>
    <row r="368" spans="1:11" x14ac:dyDescent="0.25">
      <c r="A368" s="2" t="s">
        <v>2565</v>
      </c>
      <c r="B368" s="2" t="s">
        <v>44</v>
      </c>
      <c r="C368" s="2" t="s">
        <v>11</v>
      </c>
      <c r="D368" s="2" t="s">
        <v>45</v>
      </c>
      <c r="E368" s="2" t="s">
        <v>398</v>
      </c>
      <c r="F368" s="3">
        <v>0</v>
      </c>
      <c r="G368" s="2" t="s">
        <v>1095</v>
      </c>
      <c r="H368" s="2" t="s">
        <v>2566</v>
      </c>
      <c r="I368" s="3" t="s">
        <v>2567</v>
      </c>
      <c r="J368" s="3" t="s">
        <v>1098</v>
      </c>
      <c r="K368" s="2" t="s">
        <v>2568</v>
      </c>
    </row>
    <row r="369" spans="1:11" x14ac:dyDescent="0.25">
      <c r="A369" s="2" t="s">
        <v>2569</v>
      </c>
      <c r="B369" s="2" t="s">
        <v>44</v>
      </c>
      <c r="C369" s="2" t="s">
        <v>11</v>
      </c>
      <c r="D369" s="2" t="s">
        <v>45</v>
      </c>
      <c r="E369" s="2" t="s">
        <v>398</v>
      </c>
      <c r="F369" s="3">
        <v>1</v>
      </c>
      <c r="G369" s="2" t="s">
        <v>1101</v>
      </c>
      <c r="H369" s="2" t="s">
        <v>2570</v>
      </c>
      <c r="I369" s="3" t="s">
        <v>2571</v>
      </c>
      <c r="J369" s="3" t="s">
        <v>1098</v>
      </c>
      <c r="K369" s="2" t="s">
        <v>2572</v>
      </c>
    </row>
    <row r="370" spans="1:11" x14ac:dyDescent="0.25">
      <c r="A370" s="2" t="s">
        <v>2573</v>
      </c>
      <c r="B370" s="2" t="s">
        <v>44</v>
      </c>
      <c r="C370" s="2" t="s">
        <v>11</v>
      </c>
      <c r="D370" s="2" t="s">
        <v>45</v>
      </c>
      <c r="E370" s="2" t="s">
        <v>398</v>
      </c>
      <c r="F370" s="3">
        <v>2</v>
      </c>
      <c r="G370" s="2" t="s">
        <v>1101</v>
      </c>
      <c r="H370" s="2" t="s">
        <v>2574</v>
      </c>
      <c r="I370" s="3" t="s">
        <v>2575</v>
      </c>
      <c r="J370" s="3" t="s">
        <v>1098</v>
      </c>
      <c r="K370" s="2" t="s">
        <v>2576</v>
      </c>
    </row>
    <row r="371" spans="1:11" x14ac:dyDescent="0.25">
      <c r="A371" s="2" t="s">
        <v>2577</v>
      </c>
      <c r="B371" s="2" t="s">
        <v>44</v>
      </c>
      <c r="C371" s="2" t="s">
        <v>11</v>
      </c>
      <c r="D371" s="2" t="s">
        <v>45</v>
      </c>
      <c r="E371" s="2" t="s">
        <v>398</v>
      </c>
      <c r="F371" s="3">
        <v>3</v>
      </c>
      <c r="G371" s="2" t="s">
        <v>1101</v>
      </c>
      <c r="H371" s="2" t="s">
        <v>2578</v>
      </c>
      <c r="I371" s="3" t="s">
        <v>2579</v>
      </c>
      <c r="J371" s="3" t="s">
        <v>1098</v>
      </c>
      <c r="K371" s="2" t="s">
        <v>2580</v>
      </c>
    </row>
    <row r="372" spans="1:11" x14ac:dyDescent="0.25">
      <c r="A372" s="2" t="s">
        <v>2581</v>
      </c>
      <c r="B372" s="2" t="s">
        <v>44</v>
      </c>
      <c r="C372" s="2" t="s">
        <v>11</v>
      </c>
      <c r="D372" s="2" t="s">
        <v>45</v>
      </c>
      <c r="E372" s="2" t="s">
        <v>398</v>
      </c>
      <c r="F372" s="3">
        <v>4</v>
      </c>
      <c r="G372" s="2" t="s">
        <v>1101</v>
      </c>
      <c r="H372" s="2" t="s">
        <v>2582</v>
      </c>
      <c r="I372" s="3" t="s">
        <v>2583</v>
      </c>
      <c r="J372" s="3" t="s">
        <v>1098</v>
      </c>
      <c r="K372" s="2" t="s">
        <v>2584</v>
      </c>
    </row>
    <row r="373" spans="1:11" x14ac:dyDescent="0.25">
      <c r="A373" s="2" t="s">
        <v>2585</v>
      </c>
      <c r="B373" s="2" t="s">
        <v>44</v>
      </c>
      <c r="C373" s="2" t="s">
        <v>11</v>
      </c>
      <c r="D373" s="2" t="s">
        <v>45</v>
      </c>
      <c r="E373" s="2" t="s">
        <v>398</v>
      </c>
      <c r="F373" s="3">
        <v>5</v>
      </c>
      <c r="G373" s="2" t="s">
        <v>1101</v>
      </c>
      <c r="H373" s="2" t="s">
        <v>2586</v>
      </c>
      <c r="I373" s="3" t="s">
        <v>2587</v>
      </c>
      <c r="J373" s="3" t="s">
        <v>1132</v>
      </c>
      <c r="K373" s="2" t="s">
        <v>2588</v>
      </c>
    </row>
    <row r="374" spans="1:11" x14ac:dyDescent="0.25">
      <c r="A374" s="2" t="s">
        <v>2589</v>
      </c>
      <c r="B374" s="2" t="s">
        <v>44</v>
      </c>
      <c r="C374" s="2" t="s">
        <v>11</v>
      </c>
      <c r="D374" s="2" t="s">
        <v>45</v>
      </c>
      <c r="E374" s="2" t="s">
        <v>398</v>
      </c>
      <c r="F374" s="3">
        <v>6</v>
      </c>
      <c r="G374" s="2" t="s">
        <v>1101</v>
      </c>
      <c r="H374" s="2" t="s">
        <v>2590</v>
      </c>
      <c r="I374" s="3" t="s">
        <v>2591</v>
      </c>
      <c r="J374" s="3" t="s">
        <v>1098</v>
      </c>
      <c r="K374" s="2" t="s">
        <v>2592</v>
      </c>
    </row>
    <row r="375" spans="1:11" x14ac:dyDescent="0.25">
      <c r="A375" s="2" t="s">
        <v>2593</v>
      </c>
      <c r="B375" s="2" t="s">
        <v>44</v>
      </c>
      <c r="C375" s="2" t="s">
        <v>11</v>
      </c>
      <c r="D375" s="2" t="s">
        <v>45</v>
      </c>
      <c r="E375" s="2" t="s">
        <v>398</v>
      </c>
      <c r="F375" s="3">
        <v>7</v>
      </c>
      <c r="G375" s="2" t="s">
        <v>1101</v>
      </c>
      <c r="H375" s="2" t="s">
        <v>2594</v>
      </c>
      <c r="I375" s="3" t="s">
        <v>2595</v>
      </c>
      <c r="J375" s="3" t="s">
        <v>1098</v>
      </c>
      <c r="K375" s="2" t="s">
        <v>2596</v>
      </c>
    </row>
    <row r="376" spans="1:11" x14ac:dyDescent="0.25">
      <c r="A376" s="2" t="s">
        <v>2597</v>
      </c>
      <c r="B376" s="2" t="s">
        <v>44</v>
      </c>
      <c r="C376" s="2" t="s">
        <v>11</v>
      </c>
      <c r="D376" s="2" t="s">
        <v>45</v>
      </c>
      <c r="E376" s="2" t="s">
        <v>398</v>
      </c>
      <c r="F376" s="3">
        <v>8</v>
      </c>
      <c r="G376" s="2" t="s">
        <v>1101</v>
      </c>
      <c r="H376" s="2" t="s">
        <v>2598</v>
      </c>
      <c r="I376" s="3" t="s">
        <v>2599</v>
      </c>
      <c r="J376" s="3" t="s">
        <v>1098</v>
      </c>
      <c r="K376" s="2" t="s">
        <v>2600</v>
      </c>
    </row>
    <row r="377" spans="1:11" x14ac:dyDescent="0.25">
      <c r="A377" s="2" t="s">
        <v>2601</v>
      </c>
      <c r="B377" s="2" t="s">
        <v>44</v>
      </c>
      <c r="C377" s="2" t="s">
        <v>11</v>
      </c>
      <c r="D377" s="2" t="s">
        <v>45</v>
      </c>
      <c r="E377" s="2" t="s">
        <v>398</v>
      </c>
      <c r="F377" s="3">
        <v>9</v>
      </c>
      <c r="G377" s="2" t="s">
        <v>1101</v>
      </c>
      <c r="H377" s="2" t="s">
        <v>2602</v>
      </c>
      <c r="I377" s="3" t="s">
        <v>2603</v>
      </c>
      <c r="J377" s="3" t="s">
        <v>1098</v>
      </c>
      <c r="K377" s="2" t="s">
        <v>2604</v>
      </c>
    </row>
    <row r="378" spans="1:11" x14ac:dyDescent="0.25">
      <c r="A378" s="2" t="s">
        <v>2605</v>
      </c>
      <c r="B378" s="2" t="s">
        <v>44</v>
      </c>
      <c r="C378" s="2" t="s">
        <v>11</v>
      </c>
      <c r="D378" s="2" t="s">
        <v>45</v>
      </c>
      <c r="E378" s="2" t="s">
        <v>398</v>
      </c>
      <c r="F378" s="3">
        <v>10</v>
      </c>
      <c r="G378" s="2" t="s">
        <v>1101</v>
      </c>
      <c r="H378" s="2" t="s">
        <v>2606</v>
      </c>
      <c r="I378" s="3" t="s">
        <v>2607</v>
      </c>
      <c r="J378" s="3" t="s">
        <v>1098</v>
      </c>
      <c r="K378" s="2" t="s">
        <v>2608</v>
      </c>
    </row>
    <row r="379" spans="1:11" x14ac:dyDescent="0.25">
      <c r="A379" s="2" t="s">
        <v>2609</v>
      </c>
      <c r="B379" s="2" t="s">
        <v>44</v>
      </c>
      <c r="C379" s="2" t="s">
        <v>11</v>
      </c>
      <c r="D379" s="2" t="s">
        <v>45</v>
      </c>
      <c r="E379" s="2" t="s">
        <v>398</v>
      </c>
      <c r="F379" s="3">
        <v>11</v>
      </c>
      <c r="G379" s="2" t="s">
        <v>1101</v>
      </c>
      <c r="H379" s="2" t="s">
        <v>2610</v>
      </c>
      <c r="I379" s="3" t="s">
        <v>2611</v>
      </c>
      <c r="J379" s="3" t="s">
        <v>1098</v>
      </c>
      <c r="K379" s="2" t="s">
        <v>2612</v>
      </c>
    </row>
    <row r="380" spans="1:11" x14ac:dyDescent="0.25">
      <c r="A380" s="2" t="s">
        <v>2613</v>
      </c>
      <c r="B380" s="2" t="s">
        <v>44</v>
      </c>
      <c r="C380" s="2" t="s">
        <v>11</v>
      </c>
      <c r="D380" s="2" t="s">
        <v>45</v>
      </c>
      <c r="E380" s="2" t="s">
        <v>398</v>
      </c>
      <c r="F380" s="3">
        <v>12</v>
      </c>
      <c r="G380" s="2" t="s">
        <v>1101</v>
      </c>
      <c r="H380" s="2" t="s">
        <v>2614</v>
      </c>
      <c r="I380" s="3" t="s">
        <v>2615</v>
      </c>
      <c r="J380" s="3" t="s">
        <v>1098</v>
      </c>
      <c r="K380" s="2" t="s">
        <v>2616</v>
      </c>
    </row>
    <row r="381" spans="1:11" x14ac:dyDescent="0.25">
      <c r="A381" s="2" t="s">
        <v>2617</v>
      </c>
      <c r="B381" s="2" t="s">
        <v>44</v>
      </c>
      <c r="C381" s="2" t="s">
        <v>11</v>
      </c>
      <c r="D381" s="2" t="s">
        <v>45</v>
      </c>
      <c r="E381" s="2" t="s">
        <v>373</v>
      </c>
      <c r="F381" s="3">
        <v>0</v>
      </c>
      <c r="G381" s="2" t="s">
        <v>1095</v>
      </c>
      <c r="H381" s="2" t="s">
        <v>2618</v>
      </c>
      <c r="I381" s="3" t="s">
        <v>2619</v>
      </c>
      <c r="J381" s="3" t="s">
        <v>1098</v>
      </c>
      <c r="K381" s="2" t="s">
        <v>2620</v>
      </c>
    </row>
    <row r="382" spans="1:11" x14ac:dyDescent="0.25">
      <c r="A382" s="2" t="s">
        <v>2621</v>
      </c>
      <c r="B382" s="2" t="s">
        <v>44</v>
      </c>
      <c r="C382" s="2" t="s">
        <v>11</v>
      </c>
      <c r="D382" s="2" t="s">
        <v>45</v>
      </c>
      <c r="E382" s="2" t="s">
        <v>373</v>
      </c>
      <c r="F382" s="3">
        <v>1</v>
      </c>
      <c r="G382" s="2" t="s">
        <v>1101</v>
      </c>
      <c r="H382" s="2" t="s">
        <v>2622</v>
      </c>
      <c r="I382" s="3" t="s">
        <v>2623</v>
      </c>
      <c r="J382" s="3" t="s">
        <v>1098</v>
      </c>
      <c r="K382" s="2" t="s">
        <v>2624</v>
      </c>
    </row>
    <row r="383" spans="1:11" x14ac:dyDescent="0.25">
      <c r="A383" s="2" t="s">
        <v>2625</v>
      </c>
      <c r="B383" s="2" t="s">
        <v>44</v>
      </c>
      <c r="C383" s="2" t="s">
        <v>11</v>
      </c>
      <c r="D383" s="2" t="s">
        <v>45</v>
      </c>
      <c r="E383" s="2" t="s">
        <v>373</v>
      </c>
      <c r="F383" s="3">
        <v>2</v>
      </c>
      <c r="G383" s="2" t="s">
        <v>1101</v>
      </c>
      <c r="H383" s="2" t="s">
        <v>2626</v>
      </c>
      <c r="I383" s="3" t="s">
        <v>2627</v>
      </c>
      <c r="J383" s="3" t="s">
        <v>1098</v>
      </c>
      <c r="K383" s="2" t="s">
        <v>2628</v>
      </c>
    </row>
    <row r="384" spans="1:11" x14ac:dyDescent="0.25">
      <c r="A384" s="2" t="s">
        <v>2629</v>
      </c>
      <c r="B384" s="2" t="s">
        <v>44</v>
      </c>
      <c r="C384" s="2" t="s">
        <v>11</v>
      </c>
      <c r="D384" s="2" t="s">
        <v>45</v>
      </c>
      <c r="E384" s="2" t="s">
        <v>373</v>
      </c>
      <c r="F384" s="3">
        <v>3</v>
      </c>
      <c r="G384" s="2" t="s">
        <v>1101</v>
      </c>
      <c r="H384" s="2" t="s">
        <v>2630</v>
      </c>
      <c r="I384" s="3" t="s">
        <v>2631</v>
      </c>
      <c r="J384" s="3" t="s">
        <v>1132</v>
      </c>
      <c r="K384" s="2" t="s">
        <v>2632</v>
      </c>
    </row>
    <row r="385" spans="1:11" x14ac:dyDescent="0.25">
      <c r="A385" s="2" t="s">
        <v>2633</v>
      </c>
      <c r="B385" s="2" t="s">
        <v>44</v>
      </c>
      <c r="C385" s="2" t="s">
        <v>11</v>
      </c>
      <c r="D385" s="2" t="s">
        <v>45</v>
      </c>
      <c r="E385" s="2" t="s">
        <v>373</v>
      </c>
      <c r="F385" s="3">
        <v>4</v>
      </c>
      <c r="G385" s="2" t="s">
        <v>1101</v>
      </c>
      <c r="H385" s="2" t="s">
        <v>2634</v>
      </c>
      <c r="I385" s="3" t="s">
        <v>2635</v>
      </c>
      <c r="J385" s="3" t="s">
        <v>1132</v>
      </c>
      <c r="K385" s="2" t="s">
        <v>2636</v>
      </c>
    </row>
    <row r="386" spans="1:11" x14ac:dyDescent="0.25">
      <c r="A386" s="2" t="s">
        <v>2637</v>
      </c>
      <c r="B386" s="2" t="s">
        <v>44</v>
      </c>
      <c r="C386" s="2" t="s">
        <v>11</v>
      </c>
      <c r="D386" s="2" t="s">
        <v>45</v>
      </c>
      <c r="E386" s="2" t="s">
        <v>373</v>
      </c>
      <c r="F386" s="3">
        <v>5</v>
      </c>
      <c r="G386" s="2" t="s">
        <v>1101</v>
      </c>
      <c r="H386" s="2" t="s">
        <v>2638</v>
      </c>
      <c r="I386" s="3" t="s">
        <v>2639</v>
      </c>
      <c r="J386" s="3" t="s">
        <v>1098</v>
      </c>
      <c r="K386" s="2" t="s">
        <v>2640</v>
      </c>
    </row>
    <row r="387" spans="1:11" x14ac:dyDescent="0.25">
      <c r="A387" s="2" t="s">
        <v>2641</v>
      </c>
      <c r="B387" s="2" t="s">
        <v>44</v>
      </c>
      <c r="C387" s="2" t="s">
        <v>11</v>
      </c>
      <c r="D387" s="2" t="s">
        <v>45</v>
      </c>
      <c r="E387" s="2" t="s">
        <v>373</v>
      </c>
      <c r="F387" s="3">
        <v>6</v>
      </c>
      <c r="G387" s="2" t="s">
        <v>1101</v>
      </c>
      <c r="H387" s="2" t="s">
        <v>2642</v>
      </c>
      <c r="I387" s="3" t="s">
        <v>2643</v>
      </c>
      <c r="J387" s="3" t="s">
        <v>1098</v>
      </c>
      <c r="K387" s="2" t="s">
        <v>2644</v>
      </c>
    </row>
    <row r="388" spans="1:11" x14ac:dyDescent="0.25">
      <c r="A388" s="2" t="s">
        <v>2645</v>
      </c>
      <c r="B388" s="2" t="s">
        <v>44</v>
      </c>
      <c r="C388" s="2" t="s">
        <v>11</v>
      </c>
      <c r="D388" s="2" t="s">
        <v>45</v>
      </c>
      <c r="E388" s="2" t="s">
        <v>373</v>
      </c>
      <c r="F388" s="3">
        <v>7</v>
      </c>
      <c r="G388" s="2" t="s">
        <v>1101</v>
      </c>
      <c r="H388" s="2" t="s">
        <v>2646</v>
      </c>
      <c r="I388" s="3" t="s">
        <v>2647</v>
      </c>
      <c r="J388" s="3" t="s">
        <v>1132</v>
      </c>
      <c r="K388" s="2" t="s">
        <v>2648</v>
      </c>
    </row>
    <row r="389" spans="1:11" x14ac:dyDescent="0.25">
      <c r="A389" s="2" t="s">
        <v>2649</v>
      </c>
      <c r="B389" s="2" t="s">
        <v>44</v>
      </c>
      <c r="C389" s="2" t="s">
        <v>11</v>
      </c>
      <c r="D389" s="2" t="s">
        <v>45</v>
      </c>
      <c r="E389" s="2" t="s">
        <v>373</v>
      </c>
      <c r="F389" s="3">
        <v>8</v>
      </c>
      <c r="G389" s="2" t="s">
        <v>1101</v>
      </c>
      <c r="H389" s="2" t="s">
        <v>2650</v>
      </c>
      <c r="I389" s="3" t="s">
        <v>2651</v>
      </c>
      <c r="J389" s="3" t="s">
        <v>1132</v>
      </c>
      <c r="K389" s="2" t="s">
        <v>2652</v>
      </c>
    </row>
    <row r="390" spans="1:11" x14ac:dyDescent="0.25">
      <c r="A390" s="2" t="s">
        <v>2653</v>
      </c>
      <c r="B390" s="2" t="s">
        <v>44</v>
      </c>
      <c r="C390" s="2" t="s">
        <v>11</v>
      </c>
      <c r="D390" s="2" t="s">
        <v>45</v>
      </c>
      <c r="E390" s="2" t="s">
        <v>373</v>
      </c>
      <c r="F390" s="3">
        <v>9</v>
      </c>
      <c r="G390" s="2" t="s">
        <v>1101</v>
      </c>
      <c r="H390" s="2" t="s">
        <v>2654</v>
      </c>
      <c r="I390" s="3" t="s">
        <v>2655</v>
      </c>
      <c r="J390" s="3" t="s">
        <v>1098</v>
      </c>
      <c r="K390" s="2" t="s">
        <v>2656</v>
      </c>
    </row>
    <row r="391" spans="1:11" x14ac:dyDescent="0.25">
      <c r="A391" s="2" t="s">
        <v>2657</v>
      </c>
      <c r="B391" s="2" t="s">
        <v>44</v>
      </c>
      <c r="C391" s="2" t="s">
        <v>11</v>
      </c>
      <c r="D391" s="2" t="s">
        <v>45</v>
      </c>
      <c r="E391" s="2" t="s">
        <v>373</v>
      </c>
      <c r="F391" s="3">
        <v>10</v>
      </c>
      <c r="G391" s="2" t="s">
        <v>1101</v>
      </c>
      <c r="H391" s="2" t="s">
        <v>2658</v>
      </c>
      <c r="I391" s="3" t="s">
        <v>2659</v>
      </c>
      <c r="J391" s="3" t="s">
        <v>1132</v>
      </c>
      <c r="K391" s="2" t="s">
        <v>2660</v>
      </c>
    </row>
    <row r="392" spans="1:11" x14ac:dyDescent="0.25">
      <c r="A392" s="2" t="s">
        <v>2661</v>
      </c>
      <c r="B392" s="2" t="s">
        <v>44</v>
      </c>
      <c r="C392" s="2" t="s">
        <v>11</v>
      </c>
      <c r="D392" s="2" t="s">
        <v>45</v>
      </c>
      <c r="E392" s="2" t="s">
        <v>373</v>
      </c>
      <c r="F392" s="3">
        <v>11</v>
      </c>
      <c r="G392" s="2" t="s">
        <v>1101</v>
      </c>
      <c r="H392" s="2" t="s">
        <v>2662</v>
      </c>
      <c r="I392" s="3" t="s">
        <v>2663</v>
      </c>
      <c r="J392" s="3" t="s">
        <v>1098</v>
      </c>
      <c r="K392" s="2" t="s">
        <v>2664</v>
      </c>
    </row>
    <row r="393" spans="1:11" x14ac:dyDescent="0.25">
      <c r="A393" s="2" t="s">
        <v>2665</v>
      </c>
      <c r="B393" s="2" t="s">
        <v>44</v>
      </c>
      <c r="C393" s="2" t="s">
        <v>11</v>
      </c>
      <c r="D393" s="2" t="s">
        <v>45</v>
      </c>
      <c r="E393" s="2" t="s">
        <v>373</v>
      </c>
      <c r="F393" s="3">
        <v>12</v>
      </c>
      <c r="G393" s="2" t="s">
        <v>1101</v>
      </c>
      <c r="H393" s="2" t="s">
        <v>2666</v>
      </c>
      <c r="I393" s="3" t="s">
        <v>2667</v>
      </c>
      <c r="J393" s="3" t="s">
        <v>1137</v>
      </c>
      <c r="K393" s="2" t="s">
        <v>2668</v>
      </c>
    </row>
    <row r="394" spans="1:11" x14ac:dyDescent="0.25">
      <c r="A394" s="2" t="s">
        <v>2669</v>
      </c>
      <c r="B394" s="2" t="s">
        <v>44</v>
      </c>
      <c r="C394" s="2" t="s">
        <v>11</v>
      </c>
      <c r="D394" s="2" t="s">
        <v>45</v>
      </c>
      <c r="E394" s="2" t="s">
        <v>385</v>
      </c>
      <c r="F394" s="3">
        <v>0</v>
      </c>
      <c r="G394" s="2" t="s">
        <v>1095</v>
      </c>
      <c r="H394" s="2" t="s">
        <v>2670</v>
      </c>
      <c r="I394" s="3" t="s">
        <v>2671</v>
      </c>
      <c r="J394" s="3" t="s">
        <v>1098</v>
      </c>
      <c r="K394" s="2" t="s">
        <v>2672</v>
      </c>
    </row>
    <row r="395" spans="1:11" x14ac:dyDescent="0.25">
      <c r="A395" s="2" t="s">
        <v>2673</v>
      </c>
      <c r="B395" s="2" t="s">
        <v>44</v>
      </c>
      <c r="C395" s="2" t="s">
        <v>11</v>
      </c>
      <c r="D395" s="2" t="s">
        <v>45</v>
      </c>
      <c r="E395" s="2" t="s">
        <v>385</v>
      </c>
      <c r="F395" s="3">
        <v>1</v>
      </c>
      <c r="G395" s="2" t="s">
        <v>1101</v>
      </c>
      <c r="H395" s="2" t="s">
        <v>2674</v>
      </c>
      <c r="I395" s="3" t="s">
        <v>2675</v>
      </c>
      <c r="J395" s="3" t="s">
        <v>1098</v>
      </c>
      <c r="K395" s="2" t="s">
        <v>2676</v>
      </c>
    </row>
    <row r="396" spans="1:11" x14ac:dyDescent="0.25">
      <c r="A396" s="2" t="s">
        <v>2677</v>
      </c>
      <c r="B396" s="2" t="s">
        <v>44</v>
      </c>
      <c r="C396" s="2" t="s">
        <v>11</v>
      </c>
      <c r="D396" s="2" t="s">
        <v>45</v>
      </c>
      <c r="E396" s="2" t="s">
        <v>385</v>
      </c>
      <c r="F396" s="3">
        <v>2</v>
      </c>
      <c r="G396" s="2" t="s">
        <v>1101</v>
      </c>
      <c r="H396" s="2" t="s">
        <v>2678</v>
      </c>
      <c r="I396" s="3" t="s">
        <v>2679</v>
      </c>
      <c r="J396" s="3" t="s">
        <v>1098</v>
      </c>
      <c r="K396" s="2" t="s">
        <v>2680</v>
      </c>
    </row>
    <row r="397" spans="1:11" x14ac:dyDescent="0.25">
      <c r="A397" s="2" t="s">
        <v>2681</v>
      </c>
      <c r="B397" s="2" t="s">
        <v>44</v>
      </c>
      <c r="C397" s="2" t="s">
        <v>11</v>
      </c>
      <c r="D397" s="2" t="s">
        <v>45</v>
      </c>
      <c r="E397" s="2" t="s">
        <v>385</v>
      </c>
      <c r="F397" s="3">
        <v>3</v>
      </c>
      <c r="G397" s="2" t="s">
        <v>1101</v>
      </c>
      <c r="H397" s="2" t="s">
        <v>2682</v>
      </c>
      <c r="I397" s="3" t="s">
        <v>2683</v>
      </c>
      <c r="J397" s="3" t="s">
        <v>1098</v>
      </c>
      <c r="K397" s="2" t="s">
        <v>2684</v>
      </c>
    </row>
    <row r="398" spans="1:11" x14ac:dyDescent="0.25">
      <c r="A398" s="2" t="s">
        <v>2685</v>
      </c>
      <c r="B398" s="2" t="s">
        <v>44</v>
      </c>
      <c r="C398" s="2" t="s">
        <v>11</v>
      </c>
      <c r="D398" s="2" t="s">
        <v>45</v>
      </c>
      <c r="E398" s="2" t="s">
        <v>385</v>
      </c>
      <c r="F398" s="3">
        <v>4</v>
      </c>
      <c r="G398" s="2" t="s">
        <v>1101</v>
      </c>
      <c r="H398" s="2" t="s">
        <v>2686</v>
      </c>
      <c r="I398" s="3" t="s">
        <v>2687</v>
      </c>
      <c r="J398" s="3" t="s">
        <v>1098</v>
      </c>
      <c r="K398" s="2" t="s">
        <v>2688</v>
      </c>
    </row>
    <row r="399" spans="1:11" x14ac:dyDescent="0.25">
      <c r="A399" s="2" t="s">
        <v>2689</v>
      </c>
      <c r="B399" s="2" t="s">
        <v>44</v>
      </c>
      <c r="C399" s="2" t="s">
        <v>11</v>
      </c>
      <c r="D399" s="2" t="s">
        <v>45</v>
      </c>
      <c r="E399" s="2" t="s">
        <v>385</v>
      </c>
      <c r="F399" s="3">
        <v>5</v>
      </c>
      <c r="G399" s="2" t="s">
        <v>1101</v>
      </c>
      <c r="H399" s="2" t="s">
        <v>2690</v>
      </c>
      <c r="I399" s="3" t="s">
        <v>2691</v>
      </c>
      <c r="J399" s="3" t="s">
        <v>1098</v>
      </c>
      <c r="K399" s="2" t="s">
        <v>2692</v>
      </c>
    </row>
    <row r="400" spans="1:11" x14ac:dyDescent="0.25">
      <c r="A400" s="2" t="s">
        <v>2693</v>
      </c>
      <c r="B400" s="2" t="s">
        <v>44</v>
      </c>
      <c r="C400" s="2" t="s">
        <v>11</v>
      </c>
      <c r="D400" s="2" t="s">
        <v>45</v>
      </c>
      <c r="E400" s="2" t="s">
        <v>385</v>
      </c>
      <c r="F400" s="3">
        <v>6</v>
      </c>
      <c r="G400" s="2" t="s">
        <v>1101</v>
      </c>
      <c r="H400" s="2" t="s">
        <v>2694</v>
      </c>
      <c r="I400" s="3" t="s">
        <v>2695</v>
      </c>
      <c r="J400" s="3" t="s">
        <v>1098</v>
      </c>
      <c r="K400" s="2" t="s">
        <v>2696</v>
      </c>
    </row>
    <row r="401" spans="1:11" x14ac:dyDescent="0.25">
      <c r="A401" s="2" t="s">
        <v>2697</v>
      </c>
      <c r="B401" s="2" t="s">
        <v>44</v>
      </c>
      <c r="C401" s="2" t="s">
        <v>11</v>
      </c>
      <c r="D401" s="2" t="s">
        <v>45</v>
      </c>
      <c r="E401" s="2" t="s">
        <v>385</v>
      </c>
      <c r="F401" s="3">
        <v>7</v>
      </c>
      <c r="G401" s="2" t="s">
        <v>1101</v>
      </c>
      <c r="H401" s="2" t="s">
        <v>2698</v>
      </c>
      <c r="I401" s="3" t="s">
        <v>2699</v>
      </c>
      <c r="J401" s="3" t="s">
        <v>1132</v>
      </c>
      <c r="K401" s="2" t="s">
        <v>2700</v>
      </c>
    </row>
    <row r="402" spans="1:11" x14ac:dyDescent="0.25">
      <c r="A402" s="2" t="s">
        <v>2701</v>
      </c>
      <c r="B402" s="2" t="s">
        <v>44</v>
      </c>
      <c r="C402" s="2" t="s">
        <v>11</v>
      </c>
      <c r="D402" s="2" t="s">
        <v>45</v>
      </c>
      <c r="E402" s="2" t="s">
        <v>385</v>
      </c>
      <c r="F402" s="3">
        <v>8</v>
      </c>
      <c r="G402" s="2" t="s">
        <v>1101</v>
      </c>
      <c r="H402" s="2" t="s">
        <v>2702</v>
      </c>
      <c r="I402" s="3" t="s">
        <v>2703</v>
      </c>
      <c r="J402" s="3" t="s">
        <v>1098</v>
      </c>
      <c r="K402" s="2" t="s">
        <v>2704</v>
      </c>
    </row>
    <row r="403" spans="1:11" x14ac:dyDescent="0.25">
      <c r="A403" s="2" t="s">
        <v>2705</v>
      </c>
      <c r="B403" s="2" t="s">
        <v>44</v>
      </c>
      <c r="C403" s="2" t="s">
        <v>11</v>
      </c>
      <c r="D403" s="2" t="s">
        <v>45</v>
      </c>
      <c r="E403" s="2" t="s">
        <v>385</v>
      </c>
      <c r="F403" s="3">
        <v>9</v>
      </c>
      <c r="G403" s="2" t="s">
        <v>1101</v>
      </c>
      <c r="H403" s="2" t="s">
        <v>2706</v>
      </c>
      <c r="I403" s="3" t="s">
        <v>2707</v>
      </c>
      <c r="J403" s="3" t="s">
        <v>1098</v>
      </c>
      <c r="K403" s="2" t="s">
        <v>2708</v>
      </c>
    </row>
    <row r="404" spans="1:11" x14ac:dyDescent="0.25">
      <c r="A404" s="2" t="s">
        <v>2709</v>
      </c>
      <c r="B404" s="2" t="s">
        <v>44</v>
      </c>
      <c r="C404" s="2" t="s">
        <v>11</v>
      </c>
      <c r="D404" s="2" t="s">
        <v>45</v>
      </c>
      <c r="E404" s="2" t="s">
        <v>385</v>
      </c>
      <c r="F404" s="3">
        <v>10</v>
      </c>
      <c r="G404" s="2" t="s">
        <v>1101</v>
      </c>
      <c r="H404" s="2" t="s">
        <v>2710</v>
      </c>
      <c r="I404" s="3" t="s">
        <v>2711</v>
      </c>
      <c r="J404" s="3" t="s">
        <v>1098</v>
      </c>
      <c r="K404" s="2" t="s">
        <v>2712</v>
      </c>
    </row>
    <row r="405" spans="1:11" x14ac:dyDescent="0.25">
      <c r="A405" s="2" t="s">
        <v>2713</v>
      </c>
      <c r="B405" s="2" t="s">
        <v>44</v>
      </c>
      <c r="C405" s="2" t="s">
        <v>11</v>
      </c>
      <c r="D405" s="2" t="s">
        <v>45</v>
      </c>
      <c r="E405" s="2" t="s">
        <v>385</v>
      </c>
      <c r="F405" s="3">
        <v>11</v>
      </c>
      <c r="G405" s="2" t="s">
        <v>1101</v>
      </c>
      <c r="H405" s="2" t="s">
        <v>2714</v>
      </c>
      <c r="I405" s="3" t="s">
        <v>2715</v>
      </c>
      <c r="J405" s="3" t="s">
        <v>1098</v>
      </c>
      <c r="K405" s="2" t="s">
        <v>2716</v>
      </c>
    </row>
    <row r="406" spans="1:11" x14ac:dyDescent="0.25">
      <c r="A406" s="2" t="s">
        <v>2717</v>
      </c>
      <c r="B406" s="2" t="s">
        <v>44</v>
      </c>
      <c r="C406" s="2" t="s">
        <v>11</v>
      </c>
      <c r="D406" s="2" t="s">
        <v>45</v>
      </c>
      <c r="E406" s="2" t="s">
        <v>385</v>
      </c>
      <c r="F406" s="3">
        <v>12</v>
      </c>
      <c r="G406" s="2" t="s">
        <v>1101</v>
      </c>
      <c r="H406" s="2" t="s">
        <v>2718</v>
      </c>
      <c r="I406" s="3" t="s">
        <v>2719</v>
      </c>
      <c r="J406" s="3" t="s">
        <v>2720</v>
      </c>
      <c r="K406" s="2" t="s">
        <v>2721</v>
      </c>
    </row>
    <row r="407" spans="1:11" x14ac:dyDescent="0.25">
      <c r="A407" s="2" t="s">
        <v>2722</v>
      </c>
      <c r="B407" s="2" t="s">
        <v>47</v>
      </c>
      <c r="C407" s="2" t="s">
        <v>11</v>
      </c>
      <c r="D407" s="2" t="s">
        <v>48</v>
      </c>
      <c r="E407" s="2" t="s">
        <v>1144</v>
      </c>
      <c r="F407" s="3">
        <v>0</v>
      </c>
      <c r="G407" s="2" t="s">
        <v>1095</v>
      </c>
      <c r="H407" s="2" t="s">
        <v>2723</v>
      </c>
      <c r="I407" s="3" t="s">
        <v>2724</v>
      </c>
      <c r="J407" s="3" t="s">
        <v>1098</v>
      </c>
      <c r="K407" s="2" t="s">
        <v>2725</v>
      </c>
    </row>
    <row r="408" spans="1:11" x14ac:dyDescent="0.25">
      <c r="A408" s="2" t="s">
        <v>2726</v>
      </c>
      <c r="B408" s="2" t="s">
        <v>47</v>
      </c>
      <c r="C408" s="2" t="s">
        <v>11</v>
      </c>
      <c r="D408" s="2" t="s">
        <v>48</v>
      </c>
      <c r="E408" s="2" t="s">
        <v>1144</v>
      </c>
      <c r="F408" s="3">
        <v>1</v>
      </c>
      <c r="G408" s="2" t="s">
        <v>1101</v>
      </c>
      <c r="H408" s="2" t="s">
        <v>2727</v>
      </c>
      <c r="I408" s="3" t="s">
        <v>2728</v>
      </c>
      <c r="J408" s="3" t="s">
        <v>1098</v>
      </c>
      <c r="K408" s="2" t="s">
        <v>2729</v>
      </c>
    </row>
    <row r="409" spans="1:11" x14ac:dyDescent="0.25">
      <c r="A409" s="2" t="s">
        <v>2730</v>
      </c>
      <c r="B409" s="2" t="s">
        <v>47</v>
      </c>
      <c r="C409" s="2" t="s">
        <v>11</v>
      </c>
      <c r="D409" s="2" t="s">
        <v>48</v>
      </c>
      <c r="E409" s="2" t="s">
        <v>1144</v>
      </c>
      <c r="F409" s="3">
        <v>2</v>
      </c>
      <c r="G409" s="2" t="s">
        <v>1101</v>
      </c>
      <c r="H409" s="2" t="s">
        <v>2731</v>
      </c>
      <c r="I409" s="3" t="s">
        <v>2732</v>
      </c>
      <c r="J409" s="3" t="s">
        <v>1098</v>
      </c>
      <c r="K409" s="2" t="s">
        <v>2733</v>
      </c>
    </row>
    <row r="410" spans="1:11" x14ac:dyDescent="0.25">
      <c r="A410" s="2" t="s">
        <v>2734</v>
      </c>
      <c r="B410" s="2" t="s">
        <v>47</v>
      </c>
      <c r="C410" s="2" t="s">
        <v>11</v>
      </c>
      <c r="D410" s="2" t="s">
        <v>48</v>
      </c>
      <c r="E410" s="2" t="s">
        <v>1144</v>
      </c>
      <c r="F410" s="3">
        <v>3</v>
      </c>
      <c r="G410" s="2" t="s">
        <v>1101</v>
      </c>
      <c r="H410" s="2" t="s">
        <v>2735</v>
      </c>
      <c r="I410" s="3" t="s">
        <v>2736</v>
      </c>
      <c r="J410" s="3" t="s">
        <v>1098</v>
      </c>
      <c r="K410" s="2" t="s">
        <v>2737</v>
      </c>
    </row>
    <row r="411" spans="1:11" x14ac:dyDescent="0.25">
      <c r="A411" s="2" t="s">
        <v>2738</v>
      </c>
      <c r="B411" s="2" t="s">
        <v>47</v>
      </c>
      <c r="C411" s="2" t="s">
        <v>11</v>
      </c>
      <c r="D411" s="2" t="s">
        <v>48</v>
      </c>
      <c r="E411" s="2" t="s">
        <v>1144</v>
      </c>
      <c r="F411" s="3">
        <v>4</v>
      </c>
      <c r="G411" s="2" t="s">
        <v>1101</v>
      </c>
      <c r="H411" s="2" t="s">
        <v>2739</v>
      </c>
      <c r="I411" s="3" t="s">
        <v>2740</v>
      </c>
      <c r="J411" s="3" t="s">
        <v>1098</v>
      </c>
      <c r="K411" s="2" t="s">
        <v>2741</v>
      </c>
    </row>
    <row r="412" spans="1:11" x14ac:dyDescent="0.25">
      <c r="A412" s="2" t="s">
        <v>2742</v>
      </c>
      <c r="B412" s="2" t="s">
        <v>47</v>
      </c>
      <c r="C412" s="2" t="s">
        <v>11</v>
      </c>
      <c r="D412" s="2" t="s">
        <v>48</v>
      </c>
      <c r="E412" s="2" t="s">
        <v>1144</v>
      </c>
      <c r="F412" s="3">
        <v>5</v>
      </c>
      <c r="G412" s="2" t="s">
        <v>1101</v>
      </c>
      <c r="H412" s="2" t="s">
        <v>2743</v>
      </c>
      <c r="I412" s="3" t="s">
        <v>2744</v>
      </c>
      <c r="J412" s="3" t="s">
        <v>1098</v>
      </c>
      <c r="K412" s="2" t="s">
        <v>2745</v>
      </c>
    </row>
    <row r="413" spans="1:11" x14ac:dyDescent="0.25">
      <c r="A413" s="2" t="s">
        <v>2746</v>
      </c>
      <c r="B413" s="2" t="s">
        <v>47</v>
      </c>
      <c r="C413" s="2" t="s">
        <v>11</v>
      </c>
      <c r="D413" s="2" t="s">
        <v>48</v>
      </c>
      <c r="E413" s="2" t="s">
        <v>1144</v>
      </c>
      <c r="F413" s="3">
        <v>6</v>
      </c>
      <c r="G413" s="2" t="s">
        <v>1101</v>
      </c>
      <c r="H413" s="2" t="s">
        <v>2747</v>
      </c>
      <c r="I413" s="3" t="s">
        <v>2748</v>
      </c>
      <c r="J413" s="3" t="s">
        <v>1098</v>
      </c>
      <c r="K413" s="2" t="s">
        <v>2749</v>
      </c>
    </row>
    <row r="414" spans="1:11" x14ac:dyDescent="0.25">
      <c r="A414" s="2" t="s">
        <v>2750</v>
      </c>
      <c r="B414" s="2" t="s">
        <v>47</v>
      </c>
      <c r="C414" s="2" t="s">
        <v>11</v>
      </c>
      <c r="D414" s="2" t="s">
        <v>48</v>
      </c>
      <c r="E414" s="2" t="s">
        <v>465</v>
      </c>
      <c r="F414" s="3">
        <v>0</v>
      </c>
      <c r="G414" s="2" t="s">
        <v>1095</v>
      </c>
      <c r="H414" s="2" t="s">
        <v>2751</v>
      </c>
      <c r="I414" s="3" t="s">
        <v>2752</v>
      </c>
      <c r="J414" s="3" t="s">
        <v>1098</v>
      </c>
      <c r="K414" s="2" t="s">
        <v>2753</v>
      </c>
    </row>
    <row r="415" spans="1:11" x14ac:dyDescent="0.25">
      <c r="A415" s="2" t="s">
        <v>2754</v>
      </c>
      <c r="B415" s="2" t="s">
        <v>47</v>
      </c>
      <c r="C415" s="2" t="s">
        <v>11</v>
      </c>
      <c r="D415" s="2" t="s">
        <v>48</v>
      </c>
      <c r="E415" s="2" t="s">
        <v>465</v>
      </c>
      <c r="F415" s="3">
        <v>1</v>
      </c>
      <c r="G415" s="2" t="s">
        <v>1101</v>
      </c>
      <c r="H415" s="2" t="s">
        <v>2755</v>
      </c>
      <c r="I415" s="3" t="s">
        <v>2756</v>
      </c>
      <c r="J415" s="3" t="s">
        <v>1098</v>
      </c>
      <c r="K415" s="2" t="s">
        <v>2757</v>
      </c>
    </row>
    <row r="416" spans="1:11" x14ac:dyDescent="0.25">
      <c r="A416" s="2" t="s">
        <v>2758</v>
      </c>
      <c r="B416" s="2" t="s">
        <v>47</v>
      </c>
      <c r="C416" s="2" t="s">
        <v>11</v>
      </c>
      <c r="D416" s="2" t="s">
        <v>48</v>
      </c>
      <c r="E416" s="2" t="s">
        <v>465</v>
      </c>
      <c r="F416" s="3">
        <v>2</v>
      </c>
      <c r="G416" s="2" t="s">
        <v>1101</v>
      </c>
      <c r="H416" s="2" t="s">
        <v>2759</v>
      </c>
      <c r="I416" s="3" t="s">
        <v>2760</v>
      </c>
      <c r="J416" s="3" t="s">
        <v>1098</v>
      </c>
      <c r="K416" s="2" t="s">
        <v>2761</v>
      </c>
    </row>
    <row r="417" spans="1:11" x14ac:dyDescent="0.25">
      <c r="A417" s="2" t="s">
        <v>2762</v>
      </c>
      <c r="B417" s="2" t="s">
        <v>47</v>
      </c>
      <c r="C417" s="2" t="s">
        <v>11</v>
      </c>
      <c r="D417" s="2" t="s">
        <v>48</v>
      </c>
      <c r="E417" s="2" t="s">
        <v>465</v>
      </c>
      <c r="F417" s="3">
        <v>3</v>
      </c>
      <c r="G417" s="2" t="s">
        <v>1101</v>
      </c>
      <c r="H417" s="2" t="s">
        <v>2763</v>
      </c>
      <c r="I417" s="3" t="s">
        <v>2764</v>
      </c>
      <c r="J417" s="3" t="s">
        <v>1098</v>
      </c>
      <c r="K417" s="2" t="s">
        <v>2765</v>
      </c>
    </row>
    <row r="418" spans="1:11" x14ac:dyDescent="0.25">
      <c r="A418" s="2" t="s">
        <v>2766</v>
      </c>
      <c r="B418" s="2" t="s">
        <v>47</v>
      </c>
      <c r="C418" s="2" t="s">
        <v>11</v>
      </c>
      <c r="D418" s="2" t="s">
        <v>48</v>
      </c>
      <c r="E418" s="2" t="s">
        <v>465</v>
      </c>
      <c r="F418" s="3">
        <v>4</v>
      </c>
      <c r="G418" s="2" t="s">
        <v>1101</v>
      </c>
      <c r="H418" s="2" t="s">
        <v>2767</v>
      </c>
      <c r="I418" s="3" t="s">
        <v>2768</v>
      </c>
      <c r="J418" s="3" t="s">
        <v>1098</v>
      </c>
      <c r="K418" s="2" t="s">
        <v>2769</v>
      </c>
    </row>
    <row r="419" spans="1:11" x14ac:dyDescent="0.25">
      <c r="A419" s="2" t="s">
        <v>2770</v>
      </c>
      <c r="B419" s="2" t="s">
        <v>47</v>
      </c>
      <c r="C419" s="2" t="s">
        <v>11</v>
      </c>
      <c r="D419" s="2" t="s">
        <v>48</v>
      </c>
      <c r="E419" s="2" t="s">
        <v>465</v>
      </c>
      <c r="F419" s="3">
        <v>5</v>
      </c>
      <c r="G419" s="2" t="s">
        <v>1101</v>
      </c>
      <c r="H419" s="2" t="s">
        <v>2771</v>
      </c>
      <c r="I419" s="3" t="s">
        <v>2772</v>
      </c>
      <c r="J419" s="3" t="s">
        <v>1098</v>
      </c>
      <c r="K419" s="2" t="s">
        <v>2773</v>
      </c>
    </row>
    <row r="420" spans="1:11" x14ac:dyDescent="0.25">
      <c r="A420" s="2" t="s">
        <v>2774</v>
      </c>
      <c r="B420" s="2" t="s">
        <v>47</v>
      </c>
      <c r="C420" s="2" t="s">
        <v>11</v>
      </c>
      <c r="D420" s="2" t="s">
        <v>48</v>
      </c>
      <c r="E420" s="2" t="s">
        <v>465</v>
      </c>
      <c r="F420" s="3">
        <v>6</v>
      </c>
      <c r="G420" s="2" t="s">
        <v>1101</v>
      </c>
      <c r="H420" s="2" t="s">
        <v>2775</v>
      </c>
      <c r="I420" s="3" t="s">
        <v>2776</v>
      </c>
      <c r="J420" s="3" t="s">
        <v>1098</v>
      </c>
      <c r="K420" s="2" t="s">
        <v>2777</v>
      </c>
    </row>
    <row r="421" spans="1:11" x14ac:dyDescent="0.25">
      <c r="A421" s="2" t="s">
        <v>2778</v>
      </c>
      <c r="B421" s="2" t="s">
        <v>47</v>
      </c>
      <c r="C421" s="2" t="s">
        <v>11</v>
      </c>
      <c r="D421" s="2" t="s">
        <v>48</v>
      </c>
      <c r="E421" s="2" t="s">
        <v>1189</v>
      </c>
      <c r="F421" s="3">
        <v>0</v>
      </c>
      <c r="G421" s="2" t="s">
        <v>1095</v>
      </c>
      <c r="H421" s="2" t="s">
        <v>2779</v>
      </c>
      <c r="I421" s="3" t="s">
        <v>2780</v>
      </c>
      <c r="J421" s="3" t="s">
        <v>1098</v>
      </c>
      <c r="K421" s="2" t="s">
        <v>2781</v>
      </c>
    </row>
    <row r="422" spans="1:11" x14ac:dyDescent="0.25">
      <c r="A422" s="2" t="s">
        <v>2782</v>
      </c>
      <c r="B422" s="2" t="s">
        <v>47</v>
      </c>
      <c r="C422" s="2" t="s">
        <v>11</v>
      </c>
      <c r="D422" s="2" t="s">
        <v>48</v>
      </c>
      <c r="E422" s="2" t="s">
        <v>1189</v>
      </c>
      <c r="F422" s="3">
        <v>1</v>
      </c>
      <c r="G422" s="2" t="s">
        <v>1101</v>
      </c>
      <c r="H422" s="2" t="s">
        <v>2783</v>
      </c>
      <c r="I422" s="3" t="s">
        <v>2784</v>
      </c>
      <c r="J422" s="3" t="s">
        <v>1098</v>
      </c>
      <c r="K422" s="2" t="s">
        <v>2785</v>
      </c>
    </row>
    <row r="423" spans="1:11" x14ac:dyDescent="0.25">
      <c r="A423" s="2" t="s">
        <v>2786</v>
      </c>
      <c r="B423" s="2" t="s">
        <v>47</v>
      </c>
      <c r="C423" s="2" t="s">
        <v>11</v>
      </c>
      <c r="D423" s="2" t="s">
        <v>48</v>
      </c>
      <c r="E423" s="2" t="s">
        <v>1189</v>
      </c>
      <c r="F423" s="3">
        <v>2</v>
      </c>
      <c r="G423" s="2" t="s">
        <v>1101</v>
      </c>
      <c r="H423" s="2" t="s">
        <v>2787</v>
      </c>
      <c r="I423" s="3" t="s">
        <v>2788</v>
      </c>
      <c r="J423" s="3" t="s">
        <v>1098</v>
      </c>
      <c r="K423" s="2" t="s">
        <v>2789</v>
      </c>
    </row>
    <row r="424" spans="1:11" x14ac:dyDescent="0.25">
      <c r="A424" s="2" t="s">
        <v>2790</v>
      </c>
      <c r="B424" s="2" t="s">
        <v>47</v>
      </c>
      <c r="C424" s="2" t="s">
        <v>11</v>
      </c>
      <c r="D424" s="2" t="s">
        <v>48</v>
      </c>
      <c r="E424" s="2" t="s">
        <v>1189</v>
      </c>
      <c r="F424" s="3">
        <v>3</v>
      </c>
      <c r="G424" s="2" t="s">
        <v>1101</v>
      </c>
      <c r="H424" s="2" t="s">
        <v>2791</v>
      </c>
      <c r="I424" s="3" t="s">
        <v>2792</v>
      </c>
      <c r="J424" s="3" t="s">
        <v>1098</v>
      </c>
      <c r="K424" s="2" t="s">
        <v>2793</v>
      </c>
    </row>
    <row r="425" spans="1:11" x14ac:dyDescent="0.25">
      <c r="A425" s="2" t="s">
        <v>2794</v>
      </c>
      <c r="B425" s="2" t="s">
        <v>47</v>
      </c>
      <c r="C425" s="2" t="s">
        <v>11</v>
      </c>
      <c r="D425" s="2" t="s">
        <v>48</v>
      </c>
      <c r="E425" s="2" t="s">
        <v>1189</v>
      </c>
      <c r="F425" s="3">
        <v>4</v>
      </c>
      <c r="G425" s="2" t="s">
        <v>1101</v>
      </c>
      <c r="H425" s="2" t="s">
        <v>2795</v>
      </c>
      <c r="I425" s="3" t="s">
        <v>2796</v>
      </c>
      <c r="J425" s="3" t="s">
        <v>1098</v>
      </c>
      <c r="K425" s="2" t="s">
        <v>2797</v>
      </c>
    </row>
    <row r="426" spans="1:11" x14ac:dyDescent="0.25">
      <c r="A426" s="2" t="s">
        <v>2798</v>
      </c>
      <c r="B426" s="2" t="s">
        <v>47</v>
      </c>
      <c r="C426" s="2" t="s">
        <v>11</v>
      </c>
      <c r="D426" s="2" t="s">
        <v>48</v>
      </c>
      <c r="E426" s="2" t="s">
        <v>1189</v>
      </c>
      <c r="F426" s="3">
        <v>5</v>
      </c>
      <c r="G426" s="2" t="s">
        <v>1101</v>
      </c>
      <c r="H426" s="2" t="s">
        <v>2799</v>
      </c>
      <c r="I426" s="3" t="s">
        <v>2800</v>
      </c>
      <c r="J426" s="3" t="s">
        <v>1098</v>
      </c>
      <c r="K426" s="2" t="s">
        <v>2801</v>
      </c>
    </row>
    <row r="427" spans="1:11" x14ac:dyDescent="0.25">
      <c r="A427" s="2" t="s">
        <v>2802</v>
      </c>
      <c r="B427" s="2" t="s">
        <v>47</v>
      </c>
      <c r="C427" s="2" t="s">
        <v>11</v>
      </c>
      <c r="D427" s="2" t="s">
        <v>48</v>
      </c>
      <c r="E427" s="2" t="s">
        <v>1189</v>
      </c>
      <c r="F427" s="3">
        <v>6</v>
      </c>
      <c r="G427" s="2" t="s">
        <v>1101</v>
      </c>
      <c r="H427" s="2" t="s">
        <v>2803</v>
      </c>
      <c r="I427" s="3" t="s">
        <v>2804</v>
      </c>
      <c r="J427" s="3" t="s">
        <v>1098</v>
      </c>
      <c r="K427" s="2" t="s">
        <v>2805</v>
      </c>
    </row>
    <row r="428" spans="1:11" x14ac:dyDescent="0.25">
      <c r="A428" s="2" t="s">
        <v>2806</v>
      </c>
      <c r="B428" s="2" t="s">
        <v>47</v>
      </c>
      <c r="C428" s="2" t="s">
        <v>11</v>
      </c>
      <c r="D428" s="2" t="s">
        <v>48</v>
      </c>
      <c r="E428" s="2" t="s">
        <v>364</v>
      </c>
      <c r="F428" s="3">
        <v>0</v>
      </c>
      <c r="G428" s="2" t="s">
        <v>1095</v>
      </c>
      <c r="H428" s="2" t="s">
        <v>2807</v>
      </c>
      <c r="I428" s="3" t="s">
        <v>2808</v>
      </c>
      <c r="J428" s="3" t="s">
        <v>1098</v>
      </c>
      <c r="K428" s="2" t="s">
        <v>2809</v>
      </c>
    </row>
    <row r="429" spans="1:11" x14ac:dyDescent="0.25">
      <c r="A429" s="2" t="s">
        <v>2810</v>
      </c>
      <c r="B429" s="2" t="s">
        <v>47</v>
      </c>
      <c r="C429" s="2" t="s">
        <v>11</v>
      </c>
      <c r="D429" s="2" t="s">
        <v>48</v>
      </c>
      <c r="E429" s="2" t="s">
        <v>364</v>
      </c>
      <c r="F429" s="3">
        <v>1</v>
      </c>
      <c r="G429" s="2" t="s">
        <v>1101</v>
      </c>
      <c r="H429" s="2" t="s">
        <v>2811</v>
      </c>
      <c r="I429" s="3" t="s">
        <v>2812</v>
      </c>
      <c r="J429" s="3" t="s">
        <v>1098</v>
      </c>
      <c r="K429" s="2" t="s">
        <v>2813</v>
      </c>
    </row>
    <row r="430" spans="1:11" x14ac:dyDescent="0.25">
      <c r="A430" s="2" t="s">
        <v>2814</v>
      </c>
      <c r="B430" s="2" t="s">
        <v>47</v>
      </c>
      <c r="C430" s="2" t="s">
        <v>11</v>
      </c>
      <c r="D430" s="2" t="s">
        <v>48</v>
      </c>
      <c r="E430" s="2" t="s">
        <v>364</v>
      </c>
      <c r="F430" s="3">
        <v>2</v>
      </c>
      <c r="G430" s="2" t="s">
        <v>1101</v>
      </c>
      <c r="H430" s="2" t="s">
        <v>2815</v>
      </c>
      <c r="I430" s="3" t="s">
        <v>2816</v>
      </c>
      <c r="J430" s="3" t="s">
        <v>1098</v>
      </c>
      <c r="K430" s="2" t="s">
        <v>2817</v>
      </c>
    </row>
    <row r="431" spans="1:11" x14ac:dyDescent="0.25">
      <c r="A431" s="2" t="s">
        <v>2818</v>
      </c>
      <c r="B431" s="2" t="s">
        <v>47</v>
      </c>
      <c r="C431" s="2" t="s">
        <v>11</v>
      </c>
      <c r="D431" s="2" t="s">
        <v>48</v>
      </c>
      <c r="E431" s="2" t="s">
        <v>364</v>
      </c>
      <c r="F431" s="3">
        <v>3</v>
      </c>
      <c r="G431" s="2" t="s">
        <v>1101</v>
      </c>
      <c r="H431" s="2" t="s">
        <v>2819</v>
      </c>
      <c r="I431" s="3" t="s">
        <v>2820</v>
      </c>
      <c r="J431" s="3" t="s">
        <v>1098</v>
      </c>
      <c r="K431" s="2" t="s">
        <v>2821</v>
      </c>
    </row>
    <row r="432" spans="1:11" x14ac:dyDescent="0.25">
      <c r="A432" s="2" t="s">
        <v>2822</v>
      </c>
      <c r="B432" s="2" t="s">
        <v>47</v>
      </c>
      <c r="C432" s="2" t="s">
        <v>11</v>
      </c>
      <c r="D432" s="2" t="s">
        <v>48</v>
      </c>
      <c r="E432" s="2" t="s">
        <v>364</v>
      </c>
      <c r="F432" s="3">
        <v>4</v>
      </c>
      <c r="G432" s="2" t="s">
        <v>1101</v>
      </c>
      <c r="H432" s="2" t="s">
        <v>2823</v>
      </c>
      <c r="I432" s="3" t="s">
        <v>2824</v>
      </c>
      <c r="J432" s="3" t="s">
        <v>1098</v>
      </c>
      <c r="K432" s="2" t="s">
        <v>2825</v>
      </c>
    </row>
    <row r="433" spans="1:11" x14ac:dyDescent="0.25">
      <c r="A433" s="2" t="s">
        <v>2826</v>
      </c>
      <c r="B433" s="2" t="s">
        <v>47</v>
      </c>
      <c r="C433" s="2" t="s">
        <v>11</v>
      </c>
      <c r="D433" s="2" t="s">
        <v>48</v>
      </c>
      <c r="E433" s="2" t="s">
        <v>364</v>
      </c>
      <c r="F433" s="3">
        <v>5</v>
      </c>
      <c r="G433" s="2" t="s">
        <v>1101</v>
      </c>
      <c r="H433" s="2" t="s">
        <v>2827</v>
      </c>
      <c r="I433" s="3" t="s">
        <v>2828</v>
      </c>
      <c r="J433" s="3" t="s">
        <v>1098</v>
      </c>
      <c r="K433" s="2" t="s">
        <v>2829</v>
      </c>
    </row>
    <row r="434" spans="1:11" x14ac:dyDescent="0.25">
      <c r="A434" s="2" t="s">
        <v>2830</v>
      </c>
      <c r="B434" s="2" t="s">
        <v>47</v>
      </c>
      <c r="C434" s="2" t="s">
        <v>11</v>
      </c>
      <c r="D434" s="2" t="s">
        <v>48</v>
      </c>
      <c r="E434" s="2" t="s">
        <v>364</v>
      </c>
      <c r="F434" s="3">
        <v>6</v>
      </c>
      <c r="G434" s="2" t="s">
        <v>1101</v>
      </c>
      <c r="H434" s="2" t="s">
        <v>2831</v>
      </c>
      <c r="I434" s="3" t="s">
        <v>2832</v>
      </c>
      <c r="J434" s="3" t="s">
        <v>1098</v>
      </c>
      <c r="K434" s="2" t="s">
        <v>2833</v>
      </c>
    </row>
    <row r="435" spans="1:11" x14ac:dyDescent="0.25">
      <c r="A435" s="2" t="s">
        <v>2834</v>
      </c>
      <c r="B435" s="2" t="s">
        <v>47</v>
      </c>
      <c r="C435" s="2" t="s">
        <v>11</v>
      </c>
      <c r="D435" s="2" t="s">
        <v>48</v>
      </c>
      <c r="E435" s="2" t="s">
        <v>458</v>
      </c>
      <c r="F435" s="3">
        <v>0</v>
      </c>
      <c r="G435" s="2" t="s">
        <v>1095</v>
      </c>
      <c r="H435" s="2" t="s">
        <v>2835</v>
      </c>
      <c r="I435" s="3" t="s">
        <v>2836</v>
      </c>
      <c r="J435" s="3" t="s">
        <v>1098</v>
      </c>
      <c r="K435" s="2" t="s">
        <v>2837</v>
      </c>
    </row>
    <row r="436" spans="1:11" x14ac:dyDescent="0.25">
      <c r="A436" s="2" t="s">
        <v>2838</v>
      </c>
      <c r="B436" s="2" t="s">
        <v>47</v>
      </c>
      <c r="C436" s="2" t="s">
        <v>11</v>
      </c>
      <c r="D436" s="2" t="s">
        <v>48</v>
      </c>
      <c r="E436" s="2" t="s">
        <v>458</v>
      </c>
      <c r="F436" s="3">
        <v>1</v>
      </c>
      <c r="G436" s="2" t="s">
        <v>1101</v>
      </c>
      <c r="H436" s="2" t="s">
        <v>2839</v>
      </c>
      <c r="I436" s="3" t="s">
        <v>2840</v>
      </c>
      <c r="J436" s="3" t="s">
        <v>1098</v>
      </c>
      <c r="K436" s="2" t="s">
        <v>2841</v>
      </c>
    </row>
    <row r="437" spans="1:11" x14ac:dyDescent="0.25">
      <c r="A437" s="2" t="s">
        <v>2842</v>
      </c>
      <c r="B437" s="2" t="s">
        <v>47</v>
      </c>
      <c r="C437" s="2" t="s">
        <v>11</v>
      </c>
      <c r="D437" s="2" t="s">
        <v>48</v>
      </c>
      <c r="E437" s="2" t="s">
        <v>458</v>
      </c>
      <c r="F437" s="3">
        <v>2</v>
      </c>
      <c r="G437" s="2" t="s">
        <v>1101</v>
      </c>
      <c r="H437" s="2" t="s">
        <v>2843</v>
      </c>
      <c r="I437" s="3" t="s">
        <v>2844</v>
      </c>
      <c r="J437" s="3" t="s">
        <v>1098</v>
      </c>
      <c r="K437" s="2" t="s">
        <v>2845</v>
      </c>
    </row>
    <row r="438" spans="1:11" x14ac:dyDescent="0.25">
      <c r="A438" s="2" t="s">
        <v>2846</v>
      </c>
      <c r="B438" s="2" t="s">
        <v>47</v>
      </c>
      <c r="C438" s="2" t="s">
        <v>11</v>
      </c>
      <c r="D438" s="2" t="s">
        <v>48</v>
      </c>
      <c r="E438" s="2" t="s">
        <v>458</v>
      </c>
      <c r="F438" s="3">
        <v>3</v>
      </c>
      <c r="G438" s="2" t="s">
        <v>1101</v>
      </c>
      <c r="H438" s="2" t="s">
        <v>2847</v>
      </c>
      <c r="I438" s="3" t="s">
        <v>2848</v>
      </c>
      <c r="J438" s="3" t="s">
        <v>1098</v>
      </c>
      <c r="K438" s="2" t="s">
        <v>2849</v>
      </c>
    </row>
    <row r="439" spans="1:11" x14ac:dyDescent="0.25">
      <c r="A439" s="2" t="s">
        <v>2850</v>
      </c>
      <c r="B439" s="2" t="s">
        <v>47</v>
      </c>
      <c r="C439" s="2" t="s">
        <v>11</v>
      </c>
      <c r="D439" s="2" t="s">
        <v>48</v>
      </c>
      <c r="E439" s="2" t="s">
        <v>458</v>
      </c>
      <c r="F439" s="3">
        <v>4</v>
      </c>
      <c r="G439" s="2" t="s">
        <v>1101</v>
      </c>
      <c r="H439" s="2" t="s">
        <v>2851</v>
      </c>
      <c r="I439" s="3" t="s">
        <v>2852</v>
      </c>
      <c r="J439" s="3" t="s">
        <v>1098</v>
      </c>
      <c r="K439" s="2" t="s">
        <v>2853</v>
      </c>
    </row>
    <row r="440" spans="1:11" x14ac:dyDescent="0.25">
      <c r="A440" s="2" t="s">
        <v>2854</v>
      </c>
      <c r="B440" s="2" t="s">
        <v>47</v>
      </c>
      <c r="C440" s="2" t="s">
        <v>11</v>
      </c>
      <c r="D440" s="2" t="s">
        <v>48</v>
      </c>
      <c r="E440" s="2" t="s">
        <v>458</v>
      </c>
      <c r="F440" s="3">
        <v>5</v>
      </c>
      <c r="G440" s="2" t="s">
        <v>1101</v>
      </c>
      <c r="H440" s="2" t="s">
        <v>2855</v>
      </c>
      <c r="I440" s="3" t="s">
        <v>2856</v>
      </c>
      <c r="J440" s="3" t="s">
        <v>1098</v>
      </c>
      <c r="K440" s="2" t="s">
        <v>2857</v>
      </c>
    </row>
    <row r="441" spans="1:11" x14ac:dyDescent="0.25">
      <c r="A441" s="2" t="s">
        <v>2858</v>
      </c>
      <c r="B441" s="2" t="s">
        <v>47</v>
      </c>
      <c r="C441" s="2" t="s">
        <v>11</v>
      </c>
      <c r="D441" s="2" t="s">
        <v>48</v>
      </c>
      <c r="E441" s="2" t="s">
        <v>458</v>
      </c>
      <c r="F441" s="3">
        <v>6</v>
      </c>
      <c r="G441" s="2" t="s">
        <v>1101</v>
      </c>
      <c r="H441" s="2" t="s">
        <v>2859</v>
      </c>
      <c r="I441" s="3" t="s">
        <v>2860</v>
      </c>
      <c r="J441" s="3" t="s">
        <v>1098</v>
      </c>
      <c r="K441" s="2" t="s">
        <v>2861</v>
      </c>
    </row>
    <row r="442" spans="1:11" x14ac:dyDescent="0.25">
      <c r="A442" s="2" t="s">
        <v>2862</v>
      </c>
      <c r="B442" s="2" t="s">
        <v>47</v>
      </c>
      <c r="C442" s="2" t="s">
        <v>11</v>
      </c>
      <c r="D442" s="2" t="s">
        <v>48</v>
      </c>
      <c r="E442" s="2" t="s">
        <v>370</v>
      </c>
      <c r="F442" s="3">
        <v>0</v>
      </c>
      <c r="G442" s="2" t="s">
        <v>1095</v>
      </c>
      <c r="H442" s="2" t="s">
        <v>2863</v>
      </c>
      <c r="I442" s="3" t="s">
        <v>2864</v>
      </c>
      <c r="J442" s="3" t="s">
        <v>1098</v>
      </c>
      <c r="K442" s="2" t="s">
        <v>2865</v>
      </c>
    </row>
    <row r="443" spans="1:11" x14ac:dyDescent="0.25">
      <c r="A443" s="2" t="s">
        <v>2866</v>
      </c>
      <c r="B443" s="2" t="s">
        <v>47</v>
      </c>
      <c r="C443" s="2" t="s">
        <v>11</v>
      </c>
      <c r="D443" s="2" t="s">
        <v>48</v>
      </c>
      <c r="E443" s="2" t="s">
        <v>370</v>
      </c>
      <c r="F443" s="3">
        <v>1</v>
      </c>
      <c r="G443" s="2" t="s">
        <v>1101</v>
      </c>
      <c r="H443" s="2" t="s">
        <v>2867</v>
      </c>
      <c r="I443" s="3" t="s">
        <v>2868</v>
      </c>
      <c r="J443" s="3" t="s">
        <v>1098</v>
      </c>
      <c r="K443" s="2" t="s">
        <v>2869</v>
      </c>
    </row>
    <row r="444" spans="1:11" x14ac:dyDescent="0.25">
      <c r="A444" s="2" t="s">
        <v>2870</v>
      </c>
      <c r="B444" s="2" t="s">
        <v>47</v>
      </c>
      <c r="C444" s="2" t="s">
        <v>11</v>
      </c>
      <c r="D444" s="2" t="s">
        <v>48</v>
      </c>
      <c r="E444" s="2" t="s">
        <v>370</v>
      </c>
      <c r="F444" s="3">
        <v>2</v>
      </c>
      <c r="G444" s="2" t="s">
        <v>1101</v>
      </c>
      <c r="H444" s="2" t="s">
        <v>2871</v>
      </c>
      <c r="I444" s="3" t="s">
        <v>2872</v>
      </c>
      <c r="J444" s="3" t="s">
        <v>1098</v>
      </c>
      <c r="K444" s="2" t="s">
        <v>2873</v>
      </c>
    </row>
    <row r="445" spans="1:11" x14ac:dyDescent="0.25">
      <c r="A445" s="2" t="s">
        <v>2874</v>
      </c>
      <c r="B445" s="2" t="s">
        <v>47</v>
      </c>
      <c r="C445" s="2" t="s">
        <v>11</v>
      </c>
      <c r="D445" s="2" t="s">
        <v>48</v>
      </c>
      <c r="E445" s="2" t="s">
        <v>370</v>
      </c>
      <c r="F445" s="3">
        <v>3</v>
      </c>
      <c r="G445" s="2" t="s">
        <v>1101</v>
      </c>
      <c r="H445" s="2" t="s">
        <v>2875</v>
      </c>
      <c r="I445" s="3" t="s">
        <v>2876</v>
      </c>
      <c r="J445" s="3" t="s">
        <v>1098</v>
      </c>
      <c r="K445" s="2" t="s">
        <v>2877</v>
      </c>
    </row>
    <row r="446" spans="1:11" x14ac:dyDescent="0.25">
      <c r="A446" s="2" t="s">
        <v>2878</v>
      </c>
      <c r="B446" s="2" t="s">
        <v>47</v>
      </c>
      <c r="C446" s="2" t="s">
        <v>11</v>
      </c>
      <c r="D446" s="2" t="s">
        <v>48</v>
      </c>
      <c r="E446" s="2" t="s">
        <v>370</v>
      </c>
      <c r="F446" s="3">
        <v>4</v>
      </c>
      <c r="G446" s="2" t="s">
        <v>1101</v>
      </c>
      <c r="H446" s="2" t="s">
        <v>2879</v>
      </c>
      <c r="I446" s="3" t="s">
        <v>2880</v>
      </c>
      <c r="J446" s="3" t="s">
        <v>1098</v>
      </c>
      <c r="K446" s="2" t="s">
        <v>2881</v>
      </c>
    </row>
    <row r="447" spans="1:11" x14ac:dyDescent="0.25">
      <c r="A447" s="2" t="s">
        <v>2882</v>
      </c>
      <c r="B447" s="2" t="s">
        <v>47</v>
      </c>
      <c r="C447" s="2" t="s">
        <v>11</v>
      </c>
      <c r="D447" s="2" t="s">
        <v>48</v>
      </c>
      <c r="E447" s="2" t="s">
        <v>370</v>
      </c>
      <c r="F447" s="3">
        <v>5</v>
      </c>
      <c r="G447" s="2" t="s">
        <v>1101</v>
      </c>
      <c r="H447" s="2" t="s">
        <v>2883</v>
      </c>
      <c r="I447" s="3" t="s">
        <v>2884</v>
      </c>
      <c r="J447" s="3" t="s">
        <v>1098</v>
      </c>
      <c r="K447" s="2" t="s">
        <v>2885</v>
      </c>
    </row>
    <row r="448" spans="1:11" x14ac:dyDescent="0.25">
      <c r="A448" s="2" t="s">
        <v>2886</v>
      </c>
      <c r="B448" s="2" t="s">
        <v>47</v>
      </c>
      <c r="C448" s="2" t="s">
        <v>11</v>
      </c>
      <c r="D448" s="2" t="s">
        <v>48</v>
      </c>
      <c r="E448" s="2" t="s">
        <v>370</v>
      </c>
      <c r="F448" s="3">
        <v>6</v>
      </c>
      <c r="G448" s="2" t="s">
        <v>1101</v>
      </c>
      <c r="H448" s="2" t="s">
        <v>2887</v>
      </c>
      <c r="I448" s="3" t="s">
        <v>2888</v>
      </c>
      <c r="J448" s="3" t="s">
        <v>1098</v>
      </c>
      <c r="K448" s="2" t="s">
        <v>2889</v>
      </c>
    </row>
    <row r="449" spans="1:11" x14ac:dyDescent="0.25">
      <c r="A449" s="2" t="s">
        <v>2890</v>
      </c>
      <c r="B449" s="2" t="s">
        <v>47</v>
      </c>
      <c r="C449" s="2" t="s">
        <v>11</v>
      </c>
      <c r="D449" s="2" t="s">
        <v>48</v>
      </c>
      <c r="E449" s="2" t="s">
        <v>430</v>
      </c>
      <c r="F449" s="3">
        <v>0</v>
      </c>
      <c r="G449" s="2" t="s">
        <v>1095</v>
      </c>
      <c r="H449" s="2" t="s">
        <v>2891</v>
      </c>
      <c r="I449" s="3" t="s">
        <v>2892</v>
      </c>
      <c r="J449" s="3" t="s">
        <v>1098</v>
      </c>
      <c r="K449" s="2" t="s">
        <v>2893</v>
      </c>
    </row>
    <row r="450" spans="1:11" x14ac:dyDescent="0.25">
      <c r="A450" s="2" t="s">
        <v>2894</v>
      </c>
      <c r="B450" s="2" t="s">
        <v>47</v>
      </c>
      <c r="C450" s="2" t="s">
        <v>11</v>
      </c>
      <c r="D450" s="2" t="s">
        <v>48</v>
      </c>
      <c r="E450" s="2" t="s">
        <v>430</v>
      </c>
      <c r="F450" s="3">
        <v>1</v>
      </c>
      <c r="G450" s="2" t="s">
        <v>1101</v>
      </c>
      <c r="H450" s="2" t="s">
        <v>2895</v>
      </c>
      <c r="I450" s="3" t="s">
        <v>2896</v>
      </c>
      <c r="J450" s="3" t="s">
        <v>1098</v>
      </c>
      <c r="K450" s="2" t="s">
        <v>2897</v>
      </c>
    </row>
    <row r="451" spans="1:11" x14ac:dyDescent="0.25">
      <c r="A451" s="2" t="s">
        <v>2898</v>
      </c>
      <c r="B451" s="2" t="s">
        <v>47</v>
      </c>
      <c r="C451" s="2" t="s">
        <v>11</v>
      </c>
      <c r="D451" s="2" t="s">
        <v>48</v>
      </c>
      <c r="E451" s="2" t="s">
        <v>430</v>
      </c>
      <c r="F451" s="3">
        <v>2</v>
      </c>
      <c r="G451" s="2" t="s">
        <v>1101</v>
      </c>
      <c r="H451" s="2" t="s">
        <v>2899</v>
      </c>
      <c r="I451" s="3" t="s">
        <v>2900</v>
      </c>
      <c r="J451" s="3" t="s">
        <v>1098</v>
      </c>
      <c r="K451" s="2" t="s">
        <v>2901</v>
      </c>
    </row>
    <row r="452" spans="1:11" x14ac:dyDescent="0.25">
      <c r="A452" s="2" t="s">
        <v>2902</v>
      </c>
      <c r="B452" s="2" t="s">
        <v>47</v>
      </c>
      <c r="C452" s="2" t="s">
        <v>11</v>
      </c>
      <c r="D452" s="2" t="s">
        <v>48</v>
      </c>
      <c r="E452" s="2" t="s">
        <v>430</v>
      </c>
      <c r="F452" s="3">
        <v>3</v>
      </c>
      <c r="G452" s="2" t="s">
        <v>1101</v>
      </c>
      <c r="H452" s="2" t="s">
        <v>2903</v>
      </c>
      <c r="I452" s="3" t="s">
        <v>2904</v>
      </c>
      <c r="J452" s="3" t="s">
        <v>1098</v>
      </c>
      <c r="K452" s="2" t="s">
        <v>2905</v>
      </c>
    </row>
    <row r="453" spans="1:11" x14ac:dyDescent="0.25">
      <c r="A453" s="2" t="s">
        <v>2906</v>
      </c>
      <c r="B453" s="2" t="s">
        <v>47</v>
      </c>
      <c r="C453" s="2" t="s">
        <v>11</v>
      </c>
      <c r="D453" s="2" t="s">
        <v>48</v>
      </c>
      <c r="E453" s="2" t="s">
        <v>430</v>
      </c>
      <c r="F453" s="3">
        <v>4</v>
      </c>
      <c r="G453" s="2" t="s">
        <v>1101</v>
      </c>
      <c r="H453" s="2" t="s">
        <v>2907</v>
      </c>
      <c r="I453" s="3" t="s">
        <v>2908</v>
      </c>
      <c r="J453" s="3" t="s">
        <v>1098</v>
      </c>
      <c r="K453" s="2" t="s">
        <v>2909</v>
      </c>
    </row>
    <row r="454" spans="1:11" x14ac:dyDescent="0.25">
      <c r="A454" s="2" t="s">
        <v>2910</v>
      </c>
      <c r="B454" s="2" t="s">
        <v>47</v>
      </c>
      <c r="C454" s="2" t="s">
        <v>11</v>
      </c>
      <c r="D454" s="2" t="s">
        <v>48</v>
      </c>
      <c r="E454" s="2" t="s">
        <v>430</v>
      </c>
      <c r="F454" s="3">
        <v>5</v>
      </c>
      <c r="G454" s="2" t="s">
        <v>1101</v>
      </c>
      <c r="H454" s="2" t="s">
        <v>2911</v>
      </c>
      <c r="I454" s="3" t="s">
        <v>2912</v>
      </c>
      <c r="J454" s="3" t="s">
        <v>1098</v>
      </c>
      <c r="K454" s="2" t="s">
        <v>2913</v>
      </c>
    </row>
    <row r="455" spans="1:11" x14ac:dyDescent="0.25">
      <c r="A455" s="2" t="s">
        <v>2914</v>
      </c>
      <c r="B455" s="2" t="s">
        <v>47</v>
      </c>
      <c r="C455" s="2" t="s">
        <v>11</v>
      </c>
      <c r="D455" s="2" t="s">
        <v>48</v>
      </c>
      <c r="E455" s="2" t="s">
        <v>430</v>
      </c>
      <c r="F455" s="3">
        <v>6</v>
      </c>
      <c r="G455" s="2" t="s">
        <v>1101</v>
      </c>
      <c r="H455" s="2" t="s">
        <v>2915</v>
      </c>
      <c r="I455" s="3" t="s">
        <v>2916</v>
      </c>
      <c r="J455" s="3" t="s">
        <v>1098</v>
      </c>
      <c r="K455" s="2" t="s">
        <v>2917</v>
      </c>
    </row>
    <row r="456" spans="1:11" x14ac:dyDescent="0.25">
      <c r="A456" s="2" t="s">
        <v>2918</v>
      </c>
      <c r="B456" s="2" t="s">
        <v>47</v>
      </c>
      <c r="C456" s="2" t="s">
        <v>11</v>
      </c>
      <c r="D456" s="2" t="s">
        <v>48</v>
      </c>
      <c r="E456" s="2" t="s">
        <v>398</v>
      </c>
      <c r="F456" s="3">
        <v>0</v>
      </c>
      <c r="G456" s="2" t="s">
        <v>1095</v>
      </c>
      <c r="H456" s="2" t="s">
        <v>2919</v>
      </c>
      <c r="I456" s="3" t="s">
        <v>2920</v>
      </c>
      <c r="J456" s="3" t="s">
        <v>1098</v>
      </c>
      <c r="K456" s="2" t="s">
        <v>2921</v>
      </c>
    </row>
    <row r="457" spans="1:11" x14ac:dyDescent="0.25">
      <c r="A457" s="2" t="s">
        <v>2922</v>
      </c>
      <c r="B457" s="2" t="s">
        <v>47</v>
      </c>
      <c r="C457" s="2" t="s">
        <v>11</v>
      </c>
      <c r="D457" s="2" t="s">
        <v>48</v>
      </c>
      <c r="E457" s="2" t="s">
        <v>398</v>
      </c>
      <c r="F457" s="3">
        <v>1</v>
      </c>
      <c r="G457" s="2" t="s">
        <v>1101</v>
      </c>
      <c r="H457" s="2" t="s">
        <v>2923</v>
      </c>
      <c r="I457" s="3" t="s">
        <v>2924</v>
      </c>
      <c r="J457" s="3" t="s">
        <v>1098</v>
      </c>
      <c r="K457" s="2" t="s">
        <v>2925</v>
      </c>
    </row>
    <row r="458" spans="1:11" x14ac:dyDescent="0.25">
      <c r="A458" s="2" t="s">
        <v>2926</v>
      </c>
      <c r="B458" s="2" t="s">
        <v>47</v>
      </c>
      <c r="C458" s="2" t="s">
        <v>11</v>
      </c>
      <c r="D458" s="2" t="s">
        <v>48</v>
      </c>
      <c r="E458" s="2" t="s">
        <v>398</v>
      </c>
      <c r="F458" s="3">
        <v>2</v>
      </c>
      <c r="G458" s="2" t="s">
        <v>1101</v>
      </c>
      <c r="H458" s="2" t="s">
        <v>2927</v>
      </c>
      <c r="I458" s="3" t="s">
        <v>2928</v>
      </c>
      <c r="J458" s="3" t="s">
        <v>1098</v>
      </c>
      <c r="K458" s="2" t="s">
        <v>2929</v>
      </c>
    </row>
    <row r="459" spans="1:11" x14ac:dyDescent="0.25">
      <c r="A459" s="2" t="s">
        <v>2930</v>
      </c>
      <c r="B459" s="2" t="s">
        <v>47</v>
      </c>
      <c r="C459" s="2" t="s">
        <v>11</v>
      </c>
      <c r="D459" s="2" t="s">
        <v>48</v>
      </c>
      <c r="E459" s="2" t="s">
        <v>398</v>
      </c>
      <c r="F459" s="3">
        <v>3</v>
      </c>
      <c r="G459" s="2" t="s">
        <v>1101</v>
      </c>
      <c r="H459" s="2" t="s">
        <v>2931</v>
      </c>
      <c r="I459" s="3" t="s">
        <v>2932</v>
      </c>
      <c r="J459" s="3" t="s">
        <v>1098</v>
      </c>
      <c r="K459" s="2" t="s">
        <v>2933</v>
      </c>
    </row>
    <row r="460" spans="1:11" x14ac:dyDescent="0.25">
      <c r="A460" s="2" t="s">
        <v>2934</v>
      </c>
      <c r="B460" s="2" t="s">
        <v>47</v>
      </c>
      <c r="C460" s="2" t="s">
        <v>11</v>
      </c>
      <c r="D460" s="2" t="s">
        <v>48</v>
      </c>
      <c r="E460" s="2" t="s">
        <v>398</v>
      </c>
      <c r="F460" s="3">
        <v>4</v>
      </c>
      <c r="G460" s="2" t="s">
        <v>1101</v>
      </c>
      <c r="H460" s="2" t="s">
        <v>2935</v>
      </c>
      <c r="I460" s="3" t="s">
        <v>2936</v>
      </c>
      <c r="J460" s="3" t="s">
        <v>1098</v>
      </c>
      <c r="K460" s="2" t="s">
        <v>2937</v>
      </c>
    </row>
    <row r="461" spans="1:11" x14ac:dyDescent="0.25">
      <c r="A461" s="2" t="s">
        <v>2938</v>
      </c>
      <c r="B461" s="2" t="s">
        <v>47</v>
      </c>
      <c r="C461" s="2" t="s">
        <v>11</v>
      </c>
      <c r="D461" s="2" t="s">
        <v>48</v>
      </c>
      <c r="E461" s="2" t="s">
        <v>398</v>
      </c>
      <c r="F461" s="3">
        <v>5</v>
      </c>
      <c r="G461" s="2" t="s">
        <v>1101</v>
      </c>
      <c r="H461" s="2" t="s">
        <v>2939</v>
      </c>
      <c r="I461" s="3" t="s">
        <v>2940</v>
      </c>
      <c r="J461" s="3" t="s">
        <v>1098</v>
      </c>
      <c r="K461" s="2" t="s">
        <v>2941</v>
      </c>
    </row>
    <row r="462" spans="1:11" x14ac:dyDescent="0.25">
      <c r="A462" s="2" t="s">
        <v>2942</v>
      </c>
      <c r="B462" s="2" t="s">
        <v>47</v>
      </c>
      <c r="C462" s="2" t="s">
        <v>11</v>
      </c>
      <c r="D462" s="2" t="s">
        <v>48</v>
      </c>
      <c r="E462" s="2" t="s">
        <v>398</v>
      </c>
      <c r="F462" s="3">
        <v>6</v>
      </c>
      <c r="G462" s="2" t="s">
        <v>1101</v>
      </c>
      <c r="H462" s="2" t="s">
        <v>2943</v>
      </c>
      <c r="I462" s="3" t="s">
        <v>2944</v>
      </c>
      <c r="J462" s="3" t="s">
        <v>1098</v>
      </c>
      <c r="K462" s="2" t="s">
        <v>2945</v>
      </c>
    </row>
    <row r="463" spans="1:11" x14ac:dyDescent="0.25">
      <c r="A463" s="2" t="s">
        <v>2946</v>
      </c>
      <c r="B463" s="2" t="s">
        <v>47</v>
      </c>
      <c r="C463" s="2" t="s">
        <v>11</v>
      </c>
      <c r="D463" s="2" t="s">
        <v>48</v>
      </c>
      <c r="E463" s="2" t="s">
        <v>401</v>
      </c>
      <c r="F463" s="3">
        <v>0</v>
      </c>
      <c r="G463" s="2" t="s">
        <v>1095</v>
      </c>
      <c r="H463" s="2" t="s">
        <v>2947</v>
      </c>
      <c r="I463" s="3" t="s">
        <v>2948</v>
      </c>
      <c r="J463" s="3" t="s">
        <v>1098</v>
      </c>
      <c r="K463" s="2" t="s">
        <v>2949</v>
      </c>
    </row>
    <row r="464" spans="1:11" x14ac:dyDescent="0.25">
      <c r="A464" s="2" t="s">
        <v>2950</v>
      </c>
      <c r="B464" s="2" t="s">
        <v>47</v>
      </c>
      <c r="C464" s="2" t="s">
        <v>11</v>
      </c>
      <c r="D464" s="2" t="s">
        <v>48</v>
      </c>
      <c r="E464" s="2" t="s">
        <v>401</v>
      </c>
      <c r="F464" s="3">
        <v>1</v>
      </c>
      <c r="G464" s="2" t="s">
        <v>1101</v>
      </c>
      <c r="H464" s="2" t="s">
        <v>2951</v>
      </c>
      <c r="I464" s="3" t="s">
        <v>2952</v>
      </c>
      <c r="J464" s="3" t="s">
        <v>1098</v>
      </c>
      <c r="K464" s="2" t="s">
        <v>2953</v>
      </c>
    </row>
    <row r="465" spans="1:11" x14ac:dyDescent="0.25">
      <c r="A465" s="2" t="s">
        <v>2954</v>
      </c>
      <c r="B465" s="2" t="s">
        <v>47</v>
      </c>
      <c r="C465" s="2" t="s">
        <v>11</v>
      </c>
      <c r="D465" s="2" t="s">
        <v>48</v>
      </c>
      <c r="E465" s="2" t="s">
        <v>401</v>
      </c>
      <c r="F465" s="3">
        <v>2</v>
      </c>
      <c r="G465" s="2" t="s">
        <v>1101</v>
      </c>
      <c r="H465" s="2" t="s">
        <v>2955</v>
      </c>
      <c r="I465" s="3" t="s">
        <v>2956</v>
      </c>
      <c r="J465" s="3" t="s">
        <v>1098</v>
      </c>
      <c r="K465" s="2" t="s">
        <v>2957</v>
      </c>
    </row>
    <row r="466" spans="1:11" x14ac:dyDescent="0.25">
      <c r="A466" s="2" t="s">
        <v>2958</v>
      </c>
      <c r="B466" s="2" t="s">
        <v>47</v>
      </c>
      <c r="C466" s="2" t="s">
        <v>11</v>
      </c>
      <c r="D466" s="2" t="s">
        <v>48</v>
      </c>
      <c r="E466" s="2" t="s">
        <v>401</v>
      </c>
      <c r="F466" s="3">
        <v>3</v>
      </c>
      <c r="G466" s="2" t="s">
        <v>1101</v>
      </c>
      <c r="H466" s="2" t="s">
        <v>2959</v>
      </c>
      <c r="I466" s="3" t="s">
        <v>2960</v>
      </c>
      <c r="J466" s="3" t="s">
        <v>1098</v>
      </c>
      <c r="K466" s="2" t="s">
        <v>2961</v>
      </c>
    </row>
    <row r="467" spans="1:11" x14ac:dyDescent="0.25">
      <c r="A467" s="2" t="s">
        <v>2962</v>
      </c>
      <c r="B467" s="2" t="s">
        <v>47</v>
      </c>
      <c r="C467" s="2" t="s">
        <v>11</v>
      </c>
      <c r="D467" s="2" t="s">
        <v>48</v>
      </c>
      <c r="E467" s="2" t="s">
        <v>401</v>
      </c>
      <c r="F467" s="3">
        <v>4</v>
      </c>
      <c r="G467" s="2" t="s">
        <v>1101</v>
      </c>
      <c r="H467" s="2" t="s">
        <v>2963</v>
      </c>
      <c r="I467" s="3" t="s">
        <v>2964</v>
      </c>
      <c r="J467" s="3" t="s">
        <v>1098</v>
      </c>
      <c r="K467" s="2" t="s">
        <v>2965</v>
      </c>
    </row>
    <row r="468" spans="1:11" x14ac:dyDescent="0.25">
      <c r="A468" s="2" t="s">
        <v>2966</v>
      </c>
      <c r="B468" s="2" t="s">
        <v>47</v>
      </c>
      <c r="C468" s="2" t="s">
        <v>11</v>
      </c>
      <c r="D468" s="2" t="s">
        <v>48</v>
      </c>
      <c r="E468" s="2" t="s">
        <v>401</v>
      </c>
      <c r="F468" s="3">
        <v>5</v>
      </c>
      <c r="G468" s="2" t="s">
        <v>1101</v>
      </c>
      <c r="H468" s="2" t="s">
        <v>2967</v>
      </c>
      <c r="I468" s="3" t="s">
        <v>2968</v>
      </c>
      <c r="J468" s="3" t="s">
        <v>1098</v>
      </c>
      <c r="K468" s="2" t="s">
        <v>2969</v>
      </c>
    </row>
    <row r="469" spans="1:11" x14ac:dyDescent="0.25">
      <c r="A469" s="2" t="s">
        <v>2970</v>
      </c>
      <c r="B469" s="2" t="s">
        <v>47</v>
      </c>
      <c r="C469" s="2" t="s">
        <v>11</v>
      </c>
      <c r="D469" s="2" t="s">
        <v>48</v>
      </c>
      <c r="E469" s="2" t="s">
        <v>401</v>
      </c>
      <c r="F469" s="3">
        <v>6</v>
      </c>
      <c r="G469" s="2" t="s">
        <v>1101</v>
      </c>
      <c r="H469" s="2" t="s">
        <v>2971</v>
      </c>
      <c r="I469" s="3" t="s">
        <v>2972</v>
      </c>
      <c r="J469" s="3" t="s">
        <v>1098</v>
      </c>
      <c r="K469" s="2" t="s">
        <v>2973</v>
      </c>
    </row>
    <row r="470" spans="1:11" x14ac:dyDescent="0.25">
      <c r="A470" s="2" t="s">
        <v>2974</v>
      </c>
      <c r="B470" s="2" t="s">
        <v>47</v>
      </c>
      <c r="C470" s="2" t="s">
        <v>11</v>
      </c>
      <c r="D470" s="2" t="s">
        <v>48</v>
      </c>
      <c r="E470" s="2" t="s">
        <v>390</v>
      </c>
      <c r="F470" s="3">
        <v>0</v>
      </c>
      <c r="G470" s="2" t="s">
        <v>1095</v>
      </c>
      <c r="H470" s="2" t="s">
        <v>2975</v>
      </c>
      <c r="I470" s="3" t="s">
        <v>2976</v>
      </c>
      <c r="J470" s="3" t="s">
        <v>1098</v>
      </c>
      <c r="K470" s="2" t="s">
        <v>2977</v>
      </c>
    </row>
    <row r="471" spans="1:11" x14ac:dyDescent="0.25">
      <c r="A471" s="2" t="s">
        <v>2978</v>
      </c>
      <c r="B471" s="2" t="s">
        <v>47</v>
      </c>
      <c r="C471" s="2" t="s">
        <v>11</v>
      </c>
      <c r="D471" s="2" t="s">
        <v>48</v>
      </c>
      <c r="E471" s="2" t="s">
        <v>390</v>
      </c>
      <c r="F471" s="3">
        <v>1</v>
      </c>
      <c r="G471" s="2" t="s">
        <v>1101</v>
      </c>
      <c r="H471" s="2" t="s">
        <v>2979</v>
      </c>
      <c r="I471" s="3" t="s">
        <v>2980</v>
      </c>
      <c r="J471" s="3" t="s">
        <v>1098</v>
      </c>
      <c r="K471" s="2" t="s">
        <v>2981</v>
      </c>
    </row>
    <row r="472" spans="1:11" x14ac:dyDescent="0.25">
      <c r="A472" s="2" t="s">
        <v>2982</v>
      </c>
      <c r="B472" s="2" t="s">
        <v>47</v>
      </c>
      <c r="C472" s="2" t="s">
        <v>11</v>
      </c>
      <c r="D472" s="2" t="s">
        <v>48</v>
      </c>
      <c r="E472" s="2" t="s">
        <v>390</v>
      </c>
      <c r="F472" s="3">
        <v>2</v>
      </c>
      <c r="G472" s="2" t="s">
        <v>1101</v>
      </c>
      <c r="H472" s="2" t="s">
        <v>2983</v>
      </c>
      <c r="I472" s="3" t="s">
        <v>2984</v>
      </c>
      <c r="J472" s="3" t="s">
        <v>1098</v>
      </c>
      <c r="K472" s="2" t="s">
        <v>2985</v>
      </c>
    </row>
    <row r="473" spans="1:11" x14ac:dyDescent="0.25">
      <c r="A473" s="2" t="s">
        <v>2986</v>
      </c>
      <c r="B473" s="2" t="s">
        <v>47</v>
      </c>
      <c r="C473" s="2" t="s">
        <v>11</v>
      </c>
      <c r="D473" s="2" t="s">
        <v>48</v>
      </c>
      <c r="E473" s="2" t="s">
        <v>390</v>
      </c>
      <c r="F473" s="3">
        <v>3</v>
      </c>
      <c r="G473" s="2" t="s">
        <v>1101</v>
      </c>
      <c r="H473" s="2" t="s">
        <v>2987</v>
      </c>
      <c r="I473" s="3" t="s">
        <v>2988</v>
      </c>
      <c r="J473" s="3" t="s">
        <v>1098</v>
      </c>
      <c r="K473" s="2" t="s">
        <v>2989</v>
      </c>
    </row>
    <row r="474" spans="1:11" x14ac:dyDescent="0.25">
      <c r="A474" s="2" t="s">
        <v>2990</v>
      </c>
      <c r="B474" s="2" t="s">
        <v>47</v>
      </c>
      <c r="C474" s="2" t="s">
        <v>11</v>
      </c>
      <c r="D474" s="2" t="s">
        <v>48</v>
      </c>
      <c r="E474" s="2" t="s">
        <v>390</v>
      </c>
      <c r="F474" s="3">
        <v>4</v>
      </c>
      <c r="G474" s="2" t="s">
        <v>1101</v>
      </c>
      <c r="H474" s="2" t="s">
        <v>2991</v>
      </c>
      <c r="I474" s="3" t="s">
        <v>2992</v>
      </c>
      <c r="J474" s="3" t="s">
        <v>1098</v>
      </c>
      <c r="K474" s="2" t="s">
        <v>2993</v>
      </c>
    </row>
    <row r="475" spans="1:11" x14ac:dyDescent="0.25">
      <c r="A475" s="2" t="s">
        <v>2994</v>
      </c>
      <c r="B475" s="2" t="s">
        <v>47</v>
      </c>
      <c r="C475" s="2" t="s">
        <v>11</v>
      </c>
      <c r="D475" s="2" t="s">
        <v>48</v>
      </c>
      <c r="E475" s="2" t="s">
        <v>390</v>
      </c>
      <c r="F475" s="3">
        <v>5</v>
      </c>
      <c r="G475" s="2" t="s">
        <v>1101</v>
      </c>
      <c r="H475" s="2" t="s">
        <v>2995</v>
      </c>
      <c r="I475" s="3" t="s">
        <v>2996</v>
      </c>
      <c r="J475" s="3" t="s">
        <v>1098</v>
      </c>
      <c r="K475" s="2" t="s">
        <v>2997</v>
      </c>
    </row>
    <row r="476" spans="1:11" x14ac:dyDescent="0.25">
      <c r="A476" s="2" t="s">
        <v>2998</v>
      </c>
      <c r="B476" s="2" t="s">
        <v>47</v>
      </c>
      <c r="C476" s="2" t="s">
        <v>11</v>
      </c>
      <c r="D476" s="2" t="s">
        <v>48</v>
      </c>
      <c r="E476" s="2" t="s">
        <v>390</v>
      </c>
      <c r="F476" s="3">
        <v>6</v>
      </c>
      <c r="G476" s="2" t="s">
        <v>1101</v>
      </c>
      <c r="H476" s="2" t="s">
        <v>2999</v>
      </c>
      <c r="I476" s="3" t="s">
        <v>3000</v>
      </c>
      <c r="J476" s="3" t="s">
        <v>1098</v>
      </c>
      <c r="K476" s="2" t="s">
        <v>3001</v>
      </c>
    </row>
    <row r="477" spans="1:11" x14ac:dyDescent="0.25">
      <c r="A477" s="2" t="s">
        <v>3002</v>
      </c>
      <c r="B477" s="2" t="s">
        <v>47</v>
      </c>
      <c r="C477" s="2" t="s">
        <v>11</v>
      </c>
      <c r="D477" s="2" t="s">
        <v>48</v>
      </c>
      <c r="E477" s="2" t="s">
        <v>385</v>
      </c>
      <c r="F477" s="3">
        <v>0</v>
      </c>
      <c r="G477" s="2" t="s">
        <v>1095</v>
      </c>
      <c r="H477" s="2" t="s">
        <v>3003</v>
      </c>
      <c r="I477" s="3" t="s">
        <v>3004</v>
      </c>
      <c r="J477" s="3" t="s">
        <v>1098</v>
      </c>
      <c r="K477" s="2" t="s">
        <v>3005</v>
      </c>
    </row>
    <row r="478" spans="1:11" x14ac:dyDescent="0.25">
      <c r="A478" s="2" t="s">
        <v>3006</v>
      </c>
      <c r="B478" s="2" t="s">
        <v>47</v>
      </c>
      <c r="C478" s="2" t="s">
        <v>11</v>
      </c>
      <c r="D478" s="2" t="s">
        <v>48</v>
      </c>
      <c r="E478" s="2" t="s">
        <v>385</v>
      </c>
      <c r="F478" s="3">
        <v>1</v>
      </c>
      <c r="G478" s="2" t="s">
        <v>1101</v>
      </c>
      <c r="H478" s="2" t="s">
        <v>3007</v>
      </c>
      <c r="I478" s="3" t="s">
        <v>3008</v>
      </c>
      <c r="J478" s="3" t="s">
        <v>1098</v>
      </c>
      <c r="K478" s="2" t="s">
        <v>3009</v>
      </c>
    </row>
    <row r="479" spans="1:11" x14ac:dyDescent="0.25">
      <c r="A479" s="2" t="s">
        <v>3010</v>
      </c>
      <c r="B479" s="2" t="s">
        <v>47</v>
      </c>
      <c r="C479" s="2" t="s">
        <v>11</v>
      </c>
      <c r="D479" s="2" t="s">
        <v>48</v>
      </c>
      <c r="E479" s="2" t="s">
        <v>385</v>
      </c>
      <c r="F479" s="3">
        <v>2</v>
      </c>
      <c r="G479" s="2" t="s">
        <v>1101</v>
      </c>
      <c r="H479" s="2" t="s">
        <v>3011</v>
      </c>
      <c r="I479" s="3" t="s">
        <v>3012</v>
      </c>
      <c r="J479" s="3" t="s">
        <v>1098</v>
      </c>
      <c r="K479" s="2" t="s">
        <v>3013</v>
      </c>
    </row>
    <row r="480" spans="1:11" x14ac:dyDescent="0.25">
      <c r="A480" s="2" t="s">
        <v>3014</v>
      </c>
      <c r="B480" s="2" t="s">
        <v>47</v>
      </c>
      <c r="C480" s="2" t="s">
        <v>11</v>
      </c>
      <c r="D480" s="2" t="s">
        <v>48</v>
      </c>
      <c r="E480" s="2" t="s">
        <v>385</v>
      </c>
      <c r="F480" s="3">
        <v>3</v>
      </c>
      <c r="G480" s="2" t="s">
        <v>1101</v>
      </c>
      <c r="H480" s="2" t="s">
        <v>3015</v>
      </c>
      <c r="I480" s="3" t="s">
        <v>3016</v>
      </c>
      <c r="J480" s="3" t="s">
        <v>1132</v>
      </c>
      <c r="K480" s="2" t="s">
        <v>3017</v>
      </c>
    </row>
    <row r="481" spans="1:11" x14ac:dyDescent="0.25">
      <c r="A481" s="2" t="s">
        <v>3018</v>
      </c>
      <c r="B481" s="2" t="s">
        <v>47</v>
      </c>
      <c r="C481" s="2" t="s">
        <v>11</v>
      </c>
      <c r="D481" s="2" t="s">
        <v>48</v>
      </c>
      <c r="E481" s="2" t="s">
        <v>385</v>
      </c>
      <c r="F481" s="3">
        <v>4</v>
      </c>
      <c r="G481" s="2" t="s">
        <v>1101</v>
      </c>
      <c r="H481" s="2" t="s">
        <v>3019</v>
      </c>
      <c r="I481" s="3" t="s">
        <v>3020</v>
      </c>
      <c r="J481" s="3" t="s">
        <v>1098</v>
      </c>
      <c r="K481" s="2" t="s">
        <v>3021</v>
      </c>
    </row>
    <row r="482" spans="1:11" x14ac:dyDescent="0.25">
      <c r="A482" s="2" t="s">
        <v>3022</v>
      </c>
      <c r="B482" s="2" t="s">
        <v>47</v>
      </c>
      <c r="C482" s="2" t="s">
        <v>11</v>
      </c>
      <c r="D482" s="2" t="s">
        <v>48</v>
      </c>
      <c r="E482" s="2" t="s">
        <v>385</v>
      </c>
      <c r="F482" s="3">
        <v>5</v>
      </c>
      <c r="G482" s="2" t="s">
        <v>1101</v>
      </c>
      <c r="H482" s="2" t="s">
        <v>3023</v>
      </c>
      <c r="I482" s="3" t="s">
        <v>3024</v>
      </c>
      <c r="J482" s="3" t="s">
        <v>1098</v>
      </c>
      <c r="K482" s="2" t="s">
        <v>3025</v>
      </c>
    </row>
    <row r="483" spans="1:11" x14ac:dyDescent="0.25">
      <c r="A483" s="2" t="s">
        <v>3026</v>
      </c>
      <c r="B483" s="2" t="s">
        <v>47</v>
      </c>
      <c r="C483" s="2" t="s">
        <v>11</v>
      </c>
      <c r="D483" s="2" t="s">
        <v>48</v>
      </c>
      <c r="E483" s="2" t="s">
        <v>385</v>
      </c>
      <c r="F483" s="3">
        <v>6</v>
      </c>
      <c r="G483" s="2" t="s">
        <v>1101</v>
      </c>
      <c r="H483" s="2" t="s">
        <v>3027</v>
      </c>
      <c r="I483" s="3" t="s">
        <v>3028</v>
      </c>
      <c r="J483" s="3" t="s">
        <v>1132</v>
      </c>
      <c r="K483" s="2" t="s">
        <v>3029</v>
      </c>
    </row>
    <row r="484" spans="1:11" x14ac:dyDescent="0.25">
      <c r="A484" s="2" t="s">
        <v>3030</v>
      </c>
      <c r="B484" s="2" t="s">
        <v>50</v>
      </c>
      <c r="C484" s="2" t="s">
        <v>11</v>
      </c>
      <c r="D484" s="2" t="s">
        <v>51</v>
      </c>
      <c r="E484" s="2" t="s">
        <v>1144</v>
      </c>
      <c r="F484" s="3">
        <v>0</v>
      </c>
      <c r="G484" s="2" t="s">
        <v>1095</v>
      </c>
      <c r="H484" s="2" t="s">
        <v>3031</v>
      </c>
      <c r="I484" s="3" t="s">
        <v>3032</v>
      </c>
      <c r="J484" s="3" t="s">
        <v>1098</v>
      </c>
      <c r="K484" s="2" t="s">
        <v>3033</v>
      </c>
    </row>
    <row r="485" spans="1:11" x14ac:dyDescent="0.25">
      <c r="A485" s="2" t="s">
        <v>3034</v>
      </c>
      <c r="B485" s="2" t="s">
        <v>50</v>
      </c>
      <c r="C485" s="2" t="s">
        <v>11</v>
      </c>
      <c r="D485" s="2" t="s">
        <v>51</v>
      </c>
      <c r="E485" s="2" t="s">
        <v>1144</v>
      </c>
      <c r="F485" s="3">
        <v>1</v>
      </c>
      <c r="G485" s="2" t="s">
        <v>1101</v>
      </c>
      <c r="H485" s="2" t="s">
        <v>3035</v>
      </c>
      <c r="I485" s="3" t="s">
        <v>3036</v>
      </c>
      <c r="J485" s="3" t="s">
        <v>1098</v>
      </c>
      <c r="K485" s="2" t="s">
        <v>3037</v>
      </c>
    </row>
    <row r="486" spans="1:11" x14ac:dyDescent="0.25">
      <c r="A486" s="2" t="s">
        <v>3038</v>
      </c>
      <c r="B486" s="2" t="s">
        <v>50</v>
      </c>
      <c r="C486" s="2" t="s">
        <v>11</v>
      </c>
      <c r="D486" s="2" t="s">
        <v>51</v>
      </c>
      <c r="E486" s="2" t="s">
        <v>1144</v>
      </c>
      <c r="F486" s="3">
        <v>2</v>
      </c>
      <c r="G486" s="2" t="s">
        <v>1101</v>
      </c>
      <c r="H486" s="2" t="s">
        <v>3039</v>
      </c>
      <c r="I486" s="3" t="s">
        <v>3040</v>
      </c>
      <c r="J486" s="3" t="s">
        <v>1098</v>
      </c>
      <c r="K486" s="2" t="s">
        <v>3041</v>
      </c>
    </row>
    <row r="487" spans="1:11" x14ac:dyDescent="0.25">
      <c r="A487" s="2" t="s">
        <v>3042</v>
      </c>
      <c r="B487" s="2" t="s">
        <v>50</v>
      </c>
      <c r="C487" s="2" t="s">
        <v>11</v>
      </c>
      <c r="D487" s="2" t="s">
        <v>51</v>
      </c>
      <c r="E487" s="2" t="s">
        <v>1144</v>
      </c>
      <c r="F487" s="3">
        <v>3</v>
      </c>
      <c r="G487" s="2" t="s">
        <v>1101</v>
      </c>
      <c r="H487" s="2" t="s">
        <v>3043</v>
      </c>
      <c r="I487" s="3" t="s">
        <v>3044</v>
      </c>
      <c r="J487" s="3" t="s">
        <v>1098</v>
      </c>
      <c r="K487" s="2" t="s">
        <v>3045</v>
      </c>
    </row>
    <row r="488" spans="1:11" x14ac:dyDescent="0.25">
      <c r="A488" s="2" t="s">
        <v>3046</v>
      </c>
      <c r="B488" s="2" t="s">
        <v>50</v>
      </c>
      <c r="C488" s="2" t="s">
        <v>11</v>
      </c>
      <c r="D488" s="2" t="s">
        <v>51</v>
      </c>
      <c r="E488" s="2" t="s">
        <v>1144</v>
      </c>
      <c r="F488" s="3">
        <v>4</v>
      </c>
      <c r="G488" s="2" t="s">
        <v>1101</v>
      </c>
      <c r="H488" s="2" t="s">
        <v>3047</v>
      </c>
      <c r="I488" s="3" t="s">
        <v>3048</v>
      </c>
      <c r="J488" s="3" t="s">
        <v>1098</v>
      </c>
      <c r="K488" s="2" t="s">
        <v>3049</v>
      </c>
    </row>
    <row r="489" spans="1:11" x14ac:dyDescent="0.25">
      <c r="A489" s="2" t="s">
        <v>3050</v>
      </c>
      <c r="B489" s="2" t="s">
        <v>50</v>
      </c>
      <c r="C489" s="2" t="s">
        <v>11</v>
      </c>
      <c r="D489" s="2" t="s">
        <v>51</v>
      </c>
      <c r="E489" s="2" t="s">
        <v>1144</v>
      </c>
      <c r="F489" s="3">
        <v>5</v>
      </c>
      <c r="G489" s="2" t="s">
        <v>1101</v>
      </c>
      <c r="H489" s="2" t="s">
        <v>3051</v>
      </c>
      <c r="I489" s="3" t="s">
        <v>3052</v>
      </c>
      <c r="J489" s="3" t="s">
        <v>1098</v>
      </c>
      <c r="K489" s="2" t="s">
        <v>3053</v>
      </c>
    </row>
    <row r="490" spans="1:11" x14ac:dyDescent="0.25">
      <c r="A490" s="2" t="s">
        <v>3054</v>
      </c>
      <c r="B490" s="2" t="s">
        <v>50</v>
      </c>
      <c r="C490" s="2" t="s">
        <v>11</v>
      </c>
      <c r="D490" s="2" t="s">
        <v>51</v>
      </c>
      <c r="E490" s="2" t="s">
        <v>1144</v>
      </c>
      <c r="F490" s="3">
        <v>6</v>
      </c>
      <c r="G490" s="2" t="s">
        <v>1101</v>
      </c>
      <c r="H490" s="2" t="s">
        <v>3055</v>
      </c>
      <c r="I490" s="3" t="s">
        <v>3056</v>
      </c>
      <c r="J490" s="3" t="s">
        <v>1098</v>
      </c>
      <c r="K490" s="2" t="s">
        <v>3057</v>
      </c>
    </row>
    <row r="491" spans="1:11" x14ac:dyDescent="0.25">
      <c r="A491" s="2" t="s">
        <v>3058</v>
      </c>
      <c r="B491" s="2" t="s">
        <v>50</v>
      </c>
      <c r="C491" s="2" t="s">
        <v>11</v>
      </c>
      <c r="D491" s="2" t="s">
        <v>51</v>
      </c>
      <c r="E491" s="2" t="s">
        <v>380</v>
      </c>
      <c r="F491" s="3">
        <v>0</v>
      </c>
      <c r="G491" s="2" t="s">
        <v>1095</v>
      </c>
      <c r="H491" s="2" t="s">
        <v>3059</v>
      </c>
      <c r="I491" s="3" t="s">
        <v>3060</v>
      </c>
      <c r="J491" s="3" t="s">
        <v>1098</v>
      </c>
      <c r="K491" s="2" t="s">
        <v>3061</v>
      </c>
    </row>
    <row r="492" spans="1:11" x14ac:dyDescent="0.25">
      <c r="A492" s="2" t="s">
        <v>3062</v>
      </c>
      <c r="B492" s="2" t="s">
        <v>50</v>
      </c>
      <c r="C492" s="2" t="s">
        <v>11</v>
      </c>
      <c r="D492" s="2" t="s">
        <v>51</v>
      </c>
      <c r="E492" s="2" t="s">
        <v>380</v>
      </c>
      <c r="F492" s="3">
        <v>1</v>
      </c>
      <c r="G492" s="2" t="s">
        <v>1101</v>
      </c>
      <c r="H492" s="2" t="s">
        <v>3063</v>
      </c>
      <c r="I492" s="3" t="s">
        <v>3064</v>
      </c>
      <c r="J492" s="3" t="s">
        <v>1098</v>
      </c>
      <c r="K492" s="2" t="s">
        <v>3065</v>
      </c>
    </row>
    <row r="493" spans="1:11" x14ac:dyDescent="0.25">
      <c r="A493" s="2" t="s">
        <v>3066</v>
      </c>
      <c r="B493" s="2" t="s">
        <v>50</v>
      </c>
      <c r="C493" s="2" t="s">
        <v>11</v>
      </c>
      <c r="D493" s="2" t="s">
        <v>51</v>
      </c>
      <c r="E493" s="2" t="s">
        <v>380</v>
      </c>
      <c r="F493" s="3">
        <v>2</v>
      </c>
      <c r="G493" s="2" t="s">
        <v>1101</v>
      </c>
      <c r="H493" s="2" t="s">
        <v>3067</v>
      </c>
      <c r="I493" s="3" t="s">
        <v>3068</v>
      </c>
      <c r="J493" s="3" t="s">
        <v>1098</v>
      </c>
      <c r="K493" s="2" t="s">
        <v>3069</v>
      </c>
    </row>
    <row r="494" spans="1:11" x14ac:dyDescent="0.25">
      <c r="A494" s="2" t="s">
        <v>3070</v>
      </c>
      <c r="B494" s="2" t="s">
        <v>50</v>
      </c>
      <c r="C494" s="2" t="s">
        <v>11</v>
      </c>
      <c r="D494" s="2" t="s">
        <v>51</v>
      </c>
      <c r="E494" s="2" t="s">
        <v>380</v>
      </c>
      <c r="F494" s="3">
        <v>3</v>
      </c>
      <c r="G494" s="2" t="s">
        <v>1101</v>
      </c>
      <c r="H494" s="2" t="s">
        <v>3071</v>
      </c>
      <c r="I494" s="3" t="s">
        <v>3072</v>
      </c>
      <c r="J494" s="3" t="s">
        <v>1098</v>
      </c>
      <c r="K494" s="2" t="s">
        <v>3073</v>
      </c>
    </row>
    <row r="495" spans="1:11" x14ac:dyDescent="0.25">
      <c r="A495" s="2" t="s">
        <v>3074</v>
      </c>
      <c r="B495" s="2" t="s">
        <v>50</v>
      </c>
      <c r="C495" s="2" t="s">
        <v>11</v>
      </c>
      <c r="D495" s="2" t="s">
        <v>51</v>
      </c>
      <c r="E495" s="2" t="s">
        <v>380</v>
      </c>
      <c r="F495" s="3">
        <v>4</v>
      </c>
      <c r="G495" s="2" t="s">
        <v>1101</v>
      </c>
      <c r="H495" s="2" t="s">
        <v>3075</v>
      </c>
      <c r="I495" s="3" t="s">
        <v>3076</v>
      </c>
      <c r="J495" s="3" t="s">
        <v>1098</v>
      </c>
      <c r="K495" s="2" t="s">
        <v>3077</v>
      </c>
    </row>
    <row r="496" spans="1:11" x14ac:dyDescent="0.25">
      <c r="A496" s="2" t="s">
        <v>3078</v>
      </c>
      <c r="B496" s="2" t="s">
        <v>50</v>
      </c>
      <c r="C496" s="2" t="s">
        <v>11</v>
      </c>
      <c r="D496" s="2" t="s">
        <v>51</v>
      </c>
      <c r="E496" s="2" t="s">
        <v>380</v>
      </c>
      <c r="F496" s="3">
        <v>5</v>
      </c>
      <c r="G496" s="2" t="s">
        <v>1101</v>
      </c>
      <c r="H496" s="2" t="s">
        <v>3079</v>
      </c>
      <c r="I496" s="3" t="s">
        <v>3080</v>
      </c>
      <c r="J496" s="3" t="s">
        <v>1098</v>
      </c>
      <c r="K496" s="2" t="s">
        <v>3081</v>
      </c>
    </row>
    <row r="497" spans="1:11" x14ac:dyDescent="0.25">
      <c r="A497" s="2" t="s">
        <v>3082</v>
      </c>
      <c r="B497" s="2" t="s">
        <v>50</v>
      </c>
      <c r="C497" s="2" t="s">
        <v>11</v>
      </c>
      <c r="D497" s="2" t="s">
        <v>51</v>
      </c>
      <c r="E497" s="2" t="s">
        <v>380</v>
      </c>
      <c r="F497" s="3">
        <v>6</v>
      </c>
      <c r="G497" s="2" t="s">
        <v>1101</v>
      </c>
      <c r="H497" s="2" t="s">
        <v>3083</v>
      </c>
      <c r="I497" s="3" t="s">
        <v>3084</v>
      </c>
      <c r="J497" s="3" t="s">
        <v>1098</v>
      </c>
      <c r="K497" s="2" t="s">
        <v>3085</v>
      </c>
    </row>
    <row r="498" spans="1:11" x14ac:dyDescent="0.25">
      <c r="A498" s="2" t="s">
        <v>3086</v>
      </c>
      <c r="B498" s="2" t="s">
        <v>50</v>
      </c>
      <c r="C498" s="2" t="s">
        <v>11</v>
      </c>
      <c r="D498" s="2" t="s">
        <v>51</v>
      </c>
      <c r="E498" s="2" t="s">
        <v>364</v>
      </c>
      <c r="F498" s="3">
        <v>0</v>
      </c>
      <c r="G498" s="2" t="s">
        <v>1095</v>
      </c>
      <c r="H498" s="2" t="s">
        <v>3087</v>
      </c>
      <c r="I498" s="3" t="s">
        <v>3088</v>
      </c>
      <c r="J498" s="3" t="s">
        <v>1098</v>
      </c>
      <c r="K498" s="2" t="s">
        <v>3089</v>
      </c>
    </row>
    <row r="499" spans="1:11" x14ac:dyDescent="0.25">
      <c r="A499" s="2" t="s">
        <v>3090</v>
      </c>
      <c r="B499" s="2" t="s">
        <v>50</v>
      </c>
      <c r="C499" s="2" t="s">
        <v>11</v>
      </c>
      <c r="D499" s="2" t="s">
        <v>51</v>
      </c>
      <c r="E499" s="2" t="s">
        <v>364</v>
      </c>
      <c r="F499" s="3">
        <v>1</v>
      </c>
      <c r="G499" s="2" t="s">
        <v>1101</v>
      </c>
      <c r="H499" s="2" t="s">
        <v>3091</v>
      </c>
      <c r="I499" s="3" t="s">
        <v>3092</v>
      </c>
      <c r="J499" s="3" t="s">
        <v>1098</v>
      </c>
      <c r="K499" s="2" t="s">
        <v>3093</v>
      </c>
    </row>
    <row r="500" spans="1:11" x14ac:dyDescent="0.25">
      <c r="A500" s="2" t="s">
        <v>3094</v>
      </c>
      <c r="B500" s="2" t="s">
        <v>50</v>
      </c>
      <c r="C500" s="2" t="s">
        <v>11</v>
      </c>
      <c r="D500" s="2" t="s">
        <v>51</v>
      </c>
      <c r="E500" s="2" t="s">
        <v>364</v>
      </c>
      <c r="F500" s="3">
        <v>2</v>
      </c>
      <c r="G500" s="2" t="s">
        <v>1101</v>
      </c>
      <c r="H500" s="2" t="s">
        <v>3095</v>
      </c>
      <c r="I500" s="3" t="s">
        <v>3096</v>
      </c>
      <c r="J500" s="3" t="s">
        <v>1098</v>
      </c>
      <c r="K500" s="2" t="s">
        <v>3097</v>
      </c>
    </row>
    <row r="501" spans="1:11" x14ac:dyDescent="0.25">
      <c r="A501" s="2" t="s">
        <v>3098</v>
      </c>
      <c r="B501" s="2" t="s">
        <v>50</v>
      </c>
      <c r="C501" s="2" t="s">
        <v>11</v>
      </c>
      <c r="D501" s="2" t="s">
        <v>51</v>
      </c>
      <c r="E501" s="2" t="s">
        <v>364</v>
      </c>
      <c r="F501" s="3">
        <v>3</v>
      </c>
      <c r="G501" s="2" t="s">
        <v>1101</v>
      </c>
      <c r="H501" s="2" t="s">
        <v>3099</v>
      </c>
      <c r="I501" s="3" t="s">
        <v>3100</v>
      </c>
      <c r="J501" s="3" t="s">
        <v>1098</v>
      </c>
      <c r="K501" s="2" t="s">
        <v>3101</v>
      </c>
    </row>
    <row r="502" spans="1:11" x14ac:dyDescent="0.25">
      <c r="A502" s="2" t="s">
        <v>3102</v>
      </c>
      <c r="B502" s="2" t="s">
        <v>50</v>
      </c>
      <c r="C502" s="2" t="s">
        <v>11</v>
      </c>
      <c r="D502" s="2" t="s">
        <v>51</v>
      </c>
      <c r="E502" s="2" t="s">
        <v>364</v>
      </c>
      <c r="F502" s="3">
        <v>4</v>
      </c>
      <c r="G502" s="2" t="s">
        <v>1101</v>
      </c>
      <c r="H502" s="2" t="s">
        <v>3103</v>
      </c>
      <c r="I502" s="3" t="s">
        <v>3104</v>
      </c>
      <c r="J502" s="3" t="s">
        <v>1098</v>
      </c>
      <c r="K502" s="2" t="s">
        <v>3105</v>
      </c>
    </row>
    <row r="503" spans="1:11" x14ac:dyDescent="0.25">
      <c r="A503" s="2" t="s">
        <v>3106</v>
      </c>
      <c r="B503" s="2" t="s">
        <v>50</v>
      </c>
      <c r="C503" s="2" t="s">
        <v>11</v>
      </c>
      <c r="D503" s="2" t="s">
        <v>51</v>
      </c>
      <c r="E503" s="2" t="s">
        <v>364</v>
      </c>
      <c r="F503" s="3">
        <v>5</v>
      </c>
      <c r="G503" s="2" t="s">
        <v>1101</v>
      </c>
      <c r="H503" s="2" t="s">
        <v>3107</v>
      </c>
      <c r="I503" s="3" t="s">
        <v>3108</v>
      </c>
      <c r="J503" s="3" t="s">
        <v>1098</v>
      </c>
      <c r="K503" s="2" t="s">
        <v>3109</v>
      </c>
    </row>
    <row r="504" spans="1:11" x14ac:dyDescent="0.25">
      <c r="A504" s="2" t="s">
        <v>3110</v>
      </c>
      <c r="B504" s="2" t="s">
        <v>50</v>
      </c>
      <c r="C504" s="2" t="s">
        <v>11</v>
      </c>
      <c r="D504" s="2" t="s">
        <v>51</v>
      </c>
      <c r="E504" s="2" t="s">
        <v>364</v>
      </c>
      <c r="F504" s="3">
        <v>6</v>
      </c>
      <c r="G504" s="2" t="s">
        <v>1101</v>
      </c>
      <c r="H504" s="2" t="s">
        <v>3111</v>
      </c>
      <c r="I504" s="3" t="s">
        <v>3112</v>
      </c>
      <c r="J504" s="3" t="s">
        <v>1098</v>
      </c>
      <c r="K504" s="2" t="s">
        <v>3113</v>
      </c>
    </row>
    <row r="505" spans="1:11" x14ac:dyDescent="0.25">
      <c r="A505" s="2" t="s">
        <v>3114</v>
      </c>
      <c r="B505" s="2" t="s">
        <v>50</v>
      </c>
      <c r="C505" s="2" t="s">
        <v>11</v>
      </c>
      <c r="D505" s="2" t="s">
        <v>51</v>
      </c>
      <c r="E505" s="2" t="s">
        <v>458</v>
      </c>
      <c r="F505" s="3">
        <v>0</v>
      </c>
      <c r="G505" s="2" t="s">
        <v>1095</v>
      </c>
      <c r="H505" s="2" t="s">
        <v>3115</v>
      </c>
      <c r="I505" s="3" t="s">
        <v>3116</v>
      </c>
      <c r="J505" s="3" t="s">
        <v>1098</v>
      </c>
      <c r="K505" s="2" t="s">
        <v>3117</v>
      </c>
    </row>
    <row r="506" spans="1:11" x14ac:dyDescent="0.25">
      <c r="A506" s="2" t="s">
        <v>3118</v>
      </c>
      <c r="B506" s="2" t="s">
        <v>50</v>
      </c>
      <c r="C506" s="2" t="s">
        <v>11</v>
      </c>
      <c r="D506" s="2" t="s">
        <v>51</v>
      </c>
      <c r="E506" s="2" t="s">
        <v>458</v>
      </c>
      <c r="F506" s="3">
        <v>1</v>
      </c>
      <c r="G506" s="2" t="s">
        <v>1101</v>
      </c>
      <c r="H506" s="2" t="s">
        <v>3119</v>
      </c>
      <c r="I506" s="3" t="s">
        <v>3120</v>
      </c>
      <c r="J506" s="3" t="s">
        <v>1098</v>
      </c>
      <c r="K506" s="2" t="s">
        <v>3121</v>
      </c>
    </row>
    <row r="507" spans="1:11" x14ac:dyDescent="0.25">
      <c r="A507" s="2" t="s">
        <v>3122</v>
      </c>
      <c r="B507" s="2" t="s">
        <v>50</v>
      </c>
      <c r="C507" s="2" t="s">
        <v>11</v>
      </c>
      <c r="D507" s="2" t="s">
        <v>51</v>
      </c>
      <c r="E507" s="2" t="s">
        <v>458</v>
      </c>
      <c r="F507" s="3">
        <v>2</v>
      </c>
      <c r="G507" s="2" t="s">
        <v>1101</v>
      </c>
      <c r="H507" s="2" t="s">
        <v>3123</v>
      </c>
      <c r="I507" s="3" t="s">
        <v>3124</v>
      </c>
      <c r="J507" s="3" t="s">
        <v>1098</v>
      </c>
      <c r="K507" s="2" t="s">
        <v>3125</v>
      </c>
    </row>
    <row r="508" spans="1:11" x14ac:dyDescent="0.25">
      <c r="A508" s="2" t="s">
        <v>3126</v>
      </c>
      <c r="B508" s="2" t="s">
        <v>50</v>
      </c>
      <c r="C508" s="2" t="s">
        <v>11</v>
      </c>
      <c r="D508" s="2" t="s">
        <v>51</v>
      </c>
      <c r="E508" s="2" t="s">
        <v>458</v>
      </c>
      <c r="F508" s="3">
        <v>3</v>
      </c>
      <c r="G508" s="2" t="s">
        <v>1101</v>
      </c>
      <c r="H508" s="2" t="s">
        <v>3127</v>
      </c>
      <c r="I508" s="3" t="s">
        <v>3128</v>
      </c>
      <c r="J508" s="3" t="s">
        <v>1098</v>
      </c>
      <c r="K508" s="2" t="s">
        <v>3129</v>
      </c>
    </row>
    <row r="509" spans="1:11" x14ac:dyDescent="0.25">
      <c r="A509" s="2" t="s">
        <v>3130</v>
      </c>
      <c r="B509" s="2" t="s">
        <v>50</v>
      </c>
      <c r="C509" s="2" t="s">
        <v>11</v>
      </c>
      <c r="D509" s="2" t="s">
        <v>51</v>
      </c>
      <c r="E509" s="2" t="s">
        <v>458</v>
      </c>
      <c r="F509" s="3">
        <v>4</v>
      </c>
      <c r="G509" s="2" t="s">
        <v>1101</v>
      </c>
      <c r="H509" s="2" t="s">
        <v>3131</v>
      </c>
      <c r="I509" s="3" t="s">
        <v>3132</v>
      </c>
      <c r="J509" s="3" t="s">
        <v>1098</v>
      </c>
      <c r="K509" s="2" t="s">
        <v>3133</v>
      </c>
    </row>
    <row r="510" spans="1:11" x14ac:dyDescent="0.25">
      <c r="A510" s="2" t="s">
        <v>3134</v>
      </c>
      <c r="B510" s="2" t="s">
        <v>50</v>
      </c>
      <c r="C510" s="2" t="s">
        <v>11</v>
      </c>
      <c r="D510" s="2" t="s">
        <v>51</v>
      </c>
      <c r="E510" s="2" t="s">
        <v>458</v>
      </c>
      <c r="F510" s="3">
        <v>5</v>
      </c>
      <c r="G510" s="2" t="s">
        <v>1101</v>
      </c>
      <c r="H510" s="2" t="s">
        <v>3135</v>
      </c>
      <c r="I510" s="3" t="s">
        <v>3136</v>
      </c>
      <c r="J510" s="3" t="s">
        <v>1098</v>
      </c>
      <c r="K510" s="2" t="s">
        <v>3137</v>
      </c>
    </row>
    <row r="511" spans="1:11" x14ac:dyDescent="0.25">
      <c r="A511" s="2" t="s">
        <v>3138</v>
      </c>
      <c r="B511" s="2" t="s">
        <v>50</v>
      </c>
      <c r="C511" s="2" t="s">
        <v>11</v>
      </c>
      <c r="D511" s="2" t="s">
        <v>51</v>
      </c>
      <c r="E511" s="2" t="s">
        <v>458</v>
      </c>
      <c r="F511" s="3">
        <v>6</v>
      </c>
      <c r="G511" s="2" t="s">
        <v>1101</v>
      </c>
      <c r="H511" s="2" t="s">
        <v>3139</v>
      </c>
      <c r="I511" s="3" t="s">
        <v>3140</v>
      </c>
      <c r="J511" s="3" t="s">
        <v>1098</v>
      </c>
      <c r="K511" s="2" t="s">
        <v>3141</v>
      </c>
    </row>
    <row r="512" spans="1:11" x14ac:dyDescent="0.25">
      <c r="A512" s="2" t="s">
        <v>3142</v>
      </c>
      <c r="B512" s="2" t="s">
        <v>50</v>
      </c>
      <c r="C512" s="2" t="s">
        <v>11</v>
      </c>
      <c r="D512" s="2" t="s">
        <v>51</v>
      </c>
      <c r="E512" s="2" t="s">
        <v>370</v>
      </c>
      <c r="F512" s="3">
        <v>0</v>
      </c>
      <c r="G512" s="2" t="s">
        <v>1095</v>
      </c>
      <c r="H512" s="2" t="s">
        <v>3143</v>
      </c>
      <c r="I512" s="3" t="s">
        <v>3144</v>
      </c>
      <c r="J512" s="3" t="s">
        <v>1098</v>
      </c>
      <c r="K512" s="2" t="s">
        <v>3145</v>
      </c>
    </row>
    <row r="513" spans="1:11" x14ac:dyDescent="0.25">
      <c r="A513" s="2" t="s">
        <v>3146</v>
      </c>
      <c r="B513" s="2" t="s">
        <v>50</v>
      </c>
      <c r="C513" s="2" t="s">
        <v>11</v>
      </c>
      <c r="D513" s="2" t="s">
        <v>51</v>
      </c>
      <c r="E513" s="2" t="s">
        <v>370</v>
      </c>
      <c r="F513" s="3">
        <v>1</v>
      </c>
      <c r="G513" s="2" t="s">
        <v>1101</v>
      </c>
      <c r="H513" s="2" t="s">
        <v>3147</v>
      </c>
      <c r="I513" s="3" t="s">
        <v>3148</v>
      </c>
      <c r="J513" s="3" t="s">
        <v>1098</v>
      </c>
      <c r="K513" s="2" t="s">
        <v>3149</v>
      </c>
    </row>
    <row r="514" spans="1:11" x14ac:dyDescent="0.25">
      <c r="A514" s="2" t="s">
        <v>3150</v>
      </c>
      <c r="B514" s="2" t="s">
        <v>50</v>
      </c>
      <c r="C514" s="2" t="s">
        <v>11</v>
      </c>
      <c r="D514" s="2" t="s">
        <v>51</v>
      </c>
      <c r="E514" s="2" t="s">
        <v>370</v>
      </c>
      <c r="F514" s="3">
        <v>2</v>
      </c>
      <c r="G514" s="2" t="s">
        <v>1101</v>
      </c>
      <c r="H514" s="2" t="s">
        <v>3151</v>
      </c>
      <c r="I514" s="3" t="s">
        <v>3152</v>
      </c>
      <c r="J514" s="3" t="s">
        <v>1098</v>
      </c>
      <c r="K514" s="2" t="s">
        <v>3153</v>
      </c>
    </row>
    <row r="515" spans="1:11" x14ac:dyDescent="0.25">
      <c r="A515" s="2" t="s">
        <v>3154</v>
      </c>
      <c r="B515" s="2" t="s">
        <v>50</v>
      </c>
      <c r="C515" s="2" t="s">
        <v>11</v>
      </c>
      <c r="D515" s="2" t="s">
        <v>51</v>
      </c>
      <c r="E515" s="2" t="s">
        <v>370</v>
      </c>
      <c r="F515" s="3">
        <v>3</v>
      </c>
      <c r="G515" s="2" t="s">
        <v>1101</v>
      </c>
      <c r="H515" s="2" t="s">
        <v>3155</v>
      </c>
      <c r="I515" s="3" t="s">
        <v>3156</v>
      </c>
      <c r="J515" s="3" t="s">
        <v>1098</v>
      </c>
      <c r="K515" s="2" t="s">
        <v>3157</v>
      </c>
    </row>
    <row r="516" spans="1:11" x14ac:dyDescent="0.25">
      <c r="A516" s="2" t="s">
        <v>3158</v>
      </c>
      <c r="B516" s="2" t="s">
        <v>50</v>
      </c>
      <c r="C516" s="2" t="s">
        <v>11</v>
      </c>
      <c r="D516" s="2" t="s">
        <v>51</v>
      </c>
      <c r="E516" s="2" t="s">
        <v>370</v>
      </c>
      <c r="F516" s="3">
        <v>4</v>
      </c>
      <c r="G516" s="2" t="s">
        <v>1101</v>
      </c>
      <c r="H516" s="2" t="s">
        <v>3159</v>
      </c>
      <c r="I516" s="3" t="s">
        <v>3160</v>
      </c>
      <c r="J516" s="3" t="s">
        <v>1098</v>
      </c>
      <c r="K516" s="2" t="s">
        <v>3161</v>
      </c>
    </row>
    <row r="517" spans="1:11" x14ac:dyDescent="0.25">
      <c r="A517" s="2" t="s">
        <v>3162</v>
      </c>
      <c r="B517" s="2" t="s">
        <v>50</v>
      </c>
      <c r="C517" s="2" t="s">
        <v>11</v>
      </c>
      <c r="D517" s="2" t="s">
        <v>51</v>
      </c>
      <c r="E517" s="2" t="s">
        <v>370</v>
      </c>
      <c r="F517" s="3">
        <v>5</v>
      </c>
      <c r="G517" s="2" t="s">
        <v>1101</v>
      </c>
      <c r="H517" s="2" t="s">
        <v>3163</v>
      </c>
      <c r="I517" s="3" t="s">
        <v>3164</v>
      </c>
      <c r="J517" s="3" t="s">
        <v>1098</v>
      </c>
      <c r="K517" s="2" t="s">
        <v>3165</v>
      </c>
    </row>
    <row r="518" spans="1:11" x14ac:dyDescent="0.25">
      <c r="A518" s="2" t="s">
        <v>3166</v>
      </c>
      <c r="B518" s="2" t="s">
        <v>50</v>
      </c>
      <c r="C518" s="2" t="s">
        <v>11</v>
      </c>
      <c r="D518" s="2" t="s">
        <v>51</v>
      </c>
      <c r="E518" s="2" t="s">
        <v>370</v>
      </c>
      <c r="F518" s="3">
        <v>6</v>
      </c>
      <c r="G518" s="2" t="s">
        <v>1101</v>
      </c>
      <c r="H518" s="2" t="s">
        <v>3167</v>
      </c>
      <c r="I518" s="3" t="s">
        <v>3168</v>
      </c>
      <c r="J518" s="3" t="s">
        <v>1137</v>
      </c>
      <c r="K518" s="2" t="s">
        <v>3169</v>
      </c>
    </row>
    <row r="519" spans="1:11" x14ac:dyDescent="0.25">
      <c r="A519" s="2" t="s">
        <v>3170</v>
      </c>
      <c r="B519" s="2" t="s">
        <v>50</v>
      </c>
      <c r="C519" s="2" t="s">
        <v>11</v>
      </c>
      <c r="D519" s="2" t="s">
        <v>51</v>
      </c>
      <c r="E519" s="2" t="s">
        <v>451</v>
      </c>
      <c r="F519" s="3">
        <v>0</v>
      </c>
      <c r="G519" s="2" t="s">
        <v>1095</v>
      </c>
      <c r="H519" s="2" t="s">
        <v>3171</v>
      </c>
      <c r="I519" s="3" t="s">
        <v>3172</v>
      </c>
      <c r="J519" s="3" t="s">
        <v>1098</v>
      </c>
      <c r="K519" s="2" t="s">
        <v>3173</v>
      </c>
    </row>
    <row r="520" spans="1:11" x14ac:dyDescent="0.25">
      <c r="A520" s="2" t="s">
        <v>3174</v>
      </c>
      <c r="B520" s="2" t="s">
        <v>50</v>
      </c>
      <c r="C520" s="2" t="s">
        <v>11</v>
      </c>
      <c r="D520" s="2" t="s">
        <v>51</v>
      </c>
      <c r="E520" s="2" t="s">
        <v>451</v>
      </c>
      <c r="F520" s="3">
        <v>1</v>
      </c>
      <c r="G520" s="2" t="s">
        <v>1101</v>
      </c>
      <c r="H520" s="2" t="s">
        <v>3175</v>
      </c>
      <c r="I520" s="3" t="s">
        <v>3176</v>
      </c>
      <c r="J520" s="3" t="s">
        <v>1098</v>
      </c>
      <c r="K520" s="2" t="s">
        <v>3177</v>
      </c>
    </row>
    <row r="521" spans="1:11" x14ac:dyDescent="0.25">
      <c r="A521" s="2" t="s">
        <v>3178</v>
      </c>
      <c r="B521" s="2" t="s">
        <v>50</v>
      </c>
      <c r="C521" s="2" t="s">
        <v>11</v>
      </c>
      <c r="D521" s="2" t="s">
        <v>51</v>
      </c>
      <c r="E521" s="2" t="s">
        <v>451</v>
      </c>
      <c r="F521" s="3">
        <v>2</v>
      </c>
      <c r="G521" s="2" t="s">
        <v>1101</v>
      </c>
      <c r="H521" s="2" t="s">
        <v>3179</v>
      </c>
      <c r="I521" s="3" t="s">
        <v>3180</v>
      </c>
      <c r="J521" s="3" t="s">
        <v>1098</v>
      </c>
      <c r="K521" s="2" t="s">
        <v>3181</v>
      </c>
    </row>
    <row r="522" spans="1:11" x14ac:dyDescent="0.25">
      <c r="A522" s="2" t="s">
        <v>3182</v>
      </c>
      <c r="B522" s="2" t="s">
        <v>50</v>
      </c>
      <c r="C522" s="2" t="s">
        <v>11</v>
      </c>
      <c r="D522" s="2" t="s">
        <v>51</v>
      </c>
      <c r="E522" s="2" t="s">
        <v>451</v>
      </c>
      <c r="F522" s="3">
        <v>3</v>
      </c>
      <c r="G522" s="2" t="s">
        <v>1101</v>
      </c>
      <c r="H522" s="2" t="s">
        <v>3183</v>
      </c>
      <c r="I522" s="3" t="s">
        <v>3184</v>
      </c>
      <c r="J522" s="3" t="s">
        <v>1098</v>
      </c>
      <c r="K522" s="2" t="s">
        <v>3185</v>
      </c>
    </row>
    <row r="523" spans="1:11" x14ac:dyDescent="0.25">
      <c r="A523" s="2" t="s">
        <v>3186</v>
      </c>
      <c r="B523" s="2" t="s">
        <v>50</v>
      </c>
      <c r="C523" s="2" t="s">
        <v>11</v>
      </c>
      <c r="D523" s="2" t="s">
        <v>51</v>
      </c>
      <c r="E523" s="2" t="s">
        <v>451</v>
      </c>
      <c r="F523" s="3">
        <v>4</v>
      </c>
      <c r="G523" s="2" t="s">
        <v>1101</v>
      </c>
      <c r="H523" s="2" t="s">
        <v>3187</v>
      </c>
      <c r="I523" s="3" t="s">
        <v>3188</v>
      </c>
      <c r="J523" s="3" t="s">
        <v>1098</v>
      </c>
      <c r="K523" s="2" t="s">
        <v>3189</v>
      </c>
    </row>
    <row r="524" spans="1:11" x14ac:dyDescent="0.25">
      <c r="A524" s="2" t="s">
        <v>3190</v>
      </c>
      <c r="B524" s="2" t="s">
        <v>50</v>
      </c>
      <c r="C524" s="2" t="s">
        <v>11</v>
      </c>
      <c r="D524" s="2" t="s">
        <v>51</v>
      </c>
      <c r="E524" s="2" t="s">
        <v>451</v>
      </c>
      <c r="F524" s="3">
        <v>5</v>
      </c>
      <c r="G524" s="2" t="s">
        <v>1101</v>
      </c>
      <c r="H524" s="2" t="s">
        <v>3191</v>
      </c>
      <c r="I524" s="3" t="s">
        <v>3192</v>
      </c>
      <c r="J524" s="3" t="s">
        <v>1098</v>
      </c>
      <c r="K524" s="2" t="s">
        <v>3193</v>
      </c>
    </row>
    <row r="525" spans="1:11" x14ac:dyDescent="0.25">
      <c r="A525" s="2" t="s">
        <v>3194</v>
      </c>
      <c r="B525" s="2" t="s">
        <v>50</v>
      </c>
      <c r="C525" s="2" t="s">
        <v>11</v>
      </c>
      <c r="D525" s="2" t="s">
        <v>51</v>
      </c>
      <c r="E525" s="2" t="s">
        <v>451</v>
      </c>
      <c r="F525" s="3">
        <v>6</v>
      </c>
      <c r="G525" s="2" t="s">
        <v>1101</v>
      </c>
      <c r="H525" s="2" t="s">
        <v>3195</v>
      </c>
      <c r="I525" s="3" t="s">
        <v>3196</v>
      </c>
      <c r="J525" s="3" t="s">
        <v>1098</v>
      </c>
      <c r="K525" s="2" t="s">
        <v>3197</v>
      </c>
    </row>
    <row r="526" spans="1:11" x14ac:dyDescent="0.25">
      <c r="A526" s="2" t="s">
        <v>3198</v>
      </c>
      <c r="B526" s="2" t="s">
        <v>50</v>
      </c>
      <c r="C526" s="2" t="s">
        <v>11</v>
      </c>
      <c r="D526" s="2" t="s">
        <v>51</v>
      </c>
      <c r="E526" s="2" t="s">
        <v>474</v>
      </c>
      <c r="F526" s="3">
        <v>0</v>
      </c>
      <c r="G526" s="2" t="s">
        <v>1095</v>
      </c>
      <c r="H526" s="2" t="s">
        <v>3199</v>
      </c>
      <c r="I526" s="3" t="s">
        <v>3200</v>
      </c>
      <c r="J526" s="3" t="s">
        <v>1098</v>
      </c>
      <c r="K526" s="2" t="s">
        <v>3201</v>
      </c>
    </row>
    <row r="527" spans="1:11" x14ac:dyDescent="0.25">
      <c r="A527" s="2" t="s">
        <v>3202</v>
      </c>
      <c r="B527" s="2" t="s">
        <v>50</v>
      </c>
      <c r="C527" s="2" t="s">
        <v>11</v>
      </c>
      <c r="D527" s="2" t="s">
        <v>51</v>
      </c>
      <c r="E527" s="2" t="s">
        <v>474</v>
      </c>
      <c r="F527" s="3">
        <v>1</v>
      </c>
      <c r="G527" s="2" t="s">
        <v>1101</v>
      </c>
      <c r="H527" s="2" t="s">
        <v>3203</v>
      </c>
      <c r="I527" s="3" t="s">
        <v>3204</v>
      </c>
      <c r="J527" s="3" t="s">
        <v>1098</v>
      </c>
      <c r="K527" s="2" t="s">
        <v>3205</v>
      </c>
    </row>
    <row r="528" spans="1:11" x14ac:dyDescent="0.25">
      <c r="A528" s="2" t="s">
        <v>3206</v>
      </c>
      <c r="B528" s="2" t="s">
        <v>50</v>
      </c>
      <c r="C528" s="2" t="s">
        <v>11</v>
      </c>
      <c r="D528" s="2" t="s">
        <v>51</v>
      </c>
      <c r="E528" s="2" t="s">
        <v>474</v>
      </c>
      <c r="F528" s="3">
        <v>2</v>
      </c>
      <c r="G528" s="2" t="s">
        <v>1101</v>
      </c>
      <c r="H528" s="2" t="s">
        <v>3207</v>
      </c>
      <c r="I528" s="3" t="s">
        <v>3208</v>
      </c>
      <c r="J528" s="3" t="s">
        <v>1098</v>
      </c>
      <c r="K528" s="2" t="s">
        <v>3209</v>
      </c>
    </row>
    <row r="529" spans="1:11" x14ac:dyDescent="0.25">
      <c r="A529" s="2" t="s">
        <v>3210</v>
      </c>
      <c r="B529" s="2" t="s">
        <v>50</v>
      </c>
      <c r="C529" s="2" t="s">
        <v>11</v>
      </c>
      <c r="D529" s="2" t="s">
        <v>51</v>
      </c>
      <c r="E529" s="2" t="s">
        <v>474</v>
      </c>
      <c r="F529" s="3">
        <v>3</v>
      </c>
      <c r="G529" s="2" t="s">
        <v>1101</v>
      </c>
      <c r="H529" s="2" t="s">
        <v>3211</v>
      </c>
      <c r="I529" s="3" t="s">
        <v>3212</v>
      </c>
      <c r="J529" s="3" t="s">
        <v>1098</v>
      </c>
      <c r="K529" s="2" t="s">
        <v>3213</v>
      </c>
    </row>
    <row r="530" spans="1:11" x14ac:dyDescent="0.25">
      <c r="A530" s="2" t="s">
        <v>3214</v>
      </c>
      <c r="B530" s="2" t="s">
        <v>50</v>
      </c>
      <c r="C530" s="2" t="s">
        <v>11</v>
      </c>
      <c r="D530" s="2" t="s">
        <v>51</v>
      </c>
      <c r="E530" s="2" t="s">
        <v>474</v>
      </c>
      <c r="F530" s="3">
        <v>4</v>
      </c>
      <c r="G530" s="2" t="s">
        <v>1101</v>
      </c>
      <c r="H530" s="2" t="s">
        <v>3215</v>
      </c>
      <c r="I530" s="3" t="s">
        <v>3216</v>
      </c>
      <c r="J530" s="3" t="s">
        <v>1098</v>
      </c>
      <c r="K530" s="2" t="s">
        <v>3217</v>
      </c>
    </row>
    <row r="531" spans="1:11" x14ac:dyDescent="0.25">
      <c r="A531" s="2" t="s">
        <v>3218</v>
      </c>
      <c r="B531" s="2" t="s">
        <v>50</v>
      </c>
      <c r="C531" s="2" t="s">
        <v>11</v>
      </c>
      <c r="D531" s="2" t="s">
        <v>51</v>
      </c>
      <c r="E531" s="2" t="s">
        <v>474</v>
      </c>
      <c r="F531" s="3">
        <v>5</v>
      </c>
      <c r="G531" s="2" t="s">
        <v>1101</v>
      </c>
      <c r="H531" s="2" t="s">
        <v>3219</v>
      </c>
      <c r="I531" s="3" t="s">
        <v>3220</v>
      </c>
      <c r="J531" s="3" t="s">
        <v>1098</v>
      </c>
      <c r="K531" s="2" t="s">
        <v>3221</v>
      </c>
    </row>
    <row r="532" spans="1:11" x14ac:dyDescent="0.25">
      <c r="A532" s="2" t="s">
        <v>3222</v>
      </c>
      <c r="B532" s="2" t="s">
        <v>50</v>
      </c>
      <c r="C532" s="2" t="s">
        <v>11</v>
      </c>
      <c r="D532" s="2" t="s">
        <v>51</v>
      </c>
      <c r="E532" s="2" t="s">
        <v>474</v>
      </c>
      <c r="F532" s="3">
        <v>6</v>
      </c>
      <c r="G532" s="2" t="s">
        <v>1101</v>
      </c>
      <c r="H532" s="2" t="s">
        <v>3223</v>
      </c>
      <c r="I532" s="3" t="s">
        <v>3224</v>
      </c>
      <c r="J532" s="3" t="s">
        <v>1098</v>
      </c>
      <c r="K532" s="2" t="s">
        <v>3225</v>
      </c>
    </row>
    <row r="533" spans="1:11" x14ac:dyDescent="0.25">
      <c r="A533" s="2" t="s">
        <v>3226</v>
      </c>
      <c r="B533" s="2" t="s">
        <v>50</v>
      </c>
      <c r="C533" s="2" t="s">
        <v>11</v>
      </c>
      <c r="D533" s="2" t="s">
        <v>51</v>
      </c>
      <c r="E533" s="2" t="s">
        <v>430</v>
      </c>
      <c r="F533" s="3">
        <v>0</v>
      </c>
      <c r="G533" s="2" t="s">
        <v>1095</v>
      </c>
      <c r="H533" s="2" t="s">
        <v>3227</v>
      </c>
      <c r="I533" s="3" t="s">
        <v>3228</v>
      </c>
      <c r="J533" s="3" t="s">
        <v>1098</v>
      </c>
      <c r="K533" s="2" t="s">
        <v>3229</v>
      </c>
    </row>
    <row r="534" spans="1:11" x14ac:dyDescent="0.25">
      <c r="A534" s="2" t="s">
        <v>3230</v>
      </c>
      <c r="B534" s="2" t="s">
        <v>50</v>
      </c>
      <c r="C534" s="2" t="s">
        <v>11</v>
      </c>
      <c r="D534" s="2" t="s">
        <v>51</v>
      </c>
      <c r="E534" s="2" t="s">
        <v>430</v>
      </c>
      <c r="F534" s="3">
        <v>1</v>
      </c>
      <c r="G534" s="2" t="s">
        <v>1101</v>
      </c>
      <c r="H534" s="2" t="s">
        <v>3231</v>
      </c>
      <c r="I534" s="3" t="s">
        <v>3232</v>
      </c>
      <c r="J534" s="3" t="s">
        <v>1098</v>
      </c>
      <c r="K534" s="2" t="s">
        <v>3233</v>
      </c>
    </row>
    <row r="535" spans="1:11" x14ac:dyDescent="0.25">
      <c r="A535" s="2" t="s">
        <v>3234</v>
      </c>
      <c r="B535" s="2" t="s">
        <v>50</v>
      </c>
      <c r="C535" s="2" t="s">
        <v>11</v>
      </c>
      <c r="D535" s="2" t="s">
        <v>51</v>
      </c>
      <c r="E535" s="2" t="s">
        <v>430</v>
      </c>
      <c r="F535" s="3">
        <v>2</v>
      </c>
      <c r="G535" s="2" t="s">
        <v>1101</v>
      </c>
      <c r="H535" s="2" t="s">
        <v>3235</v>
      </c>
      <c r="I535" s="3" t="s">
        <v>3236</v>
      </c>
      <c r="J535" s="3" t="s">
        <v>1098</v>
      </c>
      <c r="K535" s="2" t="s">
        <v>3237</v>
      </c>
    </row>
    <row r="536" spans="1:11" x14ac:dyDescent="0.25">
      <c r="A536" s="2" t="s">
        <v>3238</v>
      </c>
      <c r="B536" s="2" t="s">
        <v>50</v>
      </c>
      <c r="C536" s="2" t="s">
        <v>11</v>
      </c>
      <c r="D536" s="2" t="s">
        <v>51</v>
      </c>
      <c r="E536" s="2" t="s">
        <v>430</v>
      </c>
      <c r="F536" s="3">
        <v>3</v>
      </c>
      <c r="G536" s="2" t="s">
        <v>1101</v>
      </c>
      <c r="H536" s="2" t="s">
        <v>3239</v>
      </c>
      <c r="I536" s="3" t="s">
        <v>3240</v>
      </c>
      <c r="J536" s="3" t="s">
        <v>1098</v>
      </c>
      <c r="K536" s="2" t="s">
        <v>3241</v>
      </c>
    </row>
    <row r="537" spans="1:11" x14ac:dyDescent="0.25">
      <c r="A537" s="2" t="s">
        <v>3242</v>
      </c>
      <c r="B537" s="2" t="s">
        <v>50</v>
      </c>
      <c r="C537" s="2" t="s">
        <v>11</v>
      </c>
      <c r="D537" s="2" t="s">
        <v>51</v>
      </c>
      <c r="E537" s="2" t="s">
        <v>430</v>
      </c>
      <c r="F537" s="3">
        <v>4</v>
      </c>
      <c r="G537" s="2" t="s">
        <v>1101</v>
      </c>
      <c r="H537" s="2" t="s">
        <v>3243</v>
      </c>
      <c r="I537" s="3" t="s">
        <v>3244</v>
      </c>
      <c r="J537" s="3" t="s">
        <v>1098</v>
      </c>
      <c r="K537" s="2" t="s">
        <v>3245</v>
      </c>
    </row>
    <row r="538" spans="1:11" x14ac:dyDescent="0.25">
      <c r="A538" s="2" t="s">
        <v>3246</v>
      </c>
      <c r="B538" s="2" t="s">
        <v>50</v>
      </c>
      <c r="C538" s="2" t="s">
        <v>11</v>
      </c>
      <c r="D538" s="2" t="s">
        <v>51</v>
      </c>
      <c r="E538" s="2" t="s">
        <v>430</v>
      </c>
      <c r="F538" s="3">
        <v>5</v>
      </c>
      <c r="G538" s="2" t="s">
        <v>1101</v>
      </c>
      <c r="H538" s="2" t="s">
        <v>3247</v>
      </c>
      <c r="I538" s="3" t="s">
        <v>3248</v>
      </c>
      <c r="J538" s="3" t="s">
        <v>1098</v>
      </c>
      <c r="K538" s="2" t="s">
        <v>3249</v>
      </c>
    </row>
    <row r="539" spans="1:11" x14ac:dyDescent="0.25">
      <c r="A539" s="2" t="s">
        <v>3250</v>
      </c>
      <c r="B539" s="2" t="s">
        <v>50</v>
      </c>
      <c r="C539" s="2" t="s">
        <v>11</v>
      </c>
      <c r="D539" s="2" t="s">
        <v>51</v>
      </c>
      <c r="E539" s="2" t="s">
        <v>430</v>
      </c>
      <c r="F539" s="3">
        <v>6</v>
      </c>
      <c r="G539" s="2" t="s">
        <v>1101</v>
      </c>
      <c r="H539" s="2" t="s">
        <v>3251</v>
      </c>
      <c r="I539" s="3" t="s">
        <v>3252</v>
      </c>
      <c r="J539" s="3" t="s">
        <v>1098</v>
      </c>
      <c r="K539" s="2" t="s">
        <v>3253</v>
      </c>
    </row>
    <row r="540" spans="1:11" x14ac:dyDescent="0.25">
      <c r="A540" s="2" t="s">
        <v>3254</v>
      </c>
      <c r="B540" s="2" t="s">
        <v>50</v>
      </c>
      <c r="C540" s="2" t="s">
        <v>11</v>
      </c>
      <c r="D540" s="2" t="s">
        <v>51</v>
      </c>
      <c r="E540" s="2" t="s">
        <v>423</v>
      </c>
      <c r="F540" s="3">
        <v>0</v>
      </c>
      <c r="G540" s="2" t="s">
        <v>1095</v>
      </c>
      <c r="H540" s="2" t="s">
        <v>3255</v>
      </c>
      <c r="I540" s="3" t="s">
        <v>3256</v>
      </c>
      <c r="J540" s="3" t="s">
        <v>1098</v>
      </c>
      <c r="K540" s="2" t="s">
        <v>3257</v>
      </c>
    </row>
    <row r="541" spans="1:11" x14ac:dyDescent="0.25">
      <c r="A541" s="2" t="s">
        <v>3258</v>
      </c>
      <c r="B541" s="2" t="s">
        <v>50</v>
      </c>
      <c r="C541" s="2" t="s">
        <v>11</v>
      </c>
      <c r="D541" s="2" t="s">
        <v>51</v>
      </c>
      <c r="E541" s="2" t="s">
        <v>423</v>
      </c>
      <c r="F541" s="3">
        <v>1</v>
      </c>
      <c r="G541" s="2" t="s">
        <v>1101</v>
      </c>
      <c r="H541" s="2" t="s">
        <v>3259</v>
      </c>
      <c r="I541" s="3" t="s">
        <v>3260</v>
      </c>
      <c r="J541" s="3" t="s">
        <v>1098</v>
      </c>
      <c r="K541" s="2" t="s">
        <v>3261</v>
      </c>
    </row>
    <row r="542" spans="1:11" x14ac:dyDescent="0.25">
      <c r="A542" s="2" t="s">
        <v>3262</v>
      </c>
      <c r="B542" s="2" t="s">
        <v>50</v>
      </c>
      <c r="C542" s="2" t="s">
        <v>11</v>
      </c>
      <c r="D542" s="2" t="s">
        <v>51</v>
      </c>
      <c r="E542" s="2" t="s">
        <v>423</v>
      </c>
      <c r="F542" s="3">
        <v>2</v>
      </c>
      <c r="G542" s="2" t="s">
        <v>1101</v>
      </c>
      <c r="H542" s="2" t="s">
        <v>3263</v>
      </c>
      <c r="I542" s="3" t="s">
        <v>3264</v>
      </c>
      <c r="J542" s="3" t="s">
        <v>1098</v>
      </c>
      <c r="K542" s="2" t="s">
        <v>3265</v>
      </c>
    </row>
    <row r="543" spans="1:11" x14ac:dyDescent="0.25">
      <c r="A543" s="2" t="s">
        <v>3266</v>
      </c>
      <c r="B543" s="2" t="s">
        <v>50</v>
      </c>
      <c r="C543" s="2" t="s">
        <v>11</v>
      </c>
      <c r="D543" s="2" t="s">
        <v>51</v>
      </c>
      <c r="E543" s="2" t="s">
        <v>423</v>
      </c>
      <c r="F543" s="3">
        <v>3</v>
      </c>
      <c r="G543" s="2" t="s">
        <v>1101</v>
      </c>
      <c r="H543" s="2" t="s">
        <v>3267</v>
      </c>
      <c r="I543" s="3" t="s">
        <v>3268</v>
      </c>
      <c r="J543" s="3" t="s">
        <v>1098</v>
      </c>
      <c r="K543" s="2" t="s">
        <v>3269</v>
      </c>
    </row>
    <row r="544" spans="1:11" x14ac:dyDescent="0.25">
      <c r="A544" s="2" t="s">
        <v>3270</v>
      </c>
      <c r="B544" s="2" t="s">
        <v>50</v>
      </c>
      <c r="C544" s="2" t="s">
        <v>11</v>
      </c>
      <c r="D544" s="2" t="s">
        <v>51</v>
      </c>
      <c r="E544" s="2" t="s">
        <v>423</v>
      </c>
      <c r="F544" s="3">
        <v>4</v>
      </c>
      <c r="G544" s="2" t="s">
        <v>1101</v>
      </c>
      <c r="H544" s="2" t="s">
        <v>3271</v>
      </c>
      <c r="I544" s="3" t="s">
        <v>3272</v>
      </c>
      <c r="J544" s="3" t="s">
        <v>1098</v>
      </c>
      <c r="K544" s="2" t="s">
        <v>3273</v>
      </c>
    </row>
    <row r="545" spans="1:11" x14ac:dyDescent="0.25">
      <c r="A545" s="2" t="s">
        <v>3274</v>
      </c>
      <c r="B545" s="2" t="s">
        <v>50</v>
      </c>
      <c r="C545" s="2" t="s">
        <v>11</v>
      </c>
      <c r="D545" s="2" t="s">
        <v>51</v>
      </c>
      <c r="E545" s="2" t="s">
        <v>423</v>
      </c>
      <c r="F545" s="3">
        <v>5</v>
      </c>
      <c r="G545" s="2" t="s">
        <v>1101</v>
      </c>
      <c r="H545" s="2" t="s">
        <v>3275</v>
      </c>
      <c r="I545" s="3" t="s">
        <v>3276</v>
      </c>
      <c r="J545" s="3" t="s">
        <v>1098</v>
      </c>
      <c r="K545" s="2" t="s">
        <v>3277</v>
      </c>
    </row>
    <row r="546" spans="1:11" x14ac:dyDescent="0.25">
      <c r="A546" s="2" t="s">
        <v>3278</v>
      </c>
      <c r="B546" s="2" t="s">
        <v>50</v>
      </c>
      <c r="C546" s="2" t="s">
        <v>11</v>
      </c>
      <c r="D546" s="2" t="s">
        <v>51</v>
      </c>
      <c r="E546" s="2" t="s">
        <v>423</v>
      </c>
      <c r="F546" s="3">
        <v>6</v>
      </c>
      <c r="G546" s="2" t="s">
        <v>1101</v>
      </c>
      <c r="H546" s="2" t="s">
        <v>3279</v>
      </c>
      <c r="I546" s="3" t="s">
        <v>3280</v>
      </c>
      <c r="J546" s="3" t="s">
        <v>1098</v>
      </c>
      <c r="K546" s="2" t="s">
        <v>3281</v>
      </c>
    </row>
    <row r="547" spans="1:11" x14ac:dyDescent="0.25">
      <c r="A547" s="2" t="s">
        <v>3282</v>
      </c>
      <c r="B547" s="2" t="s">
        <v>50</v>
      </c>
      <c r="C547" s="2" t="s">
        <v>11</v>
      </c>
      <c r="D547" s="2" t="s">
        <v>51</v>
      </c>
      <c r="E547" s="2" t="s">
        <v>385</v>
      </c>
      <c r="F547" s="3">
        <v>0</v>
      </c>
      <c r="G547" s="2" t="s">
        <v>1095</v>
      </c>
      <c r="H547" s="2" t="s">
        <v>3283</v>
      </c>
      <c r="I547" s="3" t="s">
        <v>3284</v>
      </c>
      <c r="J547" s="3" t="s">
        <v>1098</v>
      </c>
      <c r="K547" s="2" t="s">
        <v>3285</v>
      </c>
    </row>
    <row r="548" spans="1:11" x14ac:dyDescent="0.25">
      <c r="A548" s="2" t="s">
        <v>3286</v>
      </c>
      <c r="B548" s="2" t="s">
        <v>50</v>
      </c>
      <c r="C548" s="2" t="s">
        <v>11</v>
      </c>
      <c r="D548" s="2" t="s">
        <v>51</v>
      </c>
      <c r="E548" s="2" t="s">
        <v>385</v>
      </c>
      <c r="F548" s="3">
        <v>1</v>
      </c>
      <c r="G548" s="2" t="s">
        <v>1101</v>
      </c>
      <c r="H548" s="2" t="s">
        <v>3287</v>
      </c>
      <c r="I548" s="3" t="s">
        <v>3288</v>
      </c>
      <c r="J548" s="3" t="s">
        <v>1098</v>
      </c>
      <c r="K548" s="2" t="s">
        <v>3289</v>
      </c>
    </row>
    <row r="549" spans="1:11" x14ac:dyDescent="0.25">
      <c r="A549" s="2" t="s">
        <v>3290</v>
      </c>
      <c r="B549" s="2" t="s">
        <v>50</v>
      </c>
      <c r="C549" s="2" t="s">
        <v>11</v>
      </c>
      <c r="D549" s="2" t="s">
        <v>51</v>
      </c>
      <c r="E549" s="2" t="s">
        <v>385</v>
      </c>
      <c r="F549" s="3">
        <v>2</v>
      </c>
      <c r="G549" s="2" t="s">
        <v>1101</v>
      </c>
      <c r="H549" s="2" t="s">
        <v>3291</v>
      </c>
      <c r="I549" s="3" t="s">
        <v>3292</v>
      </c>
      <c r="J549" s="3" t="s">
        <v>1098</v>
      </c>
      <c r="K549" s="2" t="s">
        <v>3293</v>
      </c>
    </row>
    <row r="550" spans="1:11" x14ac:dyDescent="0.25">
      <c r="A550" s="2" t="s">
        <v>3294</v>
      </c>
      <c r="B550" s="2" t="s">
        <v>50</v>
      </c>
      <c r="C550" s="2" t="s">
        <v>11</v>
      </c>
      <c r="D550" s="2" t="s">
        <v>51</v>
      </c>
      <c r="E550" s="2" t="s">
        <v>385</v>
      </c>
      <c r="F550" s="3">
        <v>3</v>
      </c>
      <c r="G550" s="2" t="s">
        <v>1101</v>
      </c>
      <c r="H550" s="2" t="s">
        <v>3295</v>
      </c>
      <c r="I550" s="3" t="s">
        <v>3296</v>
      </c>
      <c r="J550" s="3" t="s">
        <v>1098</v>
      </c>
      <c r="K550" s="2" t="s">
        <v>3297</v>
      </c>
    </row>
    <row r="551" spans="1:11" x14ac:dyDescent="0.25">
      <c r="A551" s="2" t="s">
        <v>3298</v>
      </c>
      <c r="B551" s="2" t="s">
        <v>50</v>
      </c>
      <c r="C551" s="2" t="s">
        <v>11</v>
      </c>
      <c r="D551" s="2" t="s">
        <v>51</v>
      </c>
      <c r="E551" s="2" t="s">
        <v>385</v>
      </c>
      <c r="F551" s="3">
        <v>4</v>
      </c>
      <c r="G551" s="2" t="s">
        <v>1101</v>
      </c>
      <c r="H551" s="2" t="s">
        <v>3299</v>
      </c>
      <c r="I551" s="3" t="s">
        <v>3300</v>
      </c>
      <c r="J551" s="3" t="s">
        <v>1098</v>
      </c>
      <c r="K551" s="2" t="s">
        <v>3301</v>
      </c>
    </row>
    <row r="552" spans="1:11" x14ac:dyDescent="0.25">
      <c r="A552" s="2" t="s">
        <v>3302</v>
      </c>
      <c r="B552" s="2" t="s">
        <v>50</v>
      </c>
      <c r="C552" s="2" t="s">
        <v>11</v>
      </c>
      <c r="D552" s="2" t="s">
        <v>51</v>
      </c>
      <c r="E552" s="2" t="s">
        <v>385</v>
      </c>
      <c r="F552" s="3">
        <v>5</v>
      </c>
      <c r="G552" s="2" t="s">
        <v>1101</v>
      </c>
      <c r="H552" s="2" t="s">
        <v>3303</v>
      </c>
      <c r="I552" s="3" t="s">
        <v>3304</v>
      </c>
      <c r="J552" s="3" t="s">
        <v>1098</v>
      </c>
      <c r="K552" s="2" t="s">
        <v>3305</v>
      </c>
    </row>
    <row r="553" spans="1:11" x14ac:dyDescent="0.25">
      <c r="A553" s="2" t="s">
        <v>3306</v>
      </c>
      <c r="B553" s="2" t="s">
        <v>50</v>
      </c>
      <c r="C553" s="2" t="s">
        <v>11</v>
      </c>
      <c r="D553" s="2" t="s">
        <v>51</v>
      </c>
      <c r="E553" s="2" t="s">
        <v>385</v>
      </c>
      <c r="F553" s="3">
        <v>6</v>
      </c>
      <c r="G553" s="2" t="s">
        <v>1101</v>
      </c>
      <c r="H553" s="2" t="s">
        <v>3307</v>
      </c>
      <c r="I553" s="3" t="s">
        <v>3308</v>
      </c>
      <c r="J553" s="3" t="s">
        <v>1098</v>
      </c>
      <c r="K553" s="2" t="s">
        <v>3309</v>
      </c>
    </row>
    <row r="554" spans="1:11" x14ac:dyDescent="0.25">
      <c r="A554" s="2" t="s">
        <v>3310</v>
      </c>
      <c r="B554" s="2" t="s">
        <v>116</v>
      </c>
      <c r="C554" s="2" t="s">
        <v>11</v>
      </c>
      <c r="D554" s="2" t="s">
        <v>117</v>
      </c>
      <c r="E554" s="2" t="s">
        <v>388</v>
      </c>
      <c r="F554" s="3">
        <v>0</v>
      </c>
      <c r="G554" s="2" t="s">
        <v>1095</v>
      </c>
      <c r="H554" s="2" t="s">
        <v>3311</v>
      </c>
      <c r="I554" s="3" t="s">
        <v>3312</v>
      </c>
      <c r="J554" s="3" t="s">
        <v>1098</v>
      </c>
      <c r="K554" s="2" t="s">
        <v>3313</v>
      </c>
    </row>
    <row r="555" spans="1:11" x14ac:dyDescent="0.25">
      <c r="A555" s="2" t="s">
        <v>3314</v>
      </c>
      <c r="B555" s="2" t="s">
        <v>116</v>
      </c>
      <c r="C555" s="2" t="s">
        <v>11</v>
      </c>
      <c r="D555" s="2" t="s">
        <v>117</v>
      </c>
      <c r="E555" s="2" t="s">
        <v>388</v>
      </c>
      <c r="F555" s="3">
        <v>1</v>
      </c>
      <c r="G555" s="2" t="s">
        <v>1101</v>
      </c>
      <c r="H555" s="2" t="s">
        <v>3315</v>
      </c>
      <c r="I555" s="3" t="s">
        <v>3316</v>
      </c>
      <c r="J555" s="3" t="s">
        <v>1098</v>
      </c>
      <c r="K555" s="2" t="s">
        <v>3317</v>
      </c>
    </row>
    <row r="556" spans="1:11" x14ac:dyDescent="0.25">
      <c r="A556" s="2" t="s">
        <v>3318</v>
      </c>
      <c r="B556" s="2" t="s">
        <v>116</v>
      </c>
      <c r="C556" s="2" t="s">
        <v>11</v>
      </c>
      <c r="D556" s="2" t="s">
        <v>117</v>
      </c>
      <c r="E556" s="2" t="s">
        <v>388</v>
      </c>
      <c r="F556" s="3">
        <v>2</v>
      </c>
      <c r="G556" s="2" t="s">
        <v>1101</v>
      </c>
      <c r="H556" s="2" t="s">
        <v>3319</v>
      </c>
      <c r="I556" s="3" t="s">
        <v>3320</v>
      </c>
      <c r="J556" s="3" t="s">
        <v>1098</v>
      </c>
      <c r="K556" s="2" t="s">
        <v>3321</v>
      </c>
    </row>
    <row r="557" spans="1:11" x14ac:dyDescent="0.25">
      <c r="A557" s="2" t="s">
        <v>3322</v>
      </c>
      <c r="B557" s="2" t="s">
        <v>116</v>
      </c>
      <c r="C557" s="2" t="s">
        <v>11</v>
      </c>
      <c r="D557" s="2" t="s">
        <v>117</v>
      </c>
      <c r="E557" s="2" t="s">
        <v>388</v>
      </c>
      <c r="F557" s="3">
        <v>3</v>
      </c>
      <c r="G557" s="2" t="s">
        <v>1101</v>
      </c>
      <c r="H557" s="2" t="s">
        <v>3323</v>
      </c>
      <c r="I557" s="3" t="s">
        <v>3324</v>
      </c>
      <c r="J557" s="3" t="s">
        <v>1098</v>
      </c>
      <c r="K557" s="2" t="s">
        <v>3325</v>
      </c>
    </row>
    <row r="558" spans="1:11" x14ac:dyDescent="0.25">
      <c r="A558" s="2" t="s">
        <v>3326</v>
      </c>
      <c r="B558" s="2" t="s">
        <v>116</v>
      </c>
      <c r="C558" s="2" t="s">
        <v>11</v>
      </c>
      <c r="D558" s="2" t="s">
        <v>117</v>
      </c>
      <c r="E558" s="2" t="s">
        <v>388</v>
      </c>
      <c r="F558" s="3">
        <v>4</v>
      </c>
      <c r="G558" s="2" t="s">
        <v>1101</v>
      </c>
      <c r="H558" s="2" t="s">
        <v>3327</v>
      </c>
      <c r="I558" s="3" t="s">
        <v>3328</v>
      </c>
      <c r="J558" s="3" t="s">
        <v>1098</v>
      </c>
      <c r="K558" s="2" t="s">
        <v>3329</v>
      </c>
    </row>
    <row r="559" spans="1:11" x14ac:dyDescent="0.25">
      <c r="A559" s="2" t="s">
        <v>3330</v>
      </c>
      <c r="B559" s="2" t="s">
        <v>116</v>
      </c>
      <c r="C559" s="2" t="s">
        <v>11</v>
      </c>
      <c r="D559" s="2" t="s">
        <v>117</v>
      </c>
      <c r="E559" s="2" t="s">
        <v>388</v>
      </c>
      <c r="F559" s="3">
        <v>5</v>
      </c>
      <c r="G559" s="2" t="s">
        <v>1101</v>
      </c>
      <c r="H559" s="2" t="s">
        <v>3331</v>
      </c>
      <c r="I559" s="3" t="s">
        <v>3332</v>
      </c>
      <c r="J559" s="3" t="s">
        <v>1098</v>
      </c>
      <c r="K559" s="2" t="s">
        <v>3333</v>
      </c>
    </row>
    <row r="560" spans="1:11" x14ac:dyDescent="0.25">
      <c r="A560" s="2" t="s">
        <v>3334</v>
      </c>
      <c r="B560" s="2" t="s">
        <v>116</v>
      </c>
      <c r="C560" s="2" t="s">
        <v>11</v>
      </c>
      <c r="D560" s="2" t="s">
        <v>117</v>
      </c>
      <c r="E560" s="2" t="s">
        <v>388</v>
      </c>
      <c r="F560" s="3">
        <v>6</v>
      </c>
      <c r="G560" s="2" t="s">
        <v>1101</v>
      </c>
      <c r="H560" s="2" t="s">
        <v>3335</v>
      </c>
      <c r="I560" s="3" t="s">
        <v>3336</v>
      </c>
      <c r="J560" s="3" t="s">
        <v>1098</v>
      </c>
      <c r="K560" s="2" t="s">
        <v>3337</v>
      </c>
    </row>
    <row r="561" spans="1:11" x14ac:dyDescent="0.25">
      <c r="A561" s="2" t="s">
        <v>3338</v>
      </c>
      <c r="B561" s="2" t="s">
        <v>116</v>
      </c>
      <c r="C561" s="2" t="s">
        <v>11</v>
      </c>
      <c r="D561" s="2" t="s">
        <v>117</v>
      </c>
      <c r="E561" s="2" t="s">
        <v>388</v>
      </c>
      <c r="F561" s="3">
        <v>7</v>
      </c>
      <c r="G561" s="2" t="s">
        <v>1101</v>
      </c>
      <c r="H561" s="2" t="s">
        <v>3339</v>
      </c>
      <c r="I561" s="3" t="s">
        <v>3340</v>
      </c>
      <c r="J561" s="3" t="s">
        <v>1098</v>
      </c>
      <c r="K561" s="2" t="s">
        <v>3341</v>
      </c>
    </row>
    <row r="562" spans="1:11" x14ac:dyDescent="0.25">
      <c r="A562" s="2" t="s">
        <v>3342</v>
      </c>
      <c r="B562" s="2" t="s">
        <v>116</v>
      </c>
      <c r="C562" s="2" t="s">
        <v>11</v>
      </c>
      <c r="D562" s="2" t="s">
        <v>117</v>
      </c>
      <c r="E562" s="2" t="s">
        <v>388</v>
      </c>
      <c r="F562" s="3">
        <v>8</v>
      </c>
      <c r="G562" s="2" t="s">
        <v>1101</v>
      </c>
      <c r="H562" s="2" t="s">
        <v>3343</v>
      </c>
      <c r="I562" s="3" t="s">
        <v>3344</v>
      </c>
      <c r="J562" s="3" t="s">
        <v>1098</v>
      </c>
      <c r="K562" s="2" t="s">
        <v>3345</v>
      </c>
    </row>
    <row r="563" spans="1:11" x14ac:dyDescent="0.25">
      <c r="A563" s="2" t="s">
        <v>3346</v>
      </c>
      <c r="B563" s="2" t="s">
        <v>116</v>
      </c>
      <c r="C563" s="2" t="s">
        <v>11</v>
      </c>
      <c r="D563" s="2" t="s">
        <v>117</v>
      </c>
      <c r="E563" s="2" t="s">
        <v>388</v>
      </c>
      <c r="F563" s="3">
        <v>9</v>
      </c>
      <c r="G563" s="2" t="s">
        <v>1101</v>
      </c>
      <c r="H563" s="2" t="s">
        <v>3347</v>
      </c>
      <c r="I563" s="3" t="s">
        <v>3348</v>
      </c>
      <c r="J563" s="3" t="s">
        <v>1098</v>
      </c>
      <c r="K563" s="2" t="s">
        <v>3349</v>
      </c>
    </row>
    <row r="564" spans="1:11" x14ac:dyDescent="0.25">
      <c r="A564" s="2" t="s">
        <v>3350</v>
      </c>
      <c r="B564" s="2" t="s">
        <v>116</v>
      </c>
      <c r="C564" s="2" t="s">
        <v>11</v>
      </c>
      <c r="D564" s="2" t="s">
        <v>117</v>
      </c>
      <c r="E564" s="2" t="s">
        <v>388</v>
      </c>
      <c r="F564" s="3">
        <v>10</v>
      </c>
      <c r="G564" s="2" t="s">
        <v>1101</v>
      </c>
      <c r="H564" s="2" t="s">
        <v>3351</v>
      </c>
      <c r="I564" s="3" t="s">
        <v>3352</v>
      </c>
      <c r="J564" s="3" t="s">
        <v>1098</v>
      </c>
      <c r="K564" s="2" t="s">
        <v>3353</v>
      </c>
    </row>
    <row r="565" spans="1:11" x14ac:dyDescent="0.25">
      <c r="A565" s="2" t="s">
        <v>3354</v>
      </c>
      <c r="B565" s="2" t="s">
        <v>116</v>
      </c>
      <c r="C565" s="2" t="s">
        <v>11</v>
      </c>
      <c r="D565" s="2" t="s">
        <v>117</v>
      </c>
      <c r="E565" s="2" t="s">
        <v>1144</v>
      </c>
      <c r="F565" s="3">
        <v>0</v>
      </c>
      <c r="G565" s="2" t="s">
        <v>1095</v>
      </c>
      <c r="H565" s="2" t="s">
        <v>3355</v>
      </c>
      <c r="I565" s="3" t="s">
        <v>3356</v>
      </c>
      <c r="J565" s="3" t="s">
        <v>1098</v>
      </c>
      <c r="K565" s="2" t="s">
        <v>3357</v>
      </c>
    </row>
    <row r="566" spans="1:11" x14ac:dyDescent="0.25">
      <c r="A566" s="2" t="s">
        <v>3358</v>
      </c>
      <c r="B566" s="2" t="s">
        <v>116</v>
      </c>
      <c r="C566" s="2" t="s">
        <v>11</v>
      </c>
      <c r="D566" s="2" t="s">
        <v>117</v>
      </c>
      <c r="E566" s="2" t="s">
        <v>1144</v>
      </c>
      <c r="F566" s="3">
        <v>1</v>
      </c>
      <c r="G566" s="2" t="s">
        <v>1101</v>
      </c>
      <c r="H566" s="2" t="s">
        <v>3359</v>
      </c>
      <c r="I566" s="3" t="s">
        <v>3360</v>
      </c>
      <c r="J566" s="3" t="s">
        <v>1098</v>
      </c>
      <c r="K566" s="2" t="s">
        <v>3361</v>
      </c>
    </row>
    <row r="567" spans="1:11" x14ac:dyDescent="0.25">
      <c r="A567" s="2" t="s">
        <v>3362</v>
      </c>
      <c r="B567" s="2" t="s">
        <v>116</v>
      </c>
      <c r="C567" s="2" t="s">
        <v>11</v>
      </c>
      <c r="D567" s="2" t="s">
        <v>117</v>
      </c>
      <c r="E567" s="2" t="s">
        <v>1144</v>
      </c>
      <c r="F567" s="3">
        <v>2</v>
      </c>
      <c r="G567" s="2" t="s">
        <v>1101</v>
      </c>
      <c r="H567" s="2" t="s">
        <v>3363</v>
      </c>
      <c r="I567" s="3" t="s">
        <v>3364</v>
      </c>
      <c r="J567" s="3" t="s">
        <v>1098</v>
      </c>
      <c r="K567" s="2" t="s">
        <v>3365</v>
      </c>
    </row>
    <row r="568" spans="1:11" x14ac:dyDescent="0.25">
      <c r="A568" s="2" t="s">
        <v>3366</v>
      </c>
      <c r="B568" s="2" t="s">
        <v>116</v>
      </c>
      <c r="C568" s="2" t="s">
        <v>11</v>
      </c>
      <c r="D568" s="2" t="s">
        <v>117</v>
      </c>
      <c r="E568" s="2" t="s">
        <v>1144</v>
      </c>
      <c r="F568" s="3">
        <v>3</v>
      </c>
      <c r="G568" s="2" t="s">
        <v>1101</v>
      </c>
      <c r="H568" s="2" t="s">
        <v>3367</v>
      </c>
      <c r="I568" s="3" t="s">
        <v>3368</v>
      </c>
      <c r="J568" s="3" t="s">
        <v>1098</v>
      </c>
      <c r="K568" s="2" t="s">
        <v>3369</v>
      </c>
    </row>
    <row r="569" spans="1:11" x14ac:dyDescent="0.25">
      <c r="A569" s="2" t="s">
        <v>3370</v>
      </c>
      <c r="B569" s="2" t="s">
        <v>116</v>
      </c>
      <c r="C569" s="2" t="s">
        <v>11</v>
      </c>
      <c r="D569" s="2" t="s">
        <v>117</v>
      </c>
      <c r="E569" s="2" t="s">
        <v>1144</v>
      </c>
      <c r="F569" s="3">
        <v>4</v>
      </c>
      <c r="G569" s="2" t="s">
        <v>1101</v>
      </c>
      <c r="H569" s="2" t="s">
        <v>3371</v>
      </c>
      <c r="I569" s="3" t="s">
        <v>3372</v>
      </c>
      <c r="J569" s="3" t="s">
        <v>1098</v>
      </c>
      <c r="K569" s="2" t="s">
        <v>3373</v>
      </c>
    </row>
    <row r="570" spans="1:11" x14ac:dyDescent="0.25">
      <c r="A570" s="2" t="s">
        <v>3374</v>
      </c>
      <c r="B570" s="2" t="s">
        <v>116</v>
      </c>
      <c r="C570" s="2" t="s">
        <v>11</v>
      </c>
      <c r="D570" s="2" t="s">
        <v>117</v>
      </c>
      <c r="E570" s="2" t="s">
        <v>1144</v>
      </c>
      <c r="F570" s="3">
        <v>5</v>
      </c>
      <c r="G570" s="2" t="s">
        <v>1101</v>
      </c>
      <c r="H570" s="2" t="s">
        <v>3375</v>
      </c>
      <c r="I570" s="3" t="s">
        <v>3376</v>
      </c>
      <c r="J570" s="3" t="s">
        <v>1098</v>
      </c>
      <c r="K570" s="2" t="s">
        <v>3377</v>
      </c>
    </row>
    <row r="571" spans="1:11" x14ac:dyDescent="0.25">
      <c r="A571" s="2" t="s">
        <v>3378</v>
      </c>
      <c r="B571" s="2" t="s">
        <v>116</v>
      </c>
      <c r="C571" s="2" t="s">
        <v>11</v>
      </c>
      <c r="D571" s="2" t="s">
        <v>117</v>
      </c>
      <c r="E571" s="2" t="s">
        <v>1144</v>
      </c>
      <c r="F571" s="3">
        <v>6</v>
      </c>
      <c r="G571" s="2" t="s">
        <v>1101</v>
      </c>
      <c r="H571" s="2" t="s">
        <v>3379</v>
      </c>
      <c r="I571" s="3" t="s">
        <v>3380</v>
      </c>
      <c r="J571" s="3" t="s">
        <v>1098</v>
      </c>
      <c r="K571" s="2" t="s">
        <v>3381</v>
      </c>
    </row>
    <row r="572" spans="1:11" x14ac:dyDescent="0.25">
      <c r="A572" s="2" t="s">
        <v>3382</v>
      </c>
      <c r="B572" s="2" t="s">
        <v>116</v>
      </c>
      <c r="C572" s="2" t="s">
        <v>11</v>
      </c>
      <c r="D572" s="2" t="s">
        <v>117</v>
      </c>
      <c r="E572" s="2" t="s">
        <v>1144</v>
      </c>
      <c r="F572" s="3">
        <v>7</v>
      </c>
      <c r="G572" s="2" t="s">
        <v>1101</v>
      </c>
      <c r="H572" s="2" t="s">
        <v>3383</v>
      </c>
      <c r="I572" s="3" t="s">
        <v>3384</v>
      </c>
      <c r="J572" s="3" t="s">
        <v>1098</v>
      </c>
      <c r="K572" s="2" t="s">
        <v>3385</v>
      </c>
    </row>
    <row r="573" spans="1:11" x14ac:dyDescent="0.25">
      <c r="A573" s="2" t="s">
        <v>3386</v>
      </c>
      <c r="B573" s="2" t="s">
        <v>116</v>
      </c>
      <c r="C573" s="2" t="s">
        <v>11</v>
      </c>
      <c r="D573" s="2" t="s">
        <v>117</v>
      </c>
      <c r="E573" s="2" t="s">
        <v>1144</v>
      </c>
      <c r="F573" s="3">
        <v>8</v>
      </c>
      <c r="G573" s="2" t="s">
        <v>1101</v>
      </c>
      <c r="H573" s="2" t="s">
        <v>3387</v>
      </c>
      <c r="I573" s="3" t="s">
        <v>3388</v>
      </c>
      <c r="J573" s="3" t="s">
        <v>1098</v>
      </c>
      <c r="K573" s="2" t="s">
        <v>3389</v>
      </c>
    </row>
    <row r="574" spans="1:11" x14ac:dyDescent="0.25">
      <c r="A574" s="2" t="s">
        <v>3390</v>
      </c>
      <c r="B574" s="2" t="s">
        <v>116</v>
      </c>
      <c r="C574" s="2" t="s">
        <v>11</v>
      </c>
      <c r="D574" s="2" t="s">
        <v>117</v>
      </c>
      <c r="E574" s="2" t="s">
        <v>1144</v>
      </c>
      <c r="F574" s="3">
        <v>9</v>
      </c>
      <c r="G574" s="2" t="s">
        <v>1101</v>
      </c>
      <c r="H574" s="2" t="s">
        <v>3391</v>
      </c>
      <c r="I574" s="3" t="s">
        <v>3392</v>
      </c>
      <c r="J574" s="3" t="s">
        <v>1098</v>
      </c>
      <c r="K574" s="2" t="s">
        <v>3393</v>
      </c>
    </row>
    <row r="575" spans="1:11" x14ac:dyDescent="0.25">
      <c r="A575" s="2" t="s">
        <v>3394</v>
      </c>
      <c r="B575" s="2" t="s">
        <v>116</v>
      </c>
      <c r="C575" s="2" t="s">
        <v>11</v>
      </c>
      <c r="D575" s="2" t="s">
        <v>117</v>
      </c>
      <c r="E575" s="2" t="s">
        <v>1144</v>
      </c>
      <c r="F575" s="3">
        <v>10</v>
      </c>
      <c r="G575" s="2" t="s">
        <v>1101</v>
      </c>
      <c r="H575" s="2" t="s">
        <v>3395</v>
      </c>
      <c r="I575" s="3" t="s">
        <v>3396</v>
      </c>
      <c r="J575" s="3" t="s">
        <v>1098</v>
      </c>
      <c r="K575" s="2" t="s">
        <v>3397</v>
      </c>
    </row>
    <row r="576" spans="1:11" x14ac:dyDescent="0.25">
      <c r="A576" s="2" t="s">
        <v>3398</v>
      </c>
      <c r="B576" s="2" t="s">
        <v>116</v>
      </c>
      <c r="C576" s="2" t="s">
        <v>11</v>
      </c>
      <c r="D576" s="2" t="s">
        <v>117</v>
      </c>
      <c r="E576" s="2" t="s">
        <v>489</v>
      </c>
      <c r="F576" s="3">
        <v>0</v>
      </c>
      <c r="G576" s="2" t="s">
        <v>1095</v>
      </c>
      <c r="H576" s="2" t="s">
        <v>3399</v>
      </c>
      <c r="I576" s="3" t="s">
        <v>3400</v>
      </c>
      <c r="J576" s="3" t="s">
        <v>1098</v>
      </c>
      <c r="K576" s="2" t="s">
        <v>3401</v>
      </c>
    </row>
    <row r="577" spans="1:11" x14ac:dyDescent="0.25">
      <c r="A577" s="2" t="s">
        <v>3402</v>
      </c>
      <c r="B577" s="2" t="s">
        <v>116</v>
      </c>
      <c r="C577" s="2" t="s">
        <v>11</v>
      </c>
      <c r="D577" s="2" t="s">
        <v>117</v>
      </c>
      <c r="E577" s="2" t="s">
        <v>489</v>
      </c>
      <c r="F577" s="3">
        <v>1</v>
      </c>
      <c r="G577" s="2" t="s">
        <v>1101</v>
      </c>
      <c r="H577" s="2" t="s">
        <v>3403</v>
      </c>
      <c r="I577" s="3" t="s">
        <v>3404</v>
      </c>
      <c r="J577" s="3" t="s">
        <v>1098</v>
      </c>
      <c r="K577" s="2" t="s">
        <v>3405</v>
      </c>
    </row>
    <row r="578" spans="1:11" x14ac:dyDescent="0.25">
      <c r="A578" s="2" t="s">
        <v>3406</v>
      </c>
      <c r="B578" s="2" t="s">
        <v>116</v>
      </c>
      <c r="C578" s="2" t="s">
        <v>11</v>
      </c>
      <c r="D578" s="2" t="s">
        <v>117</v>
      </c>
      <c r="E578" s="2" t="s">
        <v>489</v>
      </c>
      <c r="F578" s="3">
        <v>2</v>
      </c>
      <c r="G578" s="2" t="s">
        <v>1101</v>
      </c>
      <c r="H578" s="2" t="s">
        <v>3407</v>
      </c>
      <c r="I578" s="3" t="s">
        <v>3408</v>
      </c>
      <c r="J578" s="3" t="s">
        <v>1098</v>
      </c>
      <c r="K578" s="2" t="s">
        <v>3409</v>
      </c>
    </row>
    <row r="579" spans="1:11" x14ac:dyDescent="0.25">
      <c r="A579" s="2" t="s">
        <v>3410</v>
      </c>
      <c r="B579" s="2" t="s">
        <v>116</v>
      </c>
      <c r="C579" s="2" t="s">
        <v>11</v>
      </c>
      <c r="D579" s="2" t="s">
        <v>117</v>
      </c>
      <c r="E579" s="2" t="s">
        <v>489</v>
      </c>
      <c r="F579" s="3">
        <v>3</v>
      </c>
      <c r="G579" s="2" t="s">
        <v>1101</v>
      </c>
      <c r="H579" s="2" t="s">
        <v>3411</v>
      </c>
      <c r="I579" s="3" t="s">
        <v>3412</v>
      </c>
      <c r="J579" s="3" t="s">
        <v>1098</v>
      </c>
      <c r="K579" s="2" t="s">
        <v>3413</v>
      </c>
    </row>
    <row r="580" spans="1:11" x14ac:dyDescent="0.25">
      <c r="A580" s="2" t="s">
        <v>3414</v>
      </c>
      <c r="B580" s="2" t="s">
        <v>116</v>
      </c>
      <c r="C580" s="2" t="s">
        <v>11</v>
      </c>
      <c r="D580" s="2" t="s">
        <v>117</v>
      </c>
      <c r="E580" s="2" t="s">
        <v>489</v>
      </c>
      <c r="F580" s="3">
        <v>4</v>
      </c>
      <c r="G580" s="2" t="s">
        <v>1101</v>
      </c>
      <c r="H580" s="2" t="s">
        <v>3415</v>
      </c>
      <c r="I580" s="3" t="s">
        <v>3416</v>
      </c>
      <c r="J580" s="3" t="s">
        <v>1098</v>
      </c>
      <c r="K580" s="2" t="s">
        <v>3417</v>
      </c>
    </row>
    <row r="581" spans="1:11" x14ac:dyDescent="0.25">
      <c r="A581" s="2" t="s">
        <v>3418</v>
      </c>
      <c r="B581" s="2" t="s">
        <v>116</v>
      </c>
      <c r="C581" s="2" t="s">
        <v>11</v>
      </c>
      <c r="D581" s="2" t="s">
        <v>117</v>
      </c>
      <c r="E581" s="2" t="s">
        <v>489</v>
      </c>
      <c r="F581" s="3">
        <v>5</v>
      </c>
      <c r="G581" s="2" t="s">
        <v>1101</v>
      </c>
      <c r="H581" s="2" t="s">
        <v>3419</v>
      </c>
      <c r="I581" s="3" t="s">
        <v>3420</v>
      </c>
      <c r="J581" s="3" t="s">
        <v>1098</v>
      </c>
      <c r="K581" s="2" t="s">
        <v>3421</v>
      </c>
    </row>
    <row r="582" spans="1:11" x14ac:dyDescent="0.25">
      <c r="A582" s="2" t="s">
        <v>3422</v>
      </c>
      <c r="B582" s="2" t="s">
        <v>116</v>
      </c>
      <c r="C582" s="2" t="s">
        <v>11</v>
      </c>
      <c r="D582" s="2" t="s">
        <v>117</v>
      </c>
      <c r="E582" s="2" t="s">
        <v>489</v>
      </c>
      <c r="F582" s="3">
        <v>6</v>
      </c>
      <c r="G582" s="2" t="s">
        <v>1101</v>
      </c>
      <c r="H582" s="2" t="s">
        <v>3423</v>
      </c>
      <c r="I582" s="3" t="s">
        <v>3424</v>
      </c>
      <c r="J582" s="3" t="s">
        <v>1098</v>
      </c>
      <c r="K582" s="2" t="s">
        <v>3425</v>
      </c>
    </row>
    <row r="583" spans="1:11" x14ac:dyDescent="0.25">
      <c r="A583" s="2" t="s">
        <v>3426</v>
      </c>
      <c r="B583" s="2" t="s">
        <v>116</v>
      </c>
      <c r="C583" s="2" t="s">
        <v>11</v>
      </c>
      <c r="D583" s="2" t="s">
        <v>117</v>
      </c>
      <c r="E583" s="2" t="s">
        <v>489</v>
      </c>
      <c r="F583" s="3">
        <v>7</v>
      </c>
      <c r="G583" s="2" t="s">
        <v>1101</v>
      </c>
      <c r="H583" s="2" t="s">
        <v>3427</v>
      </c>
      <c r="I583" s="3" t="s">
        <v>3428</v>
      </c>
      <c r="J583" s="3" t="s">
        <v>1137</v>
      </c>
      <c r="K583" s="2" t="s">
        <v>3429</v>
      </c>
    </row>
    <row r="584" spans="1:11" x14ac:dyDescent="0.25">
      <c r="A584" s="2" t="s">
        <v>3430</v>
      </c>
      <c r="B584" s="2" t="s">
        <v>116</v>
      </c>
      <c r="C584" s="2" t="s">
        <v>11</v>
      </c>
      <c r="D584" s="2" t="s">
        <v>117</v>
      </c>
      <c r="E584" s="2" t="s">
        <v>489</v>
      </c>
      <c r="F584" s="3">
        <v>8</v>
      </c>
      <c r="G584" s="2" t="s">
        <v>1101</v>
      </c>
      <c r="H584" s="2" t="s">
        <v>3431</v>
      </c>
      <c r="I584" s="3" t="s">
        <v>3432</v>
      </c>
      <c r="J584" s="3" t="s">
        <v>1098</v>
      </c>
      <c r="K584" s="2" t="s">
        <v>3433</v>
      </c>
    </row>
    <row r="585" spans="1:11" x14ac:dyDescent="0.25">
      <c r="A585" s="2" t="s">
        <v>3434</v>
      </c>
      <c r="B585" s="2" t="s">
        <v>116</v>
      </c>
      <c r="C585" s="2" t="s">
        <v>11</v>
      </c>
      <c r="D585" s="2" t="s">
        <v>117</v>
      </c>
      <c r="E585" s="2" t="s">
        <v>489</v>
      </c>
      <c r="F585" s="3">
        <v>9</v>
      </c>
      <c r="G585" s="2" t="s">
        <v>1101</v>
      </c>
      <c r="H585" s="2" t="s">
        <v>3435</v>
      </c>
      <c r="I585" s="3" t="s">
        <v>3436</v>
      </c>
      <c r="J585" s="3" t="s">
        <v>1098</v>
      </c>
      <c r="K585" s="2" t="s">
        <v>3437</v>
      </c>
    </row>
    <row r="586" spans="1:11" x14ac:dyDescent="0.25">
      <c r="A586" s="2" t="s">
        <v>3438</v>
      </c>
      <c r="B586" s="2" t="s">
        <v>116</v>
      </c>
      <c r="C586" s="2" t="s">
        <v>11</v>
      </c>
      <c r="D586" s="2" t="s">
        <v>117</v>
      </c>
      <c r="E586" s="2" t="s">
        <v>489</v>
      </c>
      <c r="F586" s="3">
        <v>10</v>
      </c>
      <c r="G586" s="2" t="s">
        <v>1101</v>
      </c>
      <c r="H586" s="2" t="s">
        <v>3439</v>
      </c>
      <c r="I586" s="3" t="s">
        <v>3440</v>
      </c>
      <c r="J586" s="3" t="s">
        <v>1098</v>
      </c>
      <c r="K586" s="2" t="s">
        <v>3441</v>
      </c>
    </row>
    <row r="587" spans="1:11" x14ac:dyDescent="0.25">
      <c r="A587" s="2" t="s">
        <v>3442</v>
      </c>
      <c r="B587" s="2" t="s">
        <v>116</v>
      </c>
      <c r="C587" s="2" t="s">
        <v>11</v>
      </c>
      <c r="D587" s="2" t="s">
        <v>117</v>
      </c>
      <c r="E587" s="2" t="s">
        <v>364</v>
      </c>
      <c r="F587" s="3">
        <v>0</v>
      </c>
      <c r="G587" s="2" t="s">
        <v>1095</v>
      </c>
      <c r="H587" s="2" t="s">
        <v>3443</v>
      </c>
      <c r="I587" s="3" t="s">
        <v>3444</v>
      </c>
      <c r="J587" s="3" t="s">
        <v>1098</v>
      </c>
      <c r="K587" s="2" t="s">
        <v>3445</v>
      </c>
    </row>
    <row r="588" spans="1:11" x14ac:dyDescent="0.25">
      <c r="A588" s="2" t="s">
        <v>3446</v>
      </c>
      <c r="B588" s="2" t="s">
        <v>116</v>
      </c>
      <c r="C588" s="2" t="s">
        <v>11</v>
      </c>
      <c r="D588" s="2" t="s">
        <v>117</v>
      </c>
      <c r="E588" s="2" t="s">
        <v>364</v>
      </c>
      <c r="F588" s="3">
        <v>1</v>
      </c>
      <c r="G588" s="2" t="s">
        <v>1101</v>
      </c>
      <c r="H588" s="2" t="s">
        <v>3447</v>
      </c>
      <c r="I588" s="3" t="s">
        <v>3448</v>
      </c>
      <c r="J588" s="3" t="s">
        <v>1098</v>
      </c>
      <c r="K588" s="2" t="s">
        <v>3449</v>
      </c>
    </row>
    <row r="589" spans="1:11" x14ac:dyDescent="0.25">
      <c r="A589" s="2" t="s">
        <v>3450</v>
      </c>
      <c r="B589" s="2" t="s">
        <v>116</v>
      </c>
      <c r="C589" s="2" t="s">
        <v>11</v>
      </c>
      <c r="D589" s="2" t="s">
        <v>117</v>
      </c>
      <c r="E589" s="2" t="s">
        <v>364</v>
      </c>
      <c r="F589" s="3">
        <v>2</v>
      </c>
      <c r="G589" s="2" t="s">
        <v>1101</v>
      </c>
      <c r="H589" s="2" t="s">
        <v>3451</v>
      </c>
      <c r="I589" s="3" t="s">
        <v>3452</v>
      </c>
      <c r="J589" s="3" t="s">
        <v>1098</v>
      </c>
      <c r="K589" s="2" t="s">
        <v>3453</v>
      </c>
    </row>
    <row r="590" spans="1:11" x14ac:dyDescent="0.25">
      <c r="A590" s="2" t="s">
        <v>3454</v>
      </c>
      <c r="B590" s="2" t="s">
        <v>116</v>
      </c>
      <c r="C590" s="2" t="s">
        <v>11</v>
      </c>
      <c r="D590" s="2" t="s">
        <v>117</v>
      </c>
      <c r="E590" s="2" t="s">
        <v>364</v>
      </c>
      <c r="F590" s="3">
        <v>3</v>
      </c>
      <c r="G590" s="2" t="s">
        <v>1101</v>
      </c>
      <c r="H590" s="2" t="s">
        <v>3455</v>
      </c>
      <c r="I590" s="3" t="s">
        <v>3456</v>
      </c>
      <c r="J590" s="3" t="s">
        <v>1098</v>
      </c>
      <c r="K590" s="2" t="s">
        <v>3457</v>
      </c>
    </row>
    <row r="591" spans="1:11" x14ac:dyDescent="0.25">
      <c r="A591" s="2" t="s">
        <v>3458</v>
      </c>
      <c r="B591" s="2" t="s">
        <v>116</v>
      </c>
      <c r="C591" s="2" t="s">
        <v>11</v>
      </c>
      <c r="D591" s="2" t="s">
        <v>117</v>
      </c>
      <c r="E591" s="2" t="s">
        <v>364</v>
      </c>
      <c r="F591" s="3">
        <v>4</v>
      </c>
      <c r="G591" s="2" t="s">
        <v>1101</v>
      </c>
      <c r="H591" s="2" t="s">
        <v>3459</v>
      </c>
      <c r="I591" s="3" t="s">
        <v>3460</v>
      </c>
      <c r="J591" s="3" t="s">
        <v>1098</v>
      </c>
      <c r="K591" s="2" t="s">
        <v>3461</v>
      </c>
    </row>
    <row r="592" spans="1:11" x14ac:dyDescent="0.25">
      <c r="A592" s="2" t="s">
        <v>3462</v>
      </c>
      <c r="B592" s="2" t="s">
        <v>116</v>
      </c>
      <c r="C592" s="2" t="s">
        <v>11</v>
      </c>
      <c r="D592" s="2" t="s">
        <v>117</v>
      </c>
      <c r="E592" s="2" t="s">
        <v>364</v>
      </c>
      <c r="F592" s="3">
        <v>5</v>
      </c>
      <c r="G592" s="2" t="s">
        <v>1101</v>
      </c>
      <c r="H592" s="2" t="s">
        <v>3463</v>
      </c>
      <c r="I592" s="3" t="s">
        <v>3464</v>
      </c>
      <c r="J592" s="3" t="s">
        <v>1098</v>
      </c>
      <c r="K592" s="2" t="s">
        <v>3465</v>
      </c>
    </row>
    <row r="593" spans="1:11" x14ac:dyDescent="0.25">
      <c r="A593" s="2" t="s">
        <v>3466</v>
      </c>
      <c r="B593" s="2" t="s">
        <v>116</v>
      </c>
      <c r="C593" s="2" t="s">
        <v>11</v>
      </c>
      <c r="D593" s="2" t="s">
        <v>117</v>
      </c>
      <c r="E593" s="2" t="s">
        <v>364</v>
      </c>
      <c r="F593" s="3">
        <v>6</v>
      </c>
      <c r="G593" s="2" t="s">
        <v>1101</v>
      </c>
      <c r="H593" s="2" t="s">
        <v>3467</v>
      </c>
      <c r="I593" s="3" t="s">
        <v>3468</v>
      </c>
      <c r="J593" s="3" t="s">
        <v>1098</v>
      </c>
      <c r="K593" s="2" t="s">
        <v>3469</v>
      </c>
    </row>
    <row r="594" spans="1:11" x14ac:dyDescent="0.25">
      <c r="A594" s="2" t="s">
        <v>3470</v>
      </c>
      <c r="B594" s="2" t="s">
        <v>116</v>
      </c>
      <c r="C594" s="2" t="s">
        <v>11</v>
      </c>
      <c r="D594" s="2" t="s">
        <v>117</v>
      </c>
      <c r="E594" s="2" t="s">
        <v>364</v>
      </c>
      <c r="F594" s="3">
        <v>7</v>
      </c>
      <c r="G594" s="2" t="s">
        <v>1101</v>
      </c>
      <c r="H594" s="2" t="s">
        <v>3471</v>
      </c>
      <c r="I594" s="3" t="s">
        <v>3472</v>
      </c>
      <c r="J594" s="3" t="s">
        <v>1098</v>
      </c>
      <c r="K594" s="2" t="s">
        <v>3473</v>
      </c>
    </row>
    <row r="595" spans="1:11" x14ac:dyDescent="0.25">
      <c r="A595" s="2" t="s">
        <v>3474</v>
      </c>
      <c r="B595" s="2" t="s">
        <v>116</v>
      </c>
      <c r="C595" s="2" t="s">
        <v>11</v>
      </c>
      <c r="D595" s="2" t="s">
        <v>117</v>
      </c>
      <c r="E595" s="2" t="s">
        <v>364</v>
      </c>
      <c r="F595" s="3">
        <v>8</v>
      </c>
      <c r="G595" s="2" t="s">
        <v>1101</v>
      </c>
      <c r="H595" s="2" t="s">
        <v>3475</v>
      </c>
      <c r="I595" s="3" t="s">
        <v>3476</v>
      </c>
      <c r="J595" s="3" t="s">
        <v>1098</v>
      </c>
      <c r="K595" s="2" t="s">
        <v>3477</v>
      </c>
    </row>
    <row r="596" spans="1:11" x14ac:dyDescent="0.25">
      <c r="A596" s="2" t="s">
        <v>3478</v>
      </c>
      <c r="B596" s="2" t="s">
        <v>116</v>
      </c>
      <c r="C596" s="2" t="s">
        <v>11</v>
      </c>
      <c r="D596" s="2" t="s">
        <v>117</v>
      </c>
      <c r="E596" s="2" t="s">
        <v>364</v>
      </c>
      <c r="F596" s="3">
        <v>9</v>
      </c>
      <c r="G596" s="2" t="s">
        <v>1101</v>
      </c>
      <c r="H596" s="2" t="s">
        <v>3479</v>
      </c>
      <c r="I596" s="3" t="s">
        <v>3480</v>
      </c>
      <c r="J596" s="3" t="s">
        <v>1098</v>
      </c>
      <c r="K596" s="2" t="s">
        <v>3481</v>
      </c>
    </row>
    <row r="597" spans="1:11" x14ac:dyDescent="0.25">
      <c r="A597" s="2" t="s">
        <v>3482</v>
      </c>
      <c r="B597" s="2" t="s">
        <v>116</v>
      </c>
      <c r="C597" s="2" t="s">
        <v>11</v>
      </c>
      <c r="D597" s="2" t="s">
        <v>117</v>
      </c>
      <c r="E597" s="2" t="s">
        <v>364</v>
      </c>
      <c r="F597" s="3">
        <v>10</v>
      </c>
      <c r="G597" s="2" t="s">
        <v>1101</v>
      </c>
      <c r="H597" s="2" t="s">
        <v>3483</v>
      </c>
      <c r="I597" s="3" t="s">
        <v>3484</v>
      </c>
      <c r="J597" s="3" t="s">
        <v>1098</v>
      </c>
      <c r="K597" s="2" t="s">
        <v>3485</v>
      </c>
    </row>
    <row r="598" spans="1:11" x14ac:dyDescent="0.25">
      <c r="A598" s="2" t="s">
        <v>3486</v>
      </c>
      <c r="B598" s="2" t="s">
        <v>116</v>
      </c>
      <c r="C598" s="2" t="s">
        <v>11</v>
      </c>
      <c r="D598" s="2" t="s">
        <v>117</v>
      </c>
      <c r="E598" s="2" t="s">
        <v>370</v>
      </c>
      <c r="F598" s="3">
        <v>0</v>
      </c>
      <c r="G598" s="2" t="s">
        <v>1095</v>
      </c>
      <c r="H598" s="2" t="s">
        <v>3487</v>
      </c>
      <c r="I598" s="3" t="s">
        <v>3488</v>
      </c>
      <c r="J598" s="3" t="s">
        <v>1098</v>
      </c>
      <c r="K598" s="2" t="s">
        <v>3489</v>
      </c>
    </row>
    <row r="599" spans="1:11" x14ac:dyDescent="0.25">
      <c r="A599" s="2" t="s">
        <v>3490</v>
      </c>
      <c r="B599" s="2" t="s">
        <v>116</v>
      </c>
      <c r="C599" s="2" t="s">
        <v>11</v>
      </c>
      <c r="D599" s="2" t="s">
        <v>117</v>
      </c>
      <c r="E599" s="2" t="s">
        <v>370</v>
      </c>
      <c r="F599" s="3">
        <v>1</v>
      </c>
      <c r="G599" s="2" t="s">
        <v>1101</v>
      </c>
      <c r="H599" s="2" t="s">
        <v>3491</v>
      </c>
      <c r="I599" s="3" t="s">
        <v>3492</v>
      </c>
      <c r="J599" s="3" t="s">
        <v>1098</v>
      </c>
      <c r="K599" s="2" t="s">
        <v>3493</v>
      </c>
    </row>
    <row r="600" spans="1:11" x14ac:dyDescent="0.25">
      <c r="A600" s="2" t="s">
        <v>3494</v>
      </c>
      <c r="B600" s="2" t="s">
        <v>116</v>
      </c>
      <c r="C600" s="2" t="s">
        <v>11</v>
      </c>
      <c r="D600" s="2" t="s">
        <v>117</v>
      </c>
      <c r="E600" s="2" t="s">
        <v>370</v>
      </c>
      <c r="F600" s="3">
        <v>2</v>
      </c>
      <c r="G600" s="2" t="s">
        <v>1101</v>
      </c>
      <c r="H600" s="2" t="s">
        <v>3495</v>
      </c>
      <c r="I600" s="3" t="s">
        <v>3496</v>
      </c>
      <c r="J600" s="3" t="s">
        <v>1098</v>
      </c>
      <c r="K600" s="2" t="s">
        <v>3497</v>
      </c>
    </row>
    <row r="601" spans="1:11" x14ac:dyDescent="0.25">
      <c r="A601" s="2" t="s">
        <v>3498</v>
      </c>
      <c r="B601" s="2" t="s">
        <v>116</v>
      </c>
      <c r="C601" s="2" t="s">
        <v>11</v>
      </c>
      <c r="D601" s="2" t="s">
        <v>117</v>
      </c>
      <c r="E601" s="2" t="s">
        <v>370</v>
      </c>
      <c r="F601" s="3">
        <v>3</v>
      </c>
      <c r="G601" s="2" t="s">
        <v>1101</v>
      </c>
      <c r="H601" s="2" t="s">
        <v>3499</v>
      </c>
      <c r="I601" s="3" t="s">
        <v>3500</v>
      </c>
      <c r="J601" s="3" t="s">
        <v>1098</v>
      </c>
      <c r="K601" s="2" t="s">
        <v>3501</v>
      </c>
    </row>
    <row r="602" spans="1:11" x14ac:dyDescent="0.25">
      <c r="A602" s="2" t="s">
        <v>3502</v>
      </c>
      <c r="B602" s="2" t="s">
        <v>116</v>
      </c>
      <c r="C602" s="2" t="s">
        <v>11</v>
      </c>
      <c r="D602" s="2" t="s">
        <v>117</v>
      </c>
      <c r="E602" s="2" t="s">
        <v>370</v>
      </c>
      <c r="F602" s="3">
        <v>4</v>
      </c>
      <c r="G602" s="2" t="s">
        <v>1101</v>
      </c>
      <c r="H602" s="2" t="s">
        <v>3503</v>
      </c>
      <c r="I602" s="3" t="s">
        <v>3504</v>
      </c>
      <c r="J602" s="3" t="s">
        <v>1098</v>
      </c>
      <c r="K602" s="2" t="s">
        <v>3505</v>
      </c>
    </row>
    <row r="603" spans="1:11" x14ac:dyDescent="0.25">
      <c r="A603" s="2" t="s">
        <v>3506</v>
      </c>
      <c r="B603" s="2" t="s">
        <v>116</v>
      </c>
      <c r="C603" s="2" t="s">
        <v>11</v>
      </c>
      <c r="D603" s="2" t="s">
        <v>117</v>
      </c>
      <c r="E603" s="2" t="s">
        <v>370</v>
      </c>
      <c r="F603" s="3">
        <v>5</v>
      </c>
      <c r="G603" s="2" t="s">
        <v>1101</v>
      </c>
      <c r="H603" s="2" t="s">
        <v>3507</v>
      </c>
      <c r="I603" s="3" t="s">
        <v>3508</v>
      </c>
      <c r="J603" s="3" t="s">
        <v>1098</v>
      </c>
      <c r="K603" s="2" t="s">
        <v>3509</v>
      </c>
    </row>
    <row r="604" spans="1:11" x14ac:dyDescent="0.25">
      <c r="A604" s="2" t="s">
        <v>3510</v>
      </c>
      <c r="B604" s="2" t="s">
        <v>116</v>
      </c>
      <c r="C604" s="2" t="s">
        <v>11</v>
      </c>
      <c r="D604" s="2" t="s">
        <v>117</v>
      </c>
      <c r="E604" s="2" t="s">
        <v>370</v>
      </c>
      <c r="F604" s="3">
        <v>6</v>
      </c>
      <c r="G604" s="2" t="s">
        <v>1101</v>
      </c>
      <c r="H604" s="2" t="s">
        <v>3511</v>
      </c>
      <c r="I604" s="3" t="s">
        <v>3512</v>
      </c>
      <c r="J604" s="3" t="s">
        <v>1098</v>
      </c>
      <c r="K604" s="2" t="s">
        <v>3513</v>
      </c>
    </row>
    <row r="605" spans="1:11" x14ac:dyDescent="0.25">
      <c r="A605" s="2" t="s">
        <v>3514</v>
      </c>
      <c r="B605" s="2" t="s">
        <v>116</v>
      </c>
      <c r="C605" s="2" t="s">
        <v>11</v>
      </c>
      <c r="D605" s="2" t="s">
        <v>117</v>
      </c>
      <c r="E605" s="2" t="s">
        <v>370</v>
      </c>
      <c r="F605" s="3">
        <v>7</v>
      </c>
      <c r="G605" s="2" t="s">
        <v>1101</v>
      </c>
      <c r="H605" s="2" t="s">
        <v>3515</v>
      </c>
      <c r="I605" s="3" t="s">
        <v>3516</v>
      </c>
      <c r="J605" s="3" t="s">
        <v>1098</v>
      </c>
      <c r="K605" s="2" t="s">
        <v>3517</v>
      </c>
    </row>
    <row r="606" spans="1:11" x14ac:dyDescent="0.25">
      <c r="A606" s="2" t="s">
        <v>3518</v>
      </c>
      <c r="B606" s="2" t="s">
        <v>116</v>
      </c>
      <c r="C606" s="2" t="s">
        <v>11</v>
      </c>
      <c r="D606" s="2" t="s">
        <v>117</v>
      </c>
      <c r="E606" s="2" t="s">
        <v>370</v>
      </c>
      <c r="F606" s="3">
        <v>8</v>
      </c>
      <c r="G606" s="2" t="s">
        <v>1101</v>
      </c>
      <c r="H606" s="2" t="s">
        <v>3519</v>
      </c>
      <c r="I606" s="3" t="s">
        <v>3520</v>
      </c>
      <c r="J606" s="3" t="s">
        <v>1098</v>
      </c>
      <c r="K606" s="2" t="s">
        <v>3521</v>
      </c>
    </row>
    <row r="607" spans="1:11" x14ac:dyDescent="0.25">
      <c r="A607" s="2" t="s">
        <v>3522</v>
      </c>
      <c r="B607" s="2" t="s">
        <v>116</v>
      </c>
      <c r="C607" s="2" t="s">
        <v>11</v>
      </c>
      <c r="D607" s="2" t="s">
        <v>117</v>
      </c>
      <c r="E607" s="2" t="s">
        <v>370</v>
      </c>
      <c r="F607" s="3">
        <v>9</v>
      </c>
      <c r="G607" s="2" t="s">
        <v>1101</v>
      </c>
      <c r="H607" s="2" t="s">
        <v>3523</v>
      </c>
      <c r="I607" s="3" t="s">
        <v>3524</v>
      </c>
      <c r="J607" s="3" t="s">
        <v>1098</v>
      </c>
      <c r="K607" s="2" t="s">
        <v>3525</v>
      </c>
    </row>
    <row r="608" spans="1:11" x14ac:dyDescent="0.25">
      <c r="A608" s="2" t="s">
        <v>3526</v>
      </c>
      <c r="B608" s="2" t="s">
        <v>116</v>
      </c>
      <c r="C608" s="2" t="s">
        <v>11</v>
      </c>
      <c r="D608" s="2" t="s">
        <v>117</v>
      </c>
      <c r="E608" s="2" t="s">
        <v>370</v>
      </c>
      <c r="F608" s="3">
        <v>10</v>
      </c>
      <c r="G608" s="2" t="s">
        <v>1101</v>
      </c>
      <c r="H608" s="2" t="s">
        <v>3527</v>
      </c>
      <c r="I608" s="3" t="s">
        <v>3528</v>
      </c>
      <c r="J608" s="3" t="s">
        <v>1137</v>
      </c>
      <c r="K608" s="2" t="s">
        <v>3529</v>
      </c>
    </row>
    <row r="609" spans="1:11" x14ac:dyDescent="0.25">
      <c r="A609" s="2" t="s">
        <v>3530</v>
      </c>
      <c r="B609" s="2" t="s">
        <v>116</v>
      </c>
      <c r="C609" s="2" t="s">
        <v>11</v>
      </c>
      <c r="D609" s="2" t="s">
        <v>117</v>
      </c>
      <c r="E609" s="2" t="s">
        <v>378</v>
      </c>
      <c r="F609" s="3">
        <v>0</v>
      </c>
      <c r="G609" s="2" t="s">
        <v>1095</v>
      </c>
      <c r="H609" s="2" t="s">
        <v>3531</v>
      </c>
      <c r="I609" s="3" t="s">
        <v>3532</v>
      </c>
      <c r="J609" s="3" t="s">
        <v>1098</v>
      </c>
      <c r="K609" s="2" t="s">
        <v>3533</v>
      </c>
    </row>
    <row r="610" spans="1:11" x14ac:dyDescent="0.25">
      <c r="A610" s="2" t="s">
        <v>3534</v>
      </c>
      <c r="B610" s="2" t="s">
        <v>116</v>
      </c>
      <c r="C610" s="2" t="s">
        <v>11</v>
      </c>
      <c r="D610" s="2" t="s">
        <v>117</v>
      </c>
      <c r="E610" s="2" t="s">
        <v>378</v>
      </c>
      <c r="F610" s="3">
        <v>1</v>
      </c>
      <c r="G610" s="2" t="s">
        <v>1101</v>
      </c>
      <c r="H610" s="2" t="s">
        <v>3535</v>
      </c>
      <c r="I610" s="3" t="s">
        <v>3536</v>
      </c>
      <c r="J610" s="3" t="s">
        <v>1098</v>
      </c>
      <c r="K610" s="2" t="s">
        <v>3537</v>
      </c>
    </row>
    <row r="611" spans="1:11" x14ac:dyDescent="0.25">
      <c r="A611" s="2" t="s">
        <v>3538</v>
      </c>
      <c r="B611" s="2" t="s">
        <v>116</v>
      </c>
      <c r="C611" s="2" t="s">
        <v>11</v>
      </c>
      <c r="D611" s="2" t="s">
        <v>117</v>
      </c>
      <c r="E611" s="2" t="s">
        <v>378</v>
      </c>
      <c r="F611" s="3">
        <v>2</v>
      </c>
      <c r="G611" s="2" t="s">
        <v>1101</v>
      </c>
      <c r="H611" s="2" t="s">
        <v>3539</v>
      </c>
      <c r="I611" s="3" t="s">
        <v>3540</v>
      </c>
      <c r="J611" s="3" t="s">
        <v>1098</v>
      </c>
      <c r="K611" s="2" t="s">
        <v>3541</v>
      </c>
    </row>
    <row r="612" spans="1:11" x14ac:dyDescent="0.25">
      <c r="A612" s="2" t="s">
        <v>3542</v>
      </c>
      <c r="B612" s="2" t="s">
        <v>116</v>
      </c>
      <c r="C612" s="2" t="s">
        <v>11</v>
      </c>
      <c r="D612" s="2" t="s">
        <v>117</v>
      </c>
      <c r="E612" s="2" t="s">
        <v>378</v>
      </c>
      <c r="F612" s="3">
        <v>3</v>
      </c>
      <c r="G612" s="2" t="s">
        <v>1101</v>
      </c>
      <c r="H612" s="2" t="s">
        <v>3543</v>
      </c>
      <c r="I612" s="3" t="s">
        <v>3544</v>
      </c>
      <c r="J612" s="3" t="s">
        <v>1098</v>
      </c>
      <c r="K612" s="2" t="s">
        <v>3545</v>
      </c>
    </row>
    <row r="613" spans="1:11" x14ac:dyDescent="0.25">
      <c r="A613" s="2" t="s">
        <v>3546</v>
      </c>
      <c r="B613" s="2" t="s">
        <v>116</v>
      </c>
      <c r="C613" s="2" t="s">
        <v>11</v>
      </c>
      <c r="D613" s="2" t="s">
        <v>117</v>
      </c>
      <c r="E613" s="2" t="s">
        <v>378</v>
      </c>
      <c r="F613" s="3">
        <v>4</v>
      </c>
      <c r="G613" s="2" t="s">
        <v>1101</v>
      </c>
      <c r="H613" s="2" t="s">
        <v>3547</v>
      </c>
      <c r="I613" s="3" t="s">
        <v>3548</v>
      </c>
      <c r="J613" s="3" t="s">
        <v>1098</v>
      </c>
      <c r="K613" s="2" t="s">
        <v>3549</v>
      </c>
    </row>
    <row r="614" spans="1:11" x14ac:dyDescent="0.25">
      <c r="A614" s="2" t="s">
        <v>3550</v>
      </c>
      <c r="B614" s="2" t="s">
        <v>116</v>
      </c>
      <c r="C614" s="2" t="s">
        <v>11</v>
      </c>
      <c r="D614" s="2" t="s">
        <v>117</v>
      </c>
      <c r="E614" s="2" t="s">
        <v>378</v>
      </c>
      <c r="F614" s="3">
        <v>5</v>
      </c>
      <c r="G614" s="2" t="s">
        <v>1101</v>
      </c>
      <c r="H614" s="2" t="s">
        <v>3551</v>
      </c>
      <c r="I614" s="3" t="s">
        <v>3552</v>
      </c>
      <c r="J614" s="3" t="s">
        <v>1098</v>
      </c>
      <c r="K614" s="2" t="s">
        <v>3553</v>
      </c>
    </row>
    <row r="615" spans="1:11" x14ac:dyDescent="0.25">
      <c r="A615" s="2" t="s">
        <v>3554</v>
      </c>
      <c r="B615" s="2" t="s">
        <v>116</v>
      </c>
      <c r="C615" s="2" t="s">
        <v>11</v>
      </c>
      <c r="D615" s="2" t="s">
        <v>117</v>
      </c>
      <c r="E615" s="2" t="s">
        <v>378</v>
      </c>
      <c r="F615" s="3">
        <v>6</v>
      </c>
      <c r="G615" s="2" t="s">
        <v>1101</v>
      </c>
      <c r="H615" s="2" t="s">
        <v>3555</v>
      </c>
      <c r="I615" s="3" t="s">
        <v>3556</v>
      </c>
      <c r="J615" s="3" t="s">
        <v>1098</v>
      </c>
      <c r="K615" s="2" t="s">
        <v>3557</v>
      </c>
    </row>
    <row r="616" spans="1:11" x14ac:dyDescent="0.25">
      <c r="A616" s="2" t="s">
        <v>3558</v>
      </c>
      <c r="B616" s="2" t="s">
        <v>116</v>
      </c>
      <c r="C616" s="2" t="s">
        <v>11</v>
      </c>
      <c r="D616" s="2" t="s">
        <v>117</v>
      </c>
      <c r="E616" s="2" t="s">
        <v>378</v>
      </c>
      <c r="F616" s="3">
        <v>7</v>
      </c>
      <c r="G616" s="2" t="s">
        <v>1101</v>
      </c>
      <c r="H616" s="2" t="s">
        <v>3559</v>
      </c>
      <c r="I616" s="3" t="s">
        <v>3560</v>
      </c>
      <c r="J616" s="3" t="s">
        <v>1098</v>
      </c>
      <c r="K616" s="2" t="s">
        <v>3561</v>
      </c>
    </row>
    <row r="617" spans="1:11" x14ac:dyDescent="0.25">
      <c r="A617" s="2" t="s">
        <v>3562</v>
      </c>
      <c r="B617" s="2" t="s">
        <v>116</v>
      </c>
      <c r="C617" s="2" t="s">
        <v>11</v>
      </c>
      <c r="D617" s="2" t="s">
        <v>117</v>
      </c>
      <c r="E617" s="2" t="s">
        <v>378</v>
      </c>
      <c r="F617" s="3">
        <v>8</v>
      </c>
      <c r="G617" s="2" t="s">
        <v>1101</v>
      </c>
      <c r="H617" s="2" t="s">
        <v>3563</v>
      </c>
      <c r="I617" s="3" t="s">
        <v>3564</v>
      </c>
      <c r="J617" s="3" t="s">
        <v>1098</v>
      </c>
      <c r="K617" s="2" t="s">
        <v>3565</v>
      </c>
    </row>
    <row r="618" spans="1:11" x14ac:dyDescent="0.25">
      <c r="A618" s="2" t="s">
        <v>3566</v>
      </c>
      <c r="B618" s="2" t="s">
        <v>116</v>
      </c>
      <c r="C618" s="2" t="s">
        <v>11</v>
      </c>
      <c r="D618" s="2" t="s">
        <v>117</v>
      </c>
      <c r="E618" s="2" t="s">
        <v>378</v>
      </c>
      <c r="F618" s="3">
        <v>9</v>
      </c>
      <c r="G618" s="2" t="s">
        <v>1101</v>
      </c>
      <c r="H618" s="2" t="s">
        <v>3567</v>
      </c>
      <c r="I618" s="3" t="s">
        <v>3568</v>
      </c>
      <c r="J618" s="3" t="s">
        <v>1098</v>
      </c>
      <c r="K618" s="2" t="s">
        <v>3569</v>
      </c>
    </row>
    <row r="619" spans="1:11" x14ac:dyDescent="0.25">
      <c r="A619" s="2" t="s">
        <v>3570</v>
      </c>
      <c r="B619" s="2" t="s">
        <v>116</v>
      </c>
      <c r="C619" s="2" t="s">
        <v>11</v>
      </c>
      <c r="D619" s="2" t="s">
        <v>117</v>
      </c>
      <c r="E619" s="2" t="s">
        <v>378</v>
      </c>
      <c r="F619" s="3">
        <v>10</v>
      </c>
      <c r="G619" s="2" t="s">
        <v>1101</v>
      </c>
      <c r="H619" s="2" t="s">
        <v>3571</v>
      </c>
      <c r="I619" s="3" t="s">
        <v>3572</v>
      </c>
      <c r="J619" s="3" t="s">
        <v>1098</v>
      </c>
      <c r="K619" s="2" t="s">
        <v>3573</v>
      </c>
    </row>
    <row r="620" spans="1:11" x14ac:dyDescent="0.25">
      <c r="A620" s="2" t="s">
        <v>3574</v>
      </c>
      <c r="B620" s="2" t="s">
        <v>116</v>
      </c>
      <c r="C620" s="2" t="s">
        <v>11</v>
      </c>
      <c r="D620" s="2" t="s">
        <v>117</v>
      </c>
      <c r="E620" s="2" t="s">
        <v>405</v>
      </c>
      <c r="F620" s="3">
        <v>0</v>
      </c>
      <c r="G620" s="2" t="s">
        <v>1095</v>
      </c>
      <c r="H620" s="2" t="s">
        <v>3575</v>
      </c>
      <c r="I620" s="3" t="s">
        <v>3576</v>
      </c>
      <c r="J620" s="3" t="s">
        <v>1132</v>
      </c>
      <c r="K620" s="2" t="s">
        <v>3577</v>
      </c>
    </row>
    <row r="621" spans="1:11" x14ac:dyDescent="0.25">
      <c r="A621" s="2" t="s">
        <v>3578</v>
      </c>
      <c r="B621" s="2" t="s">
        <v>116</v>
      </c>
      <c r="C621" s="2" t="s">
        <v>11</v>
      </c>
      <c r="D621" s="2" t="s">
        <v>117</v>
      </c>
      <c r="E621" s="2" t="s">
        <v>405</v>
      </c>
      <c r="F621" s="3">
        <v>1</v>
      </c>
      <c r="G621" s="2" t="s">
        <v>1101</v>
      </c>
      <c r="H621" s="2" t="s">
        <v>3579</v>
      </c>
      <c r="I621" s="3" t="s">
        <v>3580</v>
      </c>
      <c r="J621" s="3" t="s">
        <v>1132</v>
      </c>
      <c r="K621" s="2" t="s">
        <v>3581</v>
      </c>
    </row>
    <row r="622" spans="1:11" x14ac:dyDescent="0.25">
      <c r="A622" s="2" t="s">
        <v>3582</v>
      </c>
      <c r="B622" s="2" t="s">
        <v>116</v>
      </c>
      <c r="C622" s="2" t="s">
        <v>11</v>
      </c>
      <c r="D622" s="2" t="s">
        <v>117</v>
      </c>
      <c r="E622" s="2" t="s">
        <v>405</v>
      </c>
      <c r="F622" s="3">
        <v>2</v>
      </c>
      <c r="G622" s="2" t="s">
        <v>1101</v>
      </c>
      <c r="H622" s="2" t="s">
        <v>3583</v>
      </c>
      <c r="I622" s="3" t="s">
        <v>3584</v>
      </c>
      <c r="J622" s="3" t="s">
        <v>1132</v>
      </c>
      <c r="K622" s="2" t="s">
        <v>3585</v>
      </c>
    </row>
    <row r="623" spans="1:11" x14ac:dyDescent="0.25">
      <c r="A623" s="2" t="s">
        <v>3586</v>
      </c>
      <c r="B623" s="2" t="s">
        <v>116</v>
      </c>
      <c r="C623" s="2" t="s">
        <v>11</v>
      </c>
      <c r="D623" s="2" t="s">
        <v>117</v>
      </c>
      <c r="E623" s="2" t="s">
        <v>405</v>
      </c>
      <c r="F623" s="3">
        <v>3</v>
      </c>
      <c r="G623" s="2" t="s">
        <v>1101</v>
      </c>
      <c r="H623" s="2" t="s">
        <v>3587</v>
      </c>
      <c r="I623" s="3" t="s">
        <v>3588</v>
      </c>
      <c r="J623" s="3" t="s">
        <v>1132</v>
      </c>
      <c r="K623" s="2" t="s">
        <v>3589</v>
      </c>
    </row>
    <row r="624" spans="1:11" x14ac:dyDescent="0.25">
      <c r="A624" s="2" t="s">
        <v>3590</v>
      </c>
      <c r="B624" s="2" t="s">
        <v>116</v>
      </c>
      <c r="C624" s="2" t="s">
        <v>11</v>
      </c>
      <c r="D624" s="2" t="s">
        <v>117</v>
      </c>
      <c r="E624" s="2" t="s">
        <v>405</v>
      </c>
      <c r="F624" s="3">
        <v>4</v>
      </c>
      <c r="G624" s="2" t="s">
        <v>1101</v>
      </c>
      <c r="H624" s="2" t="s">
        <v>3591</v>
      </c>
      <c r="I624" s="3" t="s">
        <v>3592</v>
      </c>
      <c r="J624" s="3" t="s">
        <v>1132</v>
      </c>
      <c r="K624" s="2" t="s">
        <v>3593</v>
      </c>
    </row>
    <row r="625" spans="1:11" x14ac:dyDescent="0.25">
      <c r="A625" s="2" t="s">
        <v>3594</v>
      </c>
      <c r="B625" s="2" t="s">
        <v>116</v>
      </c>
      <c r="C625" s="2" t="s">
        <v>11</v>
      </c>
      <c r="D625" s="2" t="s">
        <v>117</v>
      </c>
      <c r="E625" s="2" t="s">
        <v>405</v>
      </c>
      <c r="F625" s="3">
        <v>5</v>
      </c>
      <c r="G625" s="2" t="s">
        <v>1101</v>
      </c>
      <c r="H625" s="2" t="s">
        <v>3595</v>
      </c>
      <c r="I625" s="3" t="s">
        <v>3596</v>
      </c>
      <c r="J625" s="3" t="s">
        <v>1132</v>
      </c>
      <c r="K625" s="2" t="s">
        <v>3597</v>
      </c>
    </row>
    <row r="626" spans="1:11" x14ac:dyDescent="0.25">
      <c r="A626" s="2" t="s">
        <v>3598</v>
      </c>
      <c r="B626" s="2" t="s">
        <v>116</v>
      </c>
      <c r="C626" s="2" t="s">
        <v>11</v>
      </c>
      <c r="D626" s="2" t="s">
        <v>117</v>
      </c>
      <c r="E626" s="2" t="s">
        <v>405</v>
      </c>
      <c r="F626" s="3">
        <v>6</v>
      </c>
      <c r="G626" s="2" t="s">
        <v>1101</v>
      </c>
      <c r="H626" s="2" t="s">
        <v>3599</v>
      </c>
      <c r="I626" s="3" t="s">
        <v>3600</v>
      </c>
      <c r="J626" s="3" t="s">
        <v>1132</v>
      </c>
      <c r="K626" s="2" t="s">
        <v>3601</v>
      </c>
    </row>
    <row r="627" spans="1:11" x14ac:dyDescent="0.25">
      <c r="A627" s="2" t="s">
        <v>3602</v>
      </c>
      <c r="B627" s="2" t="s">
        <v>116</v>
      </c>
      <c r="C627" s="2" t="s">
        <v>11</v>
      </c>
      <c r="D627" s="2" t="s">
        <v>117</v>
      </c>
      <c r="E627" s="2" t="s">
        <v>405</v>
      </c>
      <c r="F627" s="3">
        <v>7</v>
      </c>
      <c r="G627" s="2" t="s">
        <v>1101</v>
      </c>
      <c r="H627" s="2" t="s">
        <v>3603</v>
      </c>
      <c r="I627" s="3" t="s">
        <v>3604</v>
      </c>
      <c r="J627" s="3" t="s">
        <v>1132</v>
      </c>
      <c r="K627" s="2" t="s">
        <v>3605</v>
      </c>
    </row>
    <row r="628" spans="1:11" x14ac:dyDescent="0.25">
      <c r="A628" s="2" t="s">
        <v>3606</v>
      </c>
      <c r="B628" s="2" t="s">
        <v>116</v>
      </c>
      <c r="C628" s="2" t="s">
        <v>11</v>
      </c>
      <c r="D628" s="2" t="s">
        <v>117</v>
      </c>
      <c r="E628" s="2" t="s">
        <v>405</v>
      </c>
      <c r="F628" s="3">
        <v>8</v>
      </c>
      <c r="G628" s="2" t="s">
        <v>1101</v>
      </c>
      <c r="H628" s="2" t="s">
        <v>3607</v>
      </c>
      <c r="I628" s="3" t="s">
        <v>3608</v>
      </c>
      <c r="J628" s="3" t="s">
        <v>1132</v>
      </c>
      <c r="K628" s="2" t="s">
        <v>3609</v>
      </c>
    </row>
    <row r="629" spans="1:11" x14ac:dyDescent="0.25">
      <c r="A629" s="2" t="s">
        <v>3610</v>
      </c>
      <c r="B629" s="2" t="s">
        <v>116</v>
      </c>
      <c r="C629" s="2" t="s">
        <v>11</v>
      </c>
      <c r="D629" s="2" t="s">
        <v>117</v>
      </c>
      <c r="E629" s="2" t="s">
        <v>405</v>
      </c>
      <c r="F629" s="3">
        <v>9</v>
      </c>
      <c r="G629" s="2" t="s">
        <v>1101</v>
      </c>
      <c r="H629" s="2" t="s">
        <v>3611</v>
      </c>
      <c r="I629" s="3" t="s">
        <v>3612</v>
      </c>
      <c r="J629" s="3" t="s">
        <v>1132</v>
      </c>
      <c r="K629" s="2" t="s">
        <v>3613</v>
      </c>
    </row>
    <row r="630" spans="1:11" x14ac:dyDescent="0.25">
      <c r="A630" s="2" t="s">
        <v>3614</v>
      </c>
      <c r="B630" s="2" t="s">
        <v>116</v>
      </c>
      <c r="C630" s="2" t="s">
        <v>11</v>
      </c>
      <c r="D630" s="2" t="s">
        <v>117</v>
      </c>
      <c r="E630" s="2" t="s">
        <v>405</v>
      </c>
      <c r="F630" s="3">
        <v>10</v>
      </c>
      <c r="G630" s="2" t="s">
        <v>1101</v>
      </c>
      <c r="H630" s="2" t="s">
        <v>3615</v>
      </c>
      <c r="I630" s="3" t="s">
        <v>3616</v>
      </c>
      <c r="J630" s="3" t="s">
        <v>1132</v>
      </c>
      <c r="K630" s="2" t="s">
        <v>3617</v>
      </c>
    </row>
    <row r="631" spans="1:11" x14ac:dyDescent="0.25">
      <c r="A631" s="2" t="s">
        <v>3618</v>
      </c>
      <c r="B631" s="2" t="s">
        <v>116</v>
      </c>
      <c r="C631" s="2" t="s">
        <v>11</v>
      </c>
      <c r="D631" s="2" t="s">
        <v>117</v>
      </c>
      <c r="E631" s="2" t="s">
        <v>423</v>
      </c>
      <c r="F631" s="3">
        <v>0</v>
      </c>
      <c r="G631" s="2" t="s">
        <v>1095</v>
      </c>
      <c r="H631" s="2" t="s">
        <v>3619</v>
      </c>
      <c r="I631" s="3" t="s">
        <v>3620</v>
      </c>
      <c r="J631" s="3" t="s">
        <v>1098</v>
      </c>
      <c r="K631" s="2" t="s">
        <v>3621</v>
      </c>
    </row>
    <row r="632" spans="1:11" x14ac:dyDescent="0.25">
      <c r="A632" s="2" t="s">
        <v>3622</v>
      </c>
      <c r="B632" s="2" t="s">
        <v>116</v>
      </c>
      <c r="C632" s="2" t="s">
        <v>11</v>
      </c>
      <c r="D632" s="2" t="s">
        <v>117</v>
      </c>
      <c r="E632" s="2" t="s">
        <v>423</v>
      </c>
      <c r="F632" s="3">
        <v>1</v>
      </c>
      <c r="G632" s="2" t="s">
        <v>1101</v>
      </c>
      <c r="H632" s="2" t="s">
        <v>3623</v>
      </c>
      <c r="I632" s="3" t="s">
        <v>3624</v>
      </c>
      <c r="J632" s="3" t="s">
        <v>1132</v>
      </c>
      <c r="K632" s="2" t="s">
        <v>3625</v>
      </c>
    </row>
    <row r="633" spans="1:11" x14ac:dyDescent="0.25">
      <c r="A633" s="2" t="s">
        <v>3626</v>
      </c>
      <c r="B633" s="2" t="s">
        <v>116</v>
      </c>
      <c r="C633" s="2" t="s">
        <v>11</v>
      </c>
      <c r="D633" s="2" t="s">
        <v>117</v>
      </c>
      <c r="E633" s="2" t="s">
        <v>423</v>
      </c>
      <c r="F633" s="3">
        <v>2</v>
      </c>
      <c r="G633" s="2" t="s">
        <v>1101</v>
      </c>
      <c r="H633" s="2" t="s">
        <v>3627</v>
      </c>
      <c r="I633" s="3" t="s">
        <v>3628</v>
      </c>
      <c r="J633" s="3" t="s">
        <v>1098</v>
      </c>
      <c r="K633" s="2" t="s">
        <v>3629</v>
      </c>
    </row>
    <row r="634" spans="1:11" x14ac:dyDescent="0.25">
      <c r="A634" s="2" t="s">
        <v>3630</v>
      </c>
      <c r="B634" s="2" t="s">
        <v>116</v>
      </c>
      <c r="C634" s="2" t="s">
        <v>11</v>
      </c>
      <c r="D634" s="2" t="s">
        <v>117</v>
      </c>
      <c r="E634" s="2" t="s">
        <v>423</v>
      </c>
      <c r="F634" s="3">
        <v>3</v>
      </c>
      <c r="G634" s="2" t="s">
        <v>1101</v>
      </c>
      <c r="H634" s="2" t="s">
        <v>3631</v>
      </c>
      <c r="I634" s="3" t="s">
        <v>3632</v>
      </c>
      <c r="J634" s="3" t="s">
        <v>1098</v>
      </c>
      <c r="K634" s="2" t="s">
        <v>3633</v>
      </c>
    </row>
    <row r="635" spans="1:11" x14ac:dyDescent="0.25">
      <c r="A635" s="2" t="s">
        <v>3634</v>
      </c>
      <c r="B635" s="2" t="s">
        <v>116</v>
      </c>
      <c r="C635" s="2" t="s">
        <v>11</v>
      </c>
      <c r="D635" s="2" t="s">
        <v>117</v>
      </c>
      <c r="E635" s="2" t="s">
        <v>423</v>
      </c>
      <c r="F635" s="3">
        <v>4</v>
      </c>
      <c r="G635" s="2" t="s">
        <v>1101</v>
      </c>
      <c r="H635" s="2" t="s">
        <v>3635</v>
      </c>
      <c r="I635" s="3" t="s">
        <v>3636</v>
      </c>
      <c r="J635" s="3" t="s">
        <v>1098</v>
      </c>
      <c r="K635" s="2" t="s">
        <v>3637</v>
      </c>
    </row>
    <row r="636" spans="1:11" x14ac:dyDescent="0.25">
      <c r="A636" s="2" t="s">
        <v>3638</v>
      </c>
      <c r="B636" s="2" t="s">
        <v>116</v>
      </c>
      <c r="C636" s="2" t="s">
        <v>11</v>
      </c>
      <c r="D636" s="2" t="s">
        <v>117</v>
      </c>
      <c r="E636" s="2" t="s">
        <v>423</v>
      </c>
      <c r="F636" s="3">
        <v>5</v>
      </c>
      <c r="G636" s="2" t="s">
        <v>1101</v>
      </c>
      <c r="H636" s="2" t="s">
        <v>3639</v>
      </c>
      <c r="I636" s="3" t="s">
        <v>3640</v>
      </c>
      <c r="J636" s="3" t="s">
        <v>1098</v>
      </c>
      <c r="K636" s="2" t="s">
        <v>3641</v>
      </c>
    </row>
    <row r="637" spans="1:11" x14ac:dyDescent="0.25">
      <c r="A637" s="2" t="s">
        <v>3642</v>
      </c>
      <c r="B637" s="2" t="s">
        <v>116</v>
      </c>
      <c r="C637" s="2" t="s">
        <v>11</v>
      </c>
      <c r="D637" s="2" t="s">
        <v>117</v>
      </c>
      <c r="E637" s="2" t="s">
        <v>423</v>
      </c>
      <c r="F637" s="3">
        <v>6</v>
      </c>
      <c r="G637" s="2" t="s">
        <v>1101</v>
      </c>
      <c r="H637" s="2" t="s">
        <v>3643</v>
      </c>
      <c r="I637" s="3" t="s">
        <v>3644</v>
      </c>
      <c r="J637" s="3" t="s">
        <v>1098</v>
      </c>
      <c r="K637" s="2" t="s">
        <v>3645</v>
      </c>
    </row>
    <row r="638" spans="1:11" x14ac:dyDescent="0.25">
      <c r="A638" s="2" t="s">
        <v>3646</v>
      </c>
      <c r="B638" s="2" t="s">
        <v>116</v>
      </c>
      <c r="C638" s="2" t="s">
        <v>11</v>
      </c>
      <c r="D638" s="2" t="s">
        <v>117</v>
      </c>
      <c r="E638" s="2" t="s">
        <v>423</v>
      </c>
      <c r="F638" s="3">
        <v>7</v>
      </c>
      <c r="G638" s="2" t="s">
        <v>1101</v>
      </c>
      <c r="H638" s="2" t="s">
        <v>3647</v>
      </c>
      <c r="I638" s="3" t="s">
        <v>3648</v>
      </c>
      <c r="J638" s="3" t="s">
        <v>1098</v>
      </c>
      <c r="K638" s="2" t="s">
        <v>3649</v>
      </c>
    </row>
    <row r="639" spans="1:11" x14ac:dyDescent="0.25">
      <c r="A639" s="2" t="s">
        <v>3650</v>
      </c>
      <c r="B639" s="2" t="s">
        <v>116</v>
      </c>
      <c r="C639" s="2" t="s">
        <v>11</v>
      </c>
      <c r="D639" s="2" t="s">
        <v>117</v>
      </c>
      <c r="E639" s="2" t="s">
        <v>423</v>
      </c>
      <c r="F639" s="3">
        <v>8</v>
      </c>
      <c r="G639" s="2" t="s">
        <v>1101</v>
      </c>
      <c r="H639" s="2" t="s">
        <v>3651</v>
      </c>
      <c r="I639" s="3" t="s">
        <v>3652</v>
      </c>
      <c r="J639" s="3" t="s">
        <v>1098</v>
      </c>
      <c r="K639" s="2" t="s">
        <v>3653</v>
      </c>
    </row>
    <row r="640" spans="1:11" x14ac:dyDescent="0.25">
      <c r="A640" s="2" t="s">
        <v>3654</v>
      </c>
      <c r="B640" s="2" t="s">
        <v>116</v>
      </c>
      <c r="C640" s="2" t="s">
        <v>11</v>
      </c>
      <c r="D640" s="2" t="s">
        <v>117</v>
      </c>
      <c r="E640" s="2" t="s">
        <v>423</v>
      </c>
      <c r="F640" s="3">
        <v>9</v>
      </c>
      <c r="G640" s="2" t="s">
        <v>1101</v>
      </c>
      <c r="H640" s="2" t="s">
        <v>3655</v>
      </c>
      <c r="I640" s="3" t="s">
        <v>3656</v>
      </c>
      <c r="J640" s="3" t="s">
        <v>1098</v>
      </c>
      <c r="K640" s="2" t="s">
        <v>3657</v>
      </c>
    </row>
    <row r="641" spans="1:11" x14ac:dyDescent="0.25">
      <c r="A641" s="2" t="s">
        <v>3658</v>
      </c>
      <c r="B641" s="2" t="s">
        <v>116</v>
      </c>
      <c r="C641" s="2" t="s">
        <v>11</v>
      </c>
      <c r="D641" s="2" t="s">
        <v>117</v>
      </c>
      <c r="E641" s="2" t="s">
        <v>423</v>
      </c>
      <c r="F641" s="3">
        <v>10</v>
      </c>
      <c r="G641" s="2" t="s">
        <v>1101</v>
      </c>
      <c r="H641" s="2" t="s">
        <v>3659</v>
      </c>
      <c r="I641" s="3" t="s">
        <v>3660</v>
      </c>
      <c r="J641" s="3" t="s">
        <v>1098</v>
      </c>
      <c r="K641" s="2" t="s">
        <v>3661</v>
      </c>
    </row>
    <row r="642" spans="1:11" x14ac:dyDescent="0.25">
      <c r="A642" s="2" t="s">
        <v>3662</v>
      </c>
      <c r="B642" s="2" t="s">
        <v>116</v>
      </c>
      <c r="C642" s="2" t="s">
        <v>11</v>
      </c>
      <c r="D642" s="2" t="s">
        <v>117</v>
      </c>
      <c r="E642" s="2" t="s">
        <v>390</v>
      </c>
      <c r="F642" s="3">
        <v>0</v>
      </c>
      <c r="G642" s="2" t="s">
        <v>1095</v>
      </c>
      <c r="H642" s="2" t="s">
        <v>3663</v>
      </c>
      <c r="I642" s="3" t="s">
        <v>3664</v>
      </c>
      <c r="J642" s="3" t="s">
        <v>1098</v>
      </c>
      <c r="K642" s="2" t="s">
        <v>3665</v>
      </c>
    </row>
    <row r="643" spans="1:11" x14ac:dyDescent="0.25">
      <c r="A643" s="2" t="s">
        <v>3666</v>
      </c>
      <c r="B643" s="2" t="s">
        <v>116</v>
      </c>
      <c r="C643" s="2" t="s">
        <v>11</v>
      </c>
      <c r="D643" s="2" t="s">
        <v>117</v>
      </c>
      <c r="E643" s="2" t="s">
        <v>390</v>
      </c>
      <c r="F643" s="3">
        <v>1</v>
      </c>
      <c r="G643" s="2" t="s">
        <v>1101</v>
      </c>
      <c r="H643" s="2" t="s">
        <v>3667</v>
      </c>
      <c r="I643" s="3" t="s">
        <v>3668</v>
      </c>
      <c r="J643" s="3" t="s">
        <v>1098</v>
      </c>
      <c r="K643" s="2" t="s">
        <v>3669</v>
      </c>
    </row>
    <row r="644" spans="1:11" x14ac:dyDescent="0.25">
      <c r="A644" s="2" t="s">
        <v>3670</v>
      </c>
      <c r="B644" s="2" t="s">
        <v>116</v>
      </c>
      <c r="C644" s="2" t="s">
        <v>11</v>
      </c>
      <c r="D644" s="2" t="s">
        <v>117</v>
      </c>
      <c r="E644" s="2" t="s">
        <v>390</v>
      </c>
      <c r="F644" s="3">
        <v>2</v>
      </c>
      <c r="G644" s="2" t="s">
        <v>1101</v>
      </c>
      <c r="H644" s="2" t="s">
        <v>3671</v>
      </c>
      <c r="I644" s="3" t="s">
        <v>3672</v>
      </c>
      <c r="J644" s="3" t="s">
        <v>1098</v>
      </c>
      <c r="K644" s="2" t="s">
        <v>3673</v>
      </c>
    </row>
    <row r="645" spans="1:11" x14ac:dyDescent="0.25">
      <c r="A645" s="2" t="s">
        <v>3674</v>
      </c>
      <c r="B645" s="2" t="s">
        <v>116</v>
      </c>
      <c r="C645" s="2" t="s">
        <v>11</v>
      </c>
      <c r="D645" s="2" t="s">
        <v>117</v>
      </c>
      <c r="E645" s="2" t="s">
        <v>390</v>
      </c>
      <c r="F645" s="3">
        <v>3</v>
      </c>
      <c r="G645" s="2" t="s">
        <v>1101</v>
      </c>
      <c r="H645" s="2" t="s">
        <v>3675</v>
      </c>
      <c r="I645" s="3" t="s">
        <v>3676</v>
      </c>
      <c r="J645" s="3" t="s">
        <v>1098</v>
      </c>
      <c r="K645" s="2" t="s">
        <v>3677</v>
      </c>
    </row>
    <row r="646" spans="1:11" x14ac:dyDescent="0.25">
      <c r="A646" s="2" t="s">
        <v>3678</v>
      </c>
      <c r="B646" s="2" t="s">
        <v>116</v>
      </c>
      <c r="C646" s="2" t="s">
        <v>11</v>
      </c>
      <c r="D646" s="2" t="s">
        <v>117</v>
      </c>
      <c r="E646" s="2" t="s">
        <v>390</v>
      </c>
      <c r="F646" s="3">
        <v>4</v>
      </c>
      <c r="G646" s="2" t="s">
        <v>1101</v>
      </c>
      <c r="H646" s="2" t="s">
        <v>3679</v>
      </c>
      <c r="I646" s="3" t="s">
        <v>3680</v>
      </c>
      <c r="J646" s="3" t="s">
        <v>1098</v>
      </c>
      <c r="K646" s="2" t="s">
        <v>3681</v>
      </c>
    </row>
    <row r="647" spans="1:11" x14ac:dyDescent="0.25">
      <c r="A647" s="2" t="s">
        <v>3682</v>
      </c>
      <c r="B647" s="2" t="s">
        <v>116</v>
      </c>
      <c r="C647" s="2" t="s">
        <v>11</v>
      </c>
      <c r="D647" s="2" t="s">
        <v>117</v>
      </c>
      <c r="E647" s="2" t="s">
        <v>390</v>
      </c>
      <c r="F647" s="3">
        <v>5</v>
      </c>
      <c r="G647" s="2" t="s">
        <v>1101</v>
      </c>
      <c r="H647" s="2" t="s">
        <v>3683</v>
      </c>
      <c r="I647" s="3" t="s">
        <v>3684</v>
      </c>
      <c r="J647" s="3" t="s">
        <v>1098</v>
      </c>
      <c r="K647" s="2" t="s">
        <v>3685</v>
      </c>
    </row>
    <row r="648" spans="1:11" x14ac:dyDescent="0.25">
      <c r="A648" s="2" t="s">
        <v>3686</v>
      </c>
      <c r="B648" s="2" t="s">
        <v>116</v>
      </c>
      <c r="C648" s="2" t="s">
        <v>11</v>
      </c>
      <c r="D648" s="2" t="s">
        <v>117</v>
      </c>
      <c r="E648" s="2" t="s">
        <v>390</v>
      </c>
      <c r="F648" s="3">
        <v>6</v>
      </c>
      <c r="G648" s="2" t="s">
        <v>1101</v>
      </c>
      <c r="H648" s="2" t="s">
        <v>3687</v>
      </c>
      <c r="I648" s="3" t="s">
        <v>3688</v>
      </c>
      <c r="J648" s="3" t="s">
        <v>1098</v>
      </c>
      <c r="K648" s="2" t="s">
        <v>3689</v>
      </c>
    </row>
    <row r="649" spans="1:11" x14ac:dyDescent="0.25">
      <c r="A649" s="2" t="s">
        <v>3690</v>
      </c>
      <c r="B649" s="2" t="s">
        <v>116</v>
      </c>
      <c r="C649" s="2" t="s">
        <v>11</v>
      </c>
      <c r="D649" s="2" t="s">
        <v>117</v>
      </c>
      <c r="E649" s="2" t="s">
        <v>390</v>
      </c>
      <c r="F649" s="3">
        <v>7</v>
      </c>
      <c r="G649" s="2" t="s">
        <v>1101</v>
      </c>
      <c r="H649" s="2" t="s">
        <v>3691</v>
      </c>
      <c r="I649" s="3" t="s">
        <v>3692</v>
      </c>
      <c r="J649" s="3" t="s">
        <v>1098</v>
      </c>
      <c r="K649" s="2" t="s">
        <v>3693</v>
      </c>
    </row>
    <row r="650" spans="1:11" x14ac:dyDescent="0.25">
      <c r="A650" s="2" t="s">
        <v>3694</v>
      </c>
      <c r="B650" s="2" t="s">
        <v>116</v>
      </c>
      <c r="C650" s="2" t="s">
        <v>11</v>
      </c>
      <c r="D650" s="2" t="s">
        <v>117</v>
      </c>
      <c r="E650" s="2" t="s">
        <v>390</v>
      </c>
      <c r="F650" s="3">
        <v>8</v>
      </c>
      <c r="G650" s="2" t="s">
        <v>1101</v>
      </c>
      <c r="H650" s="2" t="s">
        <v>3695</v>
      </c>
      <c r="I650" s="3" t="s">
        <v>3696</v>
      </c>
      <c r="J650" s="3" t="s">
        <v>1098</v>
      </c>
      <c r="K650" s="2" t="s">
        <v>3697</v>
      </c>
    </row>
    <row r="651" spans="1:11" x14ac:dyDescent="0.25">
      <c r="A651" s="2" t="s">
        <v>3698</v>
      </c>
      <c r="B651" s="2" t="s">
        <v>116</v>
      </c>
      <c r="C651" s="2" t="s">
        <v>11</v>
      </c>
      <c r="D651" s="2" t="s">
        <v>117</v>
      </c>
      <c r="E651" s="2" t="s">
        <v>390</v>
      </c>
      <c r="F651" s="3">
        <v>9</v>
      </c>
      <c r="G651" s="2" t="s">
        <v>1101</v>
      </c>
      <c r="H651" s="2" t="s">
        <v>3699</v>
      </c>
      <c r="I651" s="3" t="s">
        <v>3700</v>
      </c>
      <c r="J651" s="3" t="s">
        <v>1098</v>
      </c>
      <c r="K651" s="2" t="s">
        <v>3701</v>
      </c>
    </row>
    <row r="652" spans="1:11" x14ac:dyDescent="0.25">
      <c r="A652" s="2" t="s">
        <v>3702</v>
      </c>
      <c r="B652" s="2" t="s">
        <v>116</v>
      </c>
      <c r="C652" s="2" t="s">
        <v>11</v>
      </c>
      <c r="D652" s="2" t="s">
        <v>117</v>
      </c>
      <c r="E652" s="2" t="s">
        <v>390</v>
      </c>
      <c r="F652" s="3">
        <v>10</v>
      </c>
      <c r="G652" s="2" t="s">
        <v>1101</v>
      </c>
      <c r="H652" s="2" t="s">
        <v>3703</v>
      </c>
      <c r="I652" s="3" t="s">
        <v>3704</v>
      </c>
      <c r="J652" s="3" t="s">
        <v>1098</v>
      </c>
      <c r="K652" s="2" t="s">
        <v>3705</v>
      </c>
    </row>
    <row r="653" spans="1:11" x14ac:dyDescent="0.25">
      <c r="A653" s="2" t="s">
        <v>3706</v>
      </c>
      <c r="B653" s="2" t="s">
        <v>116</v>
      </c>
      <c r="C653" s="2" t="s">
        <v>11</v>
      </c>
      <c r="D653" s="2" t="s">
        <v>117</v>
      </c>
      <c r="E653" s="2" t="s">
        <v>486</v>
      </c>
      <c r="F653" s="3">
        <v>0</v>
      </c>
      <c r="G653" s="2" t="s">
        <v>1095</v>
      </c>
      <c r="H653" s="2" t="s">
        <v>3707</v>
      </c>
      <c r="I653" s="3" t="s">
        <v>3708</v>
      </c>
      <c r="J653" s="3" t="s">
        <v>1098</v>
      </c>
      <c r="K653" s="2" t="s">
        <v>3709</v>
      </c>
    </row>
    <row r="654" spans="1:11" x14ac:dyDescent="0.25">
      <c r="A654" s="2" t="s">
        <v>3710</v>
      </c>
      <c r="B654" s="2" t="s">
        <v>116</v>
      </c>
      <c r="C654" s="2" t="s">
        <v>11</v>
      </c>
      <c r="D654" s="2" t="s">
        <v>117</v>
      </c>
      <c r="E654" s="2" t="s">
        <v>486</v>
      </c>
      <c r="F654" s="3">
        <v>1</v>
      </c>
      <c r="G654" s="2" t="s">
        <v>1101</v>
      </c>
      <c r="H654" s="2" t="s">
        <v>3711</v>
      </c>
      <c r="I654" s="3" t="s">
        <v>3712</v>
      </c>
      <c r="J654" s="3" t="s">
        <v>1098</v>
      </c>
      <c r="K654" s="2" t="s">
        <v>3713</v>
      </c>
    </row>
    <row r="655" spans="1:11" x14ac:dyDescent="0.25">
      <c r="A655" s="2" t="s">
        <v>3714</v>
      </c>
      <c r="B655" s="2" t="s">
        <v>116</v>
      </c>
      <c r="C655" s="2" t="s">
        <v>11</v>
      </c>
      <c r="D655" s="2" t="s">
        <v>117</v>
      </c>
      <c r="E655" s="2" t="s">
        <v>486</v>
      </c>
      <c r="F655" s="3">
        <v>2</v>
      </c>
      <c r="G655" s="2" t="s">
        <v>1101</v>
      </c>
      <c r="H655" s="2" t="s">
        <v>3715</v>
      </c>
      <c r="I655" s="3" t="s">
        <v>3716</v>
      </c>
      <c r="J655" s="3" t="s">
        <v>1098</v>
      </c>
      <c r="K655" s="2" t="s">
        <v>3717</v>
      </c>
    </row>
    <row r="656" spans="1:11" x14ac:dyDescent="0.25">
      <c r="A656" s="2" t="s">
        <v>3718</v>
      </c>
      <c r="B656" s="2" t="s">
        <v>116</v>
      </c>
      <c r="C656" s="2" t="s">
        <v>11</v>
      </c>
      <c r="D656" s="2" t="s">
        <v>117</v>
      </c>
      <c r="E656" s="2" t="s">
        <v>486</v>
      </c>
      <c r="F656" s="3">
        <v>3</v>
      </c>
      <c r="G656" s="2" t="s">
        <v>1101</v>
      </c>
      <c r="H656" s="2" t="s">
        <v>3719</v>
      </c>
      <c r="I656" s="3" t="s">
        <v>3720</v>
      </c>
      <c r="J656" s="3" t="s">
        <v>1098</v>
      </c>
      <c r="K656" s="2" t="s">
        <v>3721</v>
      </c>
    </row>
    <row r="657" spans="1:11" x14ac:dyDescent="0.25">
      <c r="A657" s="2" t="s">
        <v>3722</v>
      </c>
      <c r="B657" s="2" t="s">
        <v>116</v>
      </c>
      <c r="C657" s="2" t="s">
        <v>11</v>
      </c>
      <c r="D657" s="2" t="s">
        <v>117</v>
      </c>
      <c r="E657" s="2" t="s">
        <v>486</v>
      </c>
      <c r="F657" s="3">
        <v>4</v>
      </c>
      <c r="G657" s="2" t="s">
        <v>1101</v>
      </c>
      <c r="H657" s="2" t="s">
        <v>3723</v>
      </c>
      <c r="I657" s="3" t="s">
        <v>3724</v>
      </c>
      <c r="J657" s="3" t="s">
        <v>1098</v>
      </c>
      <c r="K657" s="2" t="s">
        <v>3725</v>
      </c>
    </row>
    <row r="658" spans="1:11" x14ac:dyDescent="0.25">
      <c r="A658" s="2" t="s">
        <v>3726</v>
      </c>
      <c r="B658" s="2" t="s">
        <v>116</v>
      </c>
      <c r="C658" s="2" t="s">
        <v>11</v>
      </c>
      <c r="D658" s="2" t="s">
        <v>117</v>
      </c>
      <c r="E658" s="2" t="s">
        <v>486</v>
      </c>
      <c r="F658" s="3">
        <v>5</v>
      </c>
      <c r="G658" s="2" t="s">
        <v>1101</v>
      </c>
      <c r="H658" s="2" t="s">
        <v>3727</v>
      </c>
      <c r="I658" s="3" t="s">
        <v>3728</v>
      </c>
      <c r="J658" s="3" t="s">
        <v>1098</v>
      </c>
      <c r="K658" s="2" t="s">
        <v>3729</v>
      </c>
    </row>
    <row r="659" spans="1:11" x14ac:dyDescent="0.25">
      <c r="A659" s="2" t="s">
        <v>3730</v>
      </c>
      <c r="B659" s="2" t="s">
        <v>116</v>
      </c>
      <c r="C659" s="2" t="s">
        <v>11</v>
      </c>
      <c r="D659" s="2" t="s">
        <v>117</v>
      </c>
      <c r="E659" s="2" t="s">
        <v>486</v>
      </c>
      <c r="F659" s="3">
        <v>6</v>
      </c>
      <c r="G659" s="2" t="s">
        <v>1101</v>
      </c>
      <c r="H659" s="2" t="s">
        <v>3731</v>
      </c>
      <c r="I659" s="3" t="s">
        <v>3732</v>
      </c>
      <c r="J659" s="3" t="s">
        <v>1098</v>
      </c>
      <c r="K659" s="2" t="s">
        <v>3733</v>
      </c>
    </row>
    <row r="660" spans="1:11" x14ac:dyDescent="0.25">
      <c r="A660" s="2" t="s">
        <v>3734</v>
      </c>
      <c r="B660" s="2" t="s">
        <v>116</v>
      </c>
      <c r="C660" s="2" t="s">
        <v>11</v>
      </c>
      <c r="D660" s="2" t="s">
        <v>117</v>
      </c>
      <c r="E660" s="2" t="s">
        <v>486</v>
      </c>
      <c r="F660" s="3">
        <v>7</v>
      </c>
      <c r="G660" s="2" t="s">
        <v>1101</v>
      </c>
      <c r="H660" s="2" t="s">
        <v>3735</v>
      </c>
      <c r="I660" s="3" t="s">
        <v>3736</v>
      </c>
      <c r="J660" s="3" t="s">
        <v>1098</v>
      </c>
      <c r="K660" s="2" t="s">
        <v>3737</v>
      </c>
    </row>
    <row r="661" spans="1:11" x14ac:dyDescent="0.25">
      <c r="A661" s="2" t="s">
        <v>3738</v>
      </c>
      <c r="B661" s="2" t="s">
        <v>116</v>
      </c>
      <c r="C661" s="2" t="s">
        <v>11</v>
      </c>
      <c r="D661" s="2" t="s">
        <v>117</v>
      </c>
      <c r="E661" s="2" t="s">
        <v>486</v>
      </c>
      <c r="F661" s="3">
        <v>8</v>
      </c>
      <c r="G661" s="2" t="s">
        <v>1101</v>
      </c>
      <c r="H661" s="2" t="s">
        <v>3739</v>
      </c>
      <c r="I661" s="3" t="s">
        <v>3740</v>
      </c>
      <c r="J661" s="3" t="s">
        <v>1137</v>
      </c>
      <c r="K661" s="2" t="s">
        <v>3741</v>
      </c>
    </row>
    <row r="662" spans="1:11" x14ac:dyDescent="0.25">
      <c r="A662" s="2" t="s">
        <v>3742</v>
      </c>
      <c r="B662" s="2" t="s">
        <v>116</v>
      </c>
      <c r="C662" s="2" t="s">
        <v>11</v>
      </c>
      <c r="D662" s="2" t="s">
        <v>117</v>
      </c>
      <c r="E662" s="2" t="s">
        <v>486</v>
      </c>
      <c r="F662" s="3">
        <v>9</v>
      </c>
      <c r="G662" s="2" t="s">
        <v>1101</v>
      </c>
      <c r="H662" s="2" t="s">
        <v>3743</v>
      </c>
      <c r="I662" s="3" t="s">
        <v>3744</v>
      </c>
      <c r="J662" s="3" t="s">
        <v>1098</v>
      </c>
      <c r="K662" s="2" t="s">
        <v>3745</v>
      </c>
    </row>
    <row r="663" spans="1:11" x14ac:dyDescent="0.25">
      <c r="A663" s="2" t="s">
        <v>3746</v>
      </c>
      <c r="B663" s="2" t="s">
        <v>116</v>
      </c>
      <c r="C663" s="2" t="s">
        <v>11</v>
      </c>
      <c r="D663" s="2" t="s">
        <v>117</v>
      </c>
      <c r="E663" s="2" t="s">
        <v>486</v>
      </c>
      <c r="F663" s="3">
        <v>10</v>
      </c>
      <c r="G663" s="2" t="s">
        <v>1101</v>
      </c>
      <c r="H663" s="2" t="s">
        <v>3747</v>
      </c>
      <c r="I663" s="3" t="s">
        <v>3748</v>
      </c>
      <c r="J663" s="3" t="s">
        <v>1098</v>
      </c>
      <c r="K663" s="2" t="s">
        <v>3749</v>
      </c>
    </row>
    <row r="664" spans="1:11" x14ac:dyDescent="0.25">
      <c r="A664" s="2" t="s">
        <v>3750</v>
      </c>
      <c r="B664" s="2" t="s">
        <v>122</v>
      </c>
      <c r="C664" s="2" t="s">
        <v>11</v>
      </c>
      <c r="D664" s="2" t="s">
        <v>123</v>
      </c>
      <c r="E664" s="2" t="s">
        <v>388</v>
      </c>
      <c r="F664" s="3">
        <v>0</v>
      </c>
      <c r="G664" s="2" t="s">
        <v>1095</v>
      </c>
      <c r="H664" s="2" t="s">
        <v>3751</v>
      </c>
      <c r="I664" s="3" t="s">
        <v>3752</v>
      </c>
      <c r="J664" s="3" t="s">
        <v>1098</v>
      </c>
      <c r="K664" s="2" t="s">
        <v>3753</v>
      </c>
    </row>
    <row r="665" spans="1:11" x14ac:dyDescent="0.25">
      <c r="A665" s="2" t="s">
        <v>3754</v>
      </c>
      <c r="B665" s="2" t="s">
        <v>122</v>
      </c>
      <c r="C665" s="2" t="s">
        <v>11</v>
      </c>
      <c r="D665" s="2" t="s">
        <v>123</v>
      </c>
      <c r="E665" s="2" t="s">
        <v>388</v>
      </c>
      <c r="F665" s="3">
        <v>1</v>
      </c>
      <c r="G665" s="2" t="s">
        <v>1101</v>
      </c>
      <c r="H665" s="2" t="s">
        <v>3755</v>
      </c>
      <c r="I665" s="3" t="s">
        <v>3756</v>
      </c>
      <c r="J665" s="3" t="s">
        <v>1098</v>
      </c>
      <c r="K665" s="2" t="s">
        <v>3757</v>
      </c>
    </row>
    <row r="666" spans="1:11" x14ac:dyDescent="0.25">
      <c r="A666" s="2" t="s">
        <v>3758</v>
      </c>
      <c r="B666" s="2" t="s">
        <v>122</v>
      </c>
      <c r="C666" s="2" t="s">
        <v>11</v>
      </c>
      <c r="D666" s="2" t="s">
        <v>123</v>
      </c>
      <c r="E666" s="2" t="s">
        <v>388</v>
      </c>
      <c r="F666" s="3">
        <v>2</v>
      </c>
      <c r="G666" s="2" t="s">
        <v>1101</v>
      </c>
      <c r="H666" s="2" t="s">
        <v>3759</v>
      </c>
      <c r="I666" s="3" t="s">
        <v>3760</v>
      </c>
      <c r="J666" s="3" t="s">
        <v>1098</v>
      </c>
      <c r="K666" s="2" t="s">
        <v>3761</v>
      </c>
    </row>
    <row r="667" spans="1:11" x14ac:dyDescent="0.25">
      <c r="A667" s="2" t="s">
        <v>3762</v>
      </c>
      <c r="B667" s="2" t="s">
        <v>122</v>
      </c>
      <c r="C667" s="2" t="s">
        <v>11</v>
      </c>
      <c r="D667" s="2" t="s">
        <v>123</v>
      </c>
      <c r="E667" s="2" t="s">
        <v>388</v>
      </c>
      <c r="F667" s="3">
        <v>3</v>
      </c>
      <c r="G667" s="2" t="s">
        <v>1101</v>
      </c>
      <c r="H667" s="2" t="s">
        <v>3763</v>
      </c>
      <c r="I667" s="3" t="s">
        <v>3764</v>
      </c>
      <c r="J667" s="3" t="s">
        <v>1098</v>
      </c>
      <c r="K667" s="2" t="s">
        <v>3765</v>
      </c>
    </row>
    <row r="668" spans="1:11" x14ac:dyDescent="0.25">
      <c r="A668" s="2" t="s">
        <v>3766</v>
      </c>
      <c r="B668" s="2" t="s">
        <v>122</v>
      </c>
      <c r="C668" s="2" t="s">
        <v>11</v>
      </c>
      <c r="D668" s="2" t="s">
        <v>123</v>
      </c>
      <c r="E668" s="2" t="s">
        <v>388</v>
      </c>
      <c r="F668" s="3">
        <v>4</v>
      </c>
      <c r="G668" s="2" t="s">
        <v>1101</v>
      </c>
      <c r="H668" s="2" t="s">
        <v>3767</v>
      </c>
      <c r="I668" s="3" t="s">
        <v>3768</v>
      </c>
      <c r="J668" s="3" t="s">
        <v>1098</v>
      </c>
      <c r="K668" s="2" t="s">
        <v>3769</v>
      </c>
    </row>
    <row r="669" spans="1:11" x14ac:dyDescent="0.25">
      <c r="A669" s="2" t="s">
        <v>3770</v>
      </c>
      <c r="B669" s="2" t="s">
        <v>122</v>
      </c>
      <c r="C669" s="2" t="s">
        <v>11</v>
      </c>
      <c r="D669" s="2" t="s">
        <v>123</v>
      </c>
      <c r="E669" s="2" t="s">
        <v>388</v>
      </c>
      <c r="F669" s="3">
        <v>5</v>
      </c>
      <c r="G669" s="2" t="s">
        <v>1101</v>
      </c>
      <c r="H669" s="2" t="s">
        <v>3771</v>
      </c>
      <c r="I669" s="3" t="s">
        <v>3772</v>
      </c>
      <c r="J669" s="3" t="s">
        <v>1098</v>
      </c>
      <c r="K669" s="2" t="s">
        <v>3773</v>
      </c>
    </row>
    <row r="670" spans="1:11" x14ac:dyDescent="0.25">
      <c r="A670" s="2" t="s">
        <v>3774</v>
      </c>
      <c r="B670" s="2" t="s">
        <v>122</v>
      </c>
      <c r="C670" s="2" t="s">
        <v>11</v>
      </c>
      <c r="D670" s="2" t="s">
        <v>123</v>
      </c>
      <c r="E670" s="2" t="s">
        <v>388</v>
      </c>
      <c r="F670" s="3">
        <v>6</v>
      </c>
      <c r="G670" s="2" t="s">
        <v>1101</v>
      </c>
      <c r="H670" s="2" t="s">
        <v>3775</v>
      </c>
      <c r="I670" s="3" t="s">
        <v>3776</v>
      </c>
      <c r="J670" s="3" t="s">
        <v>1098</v>
      </c>
      <c r="K670" s="2" t="s">
        <v>3777</v>
      </c>
    </row>
    <row r="671" spans="1:11" x14ac:dyDescent="0.25">
      <c r="A671" s="2" t="s">
        <v>3778</v>
      </c>
      <c r="B671" s="2" t="s">
        <v>122</v>
      </c>
      <c r="C671" s="2" t="s">
        <v>11</v>
      </c>
      <c r="D671" s="2" t="s">
        <v>123</v>
      </c>
      <c r="E671" s="2" t="s">
        <v>388</v>
      </c>
      <c r="F671" s="3">
        <v>7</v>
      </c>
      <c r="G671" s="2" t="s">
        <v>1101</v>
      </c>
      <c r="H671" s="2" t="s">
        <v>3779</v>
      </c>
      <c r="I671" s="3" t="s">
        <v>3780</v>
      </c>
      <c r="J671" s="3" t="s">
        <v>1098</v>
      </c>
      <c r="K671" s="2" t="s">
        <v>3781</v>
      </c>
    </row>
    <row r="672" spans="1:11" x14ac:dyDescent="0.25">
      <c r="A672" s="2" t="s">
        <v>3782</v>
      </c>
      <c r="B672" s="2" t="s">
        <v>122</v>
      </c>
      <c r="C672" s="2" t="s">
        <v>11</v>
      </c>
      <c r="D672" s="2" t="s">
        <v>123</v>
      </c>
      <c r="E672" s="2" t="s">
        <v>388</v>
      </c>
      <c r="F672" s="3">
        <v>8</v>
      </c>
      <c r="G672" s="2" t="s">
        <v>1101</v>
      </c>
      <c r="H672" s="2" t="s">
        <v>3783</v>
      </c>
      <c r="I672" s="3" t="s">
        <v>3784</v>
      </c>
      <c r="J672" s="3" t="s">
        <v>1098</v>
      </c>
      <c r="K672" s="2" t="s">
        <v>3785</v>
      </c>
    </row>
    <row r="673" spans="1:11" x14ac:dyDescent="0.25">
      <c r="A673" s="2" t="s">
        <v>3786</v>
      </c>
      <c r="B673" s="2" t="s">
        <v>122</v>
      </c>
      <c r="C673" s="2" t="s">
        <v>11</v>
      </c>
      <c r="D673" s="2" t="s">
        <v>123</v>
      </c>
      <c r="E673" s="2" t="s">
        <v>388</v>
      </c>
      <c r="F673" s="3">
        <v>9</v>
      </c>
      <c r="G673" s="2" t="s">
        <v>1101</v>
      </c>
      <c r="H673" s="2" t="s">
        <v>3787</v>
      </c>
      <c r="I673" s="3" t="s">
        <v>3788</v>
      </c>
      <c r="J673" s="3" t="s">
        <v>1098</v>
      </c>
      <c r="K673" s="2" t="s">
        <v>3789</v>
      </c>
    </row>
    <row r="674" spans="1:11" x14ac:dyDescent="0.25">
      <c r="A674" s="2" t="s">
        <v>3790</v>
      </c>
      <c r="B674" s="2" t="s">
        <v>122</v>
      </c>
      <c r="C674" s="2" t="s">
        <v>11</v>
      </c>
      <c r="D674" s="2" t="s">
        <v>123</v>
      </c>
      <c r="E674" s="2" t="s">
        <v>388</v>
      </c>
      <c r="F674" s="3">
        <v>10</v>
      </c>
      <c r="G674" s="2" t="s">
        <v>1101</v>
      </c>
      <c r="H674" s="2" t="s">
        <v>3791</v>
      </c>
      <c r="I674" s="3" t="s">
        <v>3792</v>
      </c>
      <c r="J674" s="3" t="s">
        <v>1098</v>
      </c>
      <c r="K674" s="2" t="s">
        <v>3793</v>
      </c>
    </row>
    <row r="675" spans="1:11" x14ac:dyDescent="0.25">
      <c r="A675" s="2" t="s">
        <v>3794</v>
      </c>
      <c r="B675" s="2" t="s">
        <v>122</v>
      </c>
      <c r="C675" s="2" t="s">
        <v>11</v>
      </c>
      <c r="D675" s="2" t="s">
        <v>123</v>
      </c>
      <c r="E675" s="2" t="s">
        <v>1144</v>
      </c>
      <c r="F675" s="3">
        <v>0</v>
      </c>
      <c r="G675" s="2" t="s">
        <v>1095</v>
      </c>
      <c r="H675" s="2" t="s">
        <v>3795</v>
      </c>
      <c r="I675" s="3" t="s">
        <v>3796</v>
      </c>
      <c r="J675" s="3" t="s">
        <v>1098</v>
      </c>
      <c r="K675" s="2" t="s">
        <v>3797</v>
      </c>
    </row>
    <row r="676" spans="1:11" x14ac:dyDescent="0.25">
      <c r="A676" s="2" t="s">
        <v>3798</v>
      </c>
      <c r="B676" s="2" t="s">
        <v>122</v>
      </c>
      <c r="C676" s="2" t="s">
        <v>11</v>
      </c>
      <c r="D676" s="2" t="s">
        <v>123</v>
      </c>
      <c r="E676" s="2" t="s">
        <v>1144</v>
      </c>
      <c r="F676" s="3">
        <v>1</v>
      </c>
      <c r="G676" s="2" t="s">
        <v>1101</v>
      </c>
      <c r="H676" s="2" t="s">
        <v>3799</v>
      </c>
      <c r="I676" s="3" t="s">
        <v>3800</v>
      </c>
      <c r="J676" s="3" t="s">
        <v>1098</v>
      </c>
      <c r="K676" s="2" t="s">
        <v>3801</v>
      </c>
    </row>
    <row r="677" spans="1:11" x14ac:dyDescent="0.25">
      <c r="A677" s="2" t="s">
        <v>3802</v>
      </c>
      <c r="B677" s="2" t="s">
        <v>122</v>
      </c>
      <c r="C677" s="2" t="s">
        <v>11</v>
      </c>
      <c r="D677" s="2" t="s">
        <v>123</v>
      </c>
      <c r="E677" s="2" t="s">
        <v>1144</v>
      </c>
      <c r="F677" s="3">
        <v>2</v>
      </c>
      <c r="G677" s="2" t="s">
        <v>1101</v>
      </c>
      <c r="H677" s="2" t="s">
        <v>3803</v>
      </c>
      <c r="I677" s="3" t="s">
        <v>3804</v>
      </c>
      <c r="J677" s="3" t="s">
        <v>1098</v>
      </c>
      <c r="K677" s="2" t="s">
        <v>3805</v>
      </c>
    </row>
    <row r="678" spans="1:11" x14ac:dyDescent="0.25">
      <c r="A678" s="2" t="s">
        <v>3806</v>
      </c>
      <c r="B678" s="2" t="s">
        <v>122</v>
      </c>
      <c r="C678" s="2" t="s">
        <v>11</v>
      </c>
      <c r="D678" s="2" t="s">
        <v>123</v>
      </c>
      <c r="E678" s="2" t="s">
        <v>1144</v>
      </c>
      <c r="F678" s="3">
        <v>3</v>
      </c>
      <c r="G678" s="2" t="s">
        <v>1101</v>
      </c>
      <c r="H678" s="2" t="s">
        <v>3807</v>
      </c>
      <c r="I678" s="3" t="s">
        <v>3808</v>
      </c>
      <c r="J678" s="3" t="s">
        <v>1098</v>
      </c>
      <c r="K678" s="2" t="s">
        <v>3809</v>
      </c>
    </row>
    <row r="679" spans="1:11" x14ac:dyDescent="0.25">
      <c r="A679" s="2" t="s">
        <v>3810</v>
      </c>
      <c r="B679" s="2" t="s">
        <v>122</v>
      </c>
      <c r="C679" s="2" t="s">
        <v>11</v>
      </c>
      <c r="D679" s="2" t="s">
        <v>123</v>
      </c>
      <c r="E679" s="2" t="s">
        <v>1144</v>
      </c>
      <c r="F679" s="3">
        <v>4</v>
      </c>
      <c r="G679" s="2" t="s">
        <v>1101</v>
      </c>
      <c r="H679" s="2" t="s">
        <v>3811</v>
      </c>
      <c r="I679" s="3" t="s">
        <v>3812</v>
      </c>
      <c r="J679" s="3" t="s">
        <v>1098</v>
      </c>
      <c r="K679" s="2" t="s">
        <v>3813</v>
      </c>
    </row>
    <row r="680" spans="1:11" x14ac:dyDescent="0.25">
      <c r="A680" s="2" t="s">
        <v>3814</v>
      </c>
      <c r="B680" s="2" t="s">
        <v>122</v>
      </c>
      <c r="C680" s="2" t="s">
        <v>11</v>
      </c>
      <c r="D680" s="2" t="s">
        <v>123</v>
      </c>
      <c r="E680" s="2" t="s">
        <v>1144</v>
      </c>
      <c r="F680" s="3">
        <v>5</v>
      </c>
      <c r="G680" s="2" t="s">
        <v>1101</v>
      </c>
      <c r="H680" s="2" t="s">
        <v>3815</v>
      </c>
      <c r="I680" s="3" t="s">
        <v>3816</v>
      </c>
      <c r="J680" s="3" t="s">
        <v>1098</v>
      </c>
      <c r="K680" s="2" t="s">
        <v>3817</v>
      </c>
    </row>
    <row r="681" spans="1:11" x14ac:dyDescent="0.25">
      <c r="A681" s="2" t="s">
        <v>3818</v>
      </c>
      <c r="B681" s="2" t="s">
        <v>122</v>
      </c>
      <c r="C681" s="2" t="s">
        <v>11</v>
      </c>
      <c r="D681" s="2" t="s">
        <v>123</v>
      </c>
      <c r="E681" s="2" t="s">
        <v>1144</v>
      </c>
      <c r="F681" s="3">
        <v>6</v>
      </c>
      <c r="G681" s="2" t="s">
        <v>1101</v>
      </c>
      <c r="H681" s="2" t="s">
        <v>3819</v>
      </c>
      <c r="I681" s="3" t="s">
        <v>3820</v>
      </c>
      <c r="J681" s="3" t="s">
        <v>1098</v>
      </c>
      <c r="K681" s="2" t="s">
        <v>3821</v>
      </c>
    </row>
    <row r="682" spans="1:11" x14ac:dyDescent="0.25">
      <c r="A682" s="2" t="s">
        <v>3822</v>
      </c>
      <c r="B682" s="2" t="s">
        <v>122</v>
      </c>
      <c r="C682" s="2" t="s">
        <v>11</v>
      </c>
      <c r="D682" s="2" t="s">
        <v>123</v>
      </c>
      <c r="E682" s="2" t="s">
        <v>1144</v>
      </c>
      <c r="F682" s="3">
        <v>7</v>
      </c>
      <c r="G682" s="2" t="s">
        <v>1101</v>
      </c>
      <c r="H682" s="2" t="s">
        <v>3823</v>
      </c>
      <c r="I682" s="3" t="s">
        <v>3824</v>
      </c>
      <c r="J682" s="3" t="s">
        <v>1098</v>
      </c>
      <c r="K682" s="2" t="s">
        <v>3825</v>
      </c>
    </row>
    <row r="683" spans="1:11" x14ac:dyDescent="0.25">
      <c r="A683" s="2" t="s">
        <v>3826</v>
      </c>
      <c r="B683" s="2" t="s">
        <v>122</v>
      </c>
      <c r="C683" s="2" t="s">
        <v>11</v>
      </c>
      <c r="D683" s="2" t="s">
        <v>123</v>
      </c>
      <c r="E683" s="2" t="s">
        <v>1144</v>
      </c>
      <c r="F683" s="3">
        <v>8</v>
      </c>
      <c r="G683" s="2" t="s">
        <v>1101</v>
      </c>
      <c r="H683" s="2" t="s">
        <v>3827</v>
      </c>
      <c r="I683" s="3" t="s">
        <v>3828</v>
      </c>
      <c r="J683" s="3" t="s">
        <v>1098</v>
      </c>
      <c r="K683" s="2" t="s">
        <v>3829</v>
      </c>
    </row>
    <row r="684" spans="1:11" x14ac:dyDescent="0.25">
      <c r="A684" s="2" t="s">
        <v>3830</v>
      </c>
      <c r="B684" s="2" t="s">
        <v>122</v>
      </c>
      <c r="C684" s="2" t="s">
        <v>11</v>
      </c>
      <c r="D684" s="2" t="s">
        <v>123</v>
      </c>
      <c r="E684" s="2" t="s">
        <v>1144</v>
      </c>
      <c r="F684" s="3">
        <v>9</v>
      </c>
      <c r="G684" s="2" t="s">
        <v>1101</v>
      </c>
      <c r="H684" s="2" t="s">
        <v>3831</v>
      </c>
      <c r="I684" s="3" t="s">
        <v>3832</v>
      </c>
      <c r="J684" s="3" t="s">
        <v>1098</v>
      </c>
      <c r="K684" s="2" t="s">
        <v>3833</v>
      </c>
    </row>
    <row r="685" spans="1:11" x14ac:dyDescent="0.25">
      <c r="A685" s="2" t="s">
        <v>3834</v>
      </c>
      <c r="B685" s="2" t="s">
        <v>122</v>
      </c>
      <c r="C685" s="2" t="s">
        <v>11</v>
      </c>
      <c r="D685" s="2" t="s">
        <v>123</v>
      </c>
      <c r="E685" s="2" t="s">
        <v>1144</v>
      </c>
      <c r="F685" s="3">
        <v>10</v>
      </c>
      <c r="G685" s="2" t="s">
        <v>1101</v>
      </c>
      <c r="H685" s="2" t="s">
        <v>3835</v>
      </c>
      <c r="I685" s="3" t="s">
        <v>3836</v>
      </c>
      <c r="J685" s="3" t="s">
        <v>1098</v>
      </c>
      <c r="K685" s="2" t="s">
        <v>3837</v>
      </c>
    </row>
    <row r="686" spans="1:11" x14ac:dyDescent="0.25">
      <c r="A686" s="2" t="s">
        <v>3838</v>
      </c>
      <c r="B686" s="2" t="s">
        <v>122</v>
      </c>
      <c r="C686" s="2" t="s">
        <v>11</v>
      </c>
      <c r="D686" s="2" t="s">
        <v>123</v>
      </c>
      <c r="E686" s="2" t="s">
        <v>380</v>
      </c>
      <c r="F686" s="3">
        <v>0</v>
      </c>
      <c r="G686" s="2" t="s">
        <v>1095</v>
      </c>
      <c r="H686" s="2" t="s">
        <v>3839</v>
      </c>
      <c r="I686" s="3" t="s">
        <v>3840</v>
      </c>
      <c r="J686" s="3" t="s">
        <v>1098</v>
      </c>
      <c r="K686" s="2" t="s">
        <v>3841</v>
      </c>
    </row>
    <row r="687" spans="1:11" x14ac:dyDescent="0.25">
      <c r="A687" s="2" t="s">
        <v>3842</v>
      </c>
      <c r="B687" s="2" t="s">
        <v>122</v>
      </c>
      <c r="C687" s="2" t="s">
        <v>11</v>
      </c>
      <c r="D687" s="2" t="s">
        <v>123</v>
      </c>
      <c r="E687" s="2" t="s">
        <v>380</v>
      </c>
      <c r="F687" s="3">
        <v>1</v>
      </c>
      <c r="G687" s="2" t="s">
        <v>1101</v>
      </c>
      <c r="H687" s="2" t="s">
        <v>3843</v>
      </c>
      <c r="I687" s="3" t="s">
        <v>3844</v>
      </c>
      <c r="J687" s="3" t="s">
        <v>1098</v>
      </c>
      <c r="K687" s="2" t="s">
        <v>3845</v>
      </c>
    </row>
    <row r="688" spans="1:11" x14ac:dyDescent="0.25">
      <c r="A688" s="2" t="s">
        <v>3846</v>
      </c>
      <c r="B688" s="2" t="s">
        <v>122</v>
      </c>
      <c r="C688" s="2" t="s">
        <v>11</v>
      </c>
      <c r="D688" s="2" t="s">
        <v>123</v>
      </c>
      <c r="E688" s="2" t="s">
        <v>380</v>
      </c>
      <c r="F688" s="3">
        <v>2</v>
      </c>
      <c r="G688" s="2" t="s">
        <v>1101</v>
      </c>
      <c r="H688" s="2" t="s">
        <v>3847</v>
      </c>
      <c r="I688" s="3" t="s">
        <v>3848</v>
      </c>
      <c r="J688" s="3" t="s">
        <v>1098</v>
      </c>
      <c r="K688" s="2" t="s">
        <v>3849</v>
      </c>
    </row>
    <row r="689" spans="1:11" x14ac:dyDescent="0.25">
      <c r="A689" s="2" t="s">
        <v>3850</v>
      </c>
      <c r="B689" s="2" t="s">
        <v>122</v>
      </c>
      <c r="C689" s="2" t="s">
        <v>11</v>
      </c>
      <c r="D689" s="2" t="s">
        <v>123</v>
      </c>
      <c r="E689" s="2" t="s">
        <v>380</v>
      </c>
      <c r="F689" s="3">
        <v>3</v>
      </c>
      <c r="G689" s="2" t="s">
        <v>1101</v>
      </c>
      <c r="H689" s="2" t="s">
        <v>3851</v>
      </c>
      <c r="I689" s="3" t="s">
        <v>3852</v>
      </c>
      <c r="J689" s="3" t="s">
        <v>1098</v>
      </c>
      <c r="K689" s="2" t="s">
        <v>3853</v>
      </c>
    </row>
    <row r="690" spans="1:11" x14ac:dyDescent="0.25">
      <c r="A690" s="2" t="s">
        <v>3854</v>
      </c>
      <c r="B690" s="2" t="s">
        <v>122</v>
      </c>
      <c r="C690" s="2" t="s">
        <v>11</v>
      </c>
      <c r="D690" s="2" t="s">
        <v>123</v>
      </c>
      <c r="E690" s="2" t="s">
        <v>380</v>
      </c>
      <c r="F690" s="3">
        <v>4</v>
      </c>
      <c r="G690" s="2" t="s">
        <v>1101</v>
      </c>
      <c r="H690" s="2" t="s">
        <v>3855</v>
      </c>
      <c r="I690" s="3" t="s">
        <v>3856</v>
      </c>
      <c r="J690" s="3" t="s">
        <v>1098</v>
      </c>
      <c r="K690" s="2" t="s">
        <v>3857</v>
      </c>
    </row>
    <row r="691" spans="1:11" x14ac:dyDescent="0.25">
      <c r="A691" s="2" t="s">
        <v>3858</v>
      </c>
      <c r="B691" s="2" t="s">
        <v>122</v>
      </c>
      <c r="C691" s="2" t="s">
        <v>11</v>
      </c>
      <c r="D691" s="2" t="s">
        <v>123</v>
      </c>
      <c r="E691" s="2" t="s">
        <v>380</v>
      </c>
      <c r="F691" s="3">
        <v>5</v>
      </c>
      <c r="G691" s="2" t="s">
        <v>1101</v>
      </c>
      <c r="H691" s="2" t="s">
        <v>3859</v>
      </c>
      <c r="I691" s="3" t="s">
        <v>3860</v>
      </c>
      <c r="J691" s="3" t="s">
        <v>1098</v>
      </c>
      <c r="K691" s="2" t="s">
        <v>3861</v>
      </c>
    </row>
    <row r="692" spans="1:11" x14ac:dyDescent="0.25">
      <c r="A692" s="2" t="s">
        <v>3862</v>
      </c>
      <c r="B692" s="2" t="s">
        <v>122</v>
      </c>
      <c r="C692" s="2" t="s">
        <v>11</v>
      </c>
      <c r="D692" s="2" t="s">
        <v>123</v>
      </c>
      <c r="E692" s="2" t="s">
        <v>380</v>
      </c>
      <c r="F692" s="3">
        <v>6</v>
      </c>
      <c r="G692" s="2" t="s">
        <v>1101</v>
      </c>
      <c r="H692" s="2" t="s">
        <v>3863</v>
      </c>
      <c r="I692" s="3" t="s">
        <v>3864</v>
      </c>
      <c r="J692" s="3" t="s">
        <v>1098</v>
      </c>
      <c r="K692" s="2" t="s">
        <v>3865</v>
      </c>
    </row>
    <row r="693" spans="1:11" x14ac:dyDescent="0.25">
      <c r="A693" s="2" t="s">
        <v>3866</v>
      </c>
      <c r="B693" s="2" t="s">
        <v>122</v>
      </c>
      <c r="C693" s="2" t="s">
        <v>11</v>
      </c>
      <c r="D693" s="2" t="s">
        <v>123</v>
      </c>
      <c r="E693" s="2" t="s">
        <v>380</v>
      </c>
      <c r="F693" s="3">
        <v>7</v>
      </c>
      <c r="G693" s="2" t="s">
        <v>1101</v>
      </c>
      <c r="H693" s="2" t="s">
        <v>3867</v>
      </c>
      <c r="I693" s="3" t="s">
        <v>3868</v>
      </c>
      <c r="J693" s="3" t="s">
        <v>1098</v>
      </c>
      <c r="K693" s="2" t="s">
        <v>3869</v>
      </c>
    </row>
    <row r="694" spans="1:11" x14ac:dyDescent="0.25">
      <c r="A694" s="2" t="s">
        <v>3870</v>
      </c>
      <c r="B694" s="2" t="s">
        <v>122</v>
      </c>
      <c r="C694" s="2" t="s">
        <v>11</v>
      </c>
      <c r="D694" s="2" t="s">
        <v>123</v>
      </c>
      <c r="E694" s="2" t="s">
        <v>380</v>
      </c>
      <c r="F694" s="3">
        <v>8</v>
      </c>
      <c r="G694" s="2" t="s">
        <v>1101</v>
      </c>
      <c r="H694" s="2" t="s">
        <v>3871</v>
      </c>
      <c r="I694" s="3" t="s">
        <v>3872</v>
      </c>
      <c r="J694" s="3" t="s">
        <v>1098</v>
      </c>
      <c r="K694" s="2" t="s">
        <v>3873</v>
      </c>
    </row>
    <row r="695" spans="1:11" x14ac:dyDescent="0.25">
      <c r="A695" s="2" t="s">
        <v>3874</v>
      </c>
      <c r="B695" s="2" t="s">
        <v>122</v>
      </c>
      <c r="C695" s="2" t="s">
        <v>11</v>
      </c>
      <c r="D695" s="2" t="s">
        <v>123</v>
      </c>
      <c r="E695" s="2" t="s">
        <v>380</v>
      </c>
      <c r="F695" s="3">
        <v>9</v>
      </c>
      <c r="G695" s="2" t="s">
        <v>1101</v>
      </c>
      <c r="H695" s="2" t="s">
        <v>3875</v>
      </c>
      <c r="I695" s="3" t="s">
        <v>3876</v>
      </c>
      <c r="J695" s="3" t="s">
        <v>1098</v>
      </c>
      <c r="K695" s="2" t="s">
        <v>3877</v>
      </c>
    </row>
    <row r="696" spans="1:11" x14ac:dyDescent="0.25">
      <c r="A696" s="2" t="s">
        <v>3878</v>
      </c>
      <c r="B696" s="2" t="s">
        <v>122</v>
      </c>
      <c r="C696" s="2" t="s">
        <v>11</v>
      </c>
      <c r="D696" s="2" t="s">
        <v>123</v>
      </c>
      <c r="E696" s="2" t="s">
        <v>380</v>
      </c>
      <c r="F696" s="3">
        <v>10</v>
      </c>
      <c r="G696" s="2" t="s">
        <v>1101</v>
      </c>
      <c r="H696" s="2" t="s">
        <v>3879</v>
      </c>
      <c r="I696" s="3" t="s">
        <v>3880</v>
      </c>
      <c r="J696" s="3" t="s">
        <v>1098</v>
      </c>
      <c r="K696" s="2" t="s">
        <v>3881</v>
      </c>
    </row>
    <row r="697" spans="1:11" x14ac:dyDescent="0.25">
      <c r="A697" s="2" t="s">
        <v>3882</v>
      </c>
      <c r="B697" s="2" t="s">
        <v>122</v>
      </c>
      <c r="C697" s="2" t="s">
        <v>11</v>
      </c>
      <c r="D697" s="2" t="s">
        <v>123</v>
      </c>
      <c r="E697" s="2" t="s">
        <v>3883</v>
      </c>
      <c r="F697" s="3">
        <v>0</v>
      </c>
      <c r="G697" s="2" t="s">
        <v>1095</v>
      </c>
      <c r="H697" s="2" t="s">
        <v>3884</v>
      </c>
      <c r="I697" s="3" t="s">
        <v>3885</v>
      </c>
      <c r="J697" s="3" t="s">
        <v>1098</v>
      </c>
      <c r="K697" s="2" t="s">
        <v>3886</v>
      </c>
    </row>
    <row r="698" spans="1:11" x14ac:dyDescent="0.25">
      <c r="A698" s="2" t="s">
        <v>3887</v>
      </c>
      <c r="B698" s="2" t="s">
        <v>122</v>
      </c>
      <c r="C698" s="2" t="s">
        <v>11</v>
      </c>
      <c r="D698" s="2" t="s">
        <v>123</v>
      </c>
      <c r="E698" s="2" t="s">
        <v>3883</v>
      </c>
      <c r="F698" s="3">
        <v>1</v>
      </c>
      <c r="G698" s="2" t="s">
        <v>1101</v>
      </c>
      <c r="H698" s="2" t="s">
        <v>3888</v>
      </c>
      <c r="I698" s="3" t="s">
        <v>3889</v>
      </c>
      <c r="J698" s="3" t="s">
        <v>1098</v>
      </c>
      <c r="K698" s="2" t="s">
        <v>3890</v>
      </c>
    </row>
    <row r="699" spans="1:11" x14ac:dyDescent="0.25">
      <c r="A699" s="2" t="s">
        <v>3891</v>
      </c>
      <c r="B699" s="2" t="s">
        <v>122</v>
      </c>
      <c r="C699" s="2" t="s">
        <v>11</v>
      </c>
      <c r="D699" s="2" t="s">
        <v>123</v>
      </c>
      <c r="E699" s="2" t="s">
        <v>3883</v>
      </c>
      <c r="F699" s="3">
        <v>2</v>
      </c>
      <c r="G699" s="2" t="s">
        <v>1101</v>
      </c>
      <c r="H699" s="2" t="s">
        <v>3892</v>
      </c>
      <c r="I699" s="3" t="s">
        <v>3893</v>
      </c>
      <c r="J699" s="3" t="s">
        <v>1098</v>
      </c>
      <c r="K699" s="2" t="s">
        <v>3894</v>
      </c>
    </row>
    <row r="700" spans="1:11" x14ac:dyDescent="0.25">
      <c r="A700" s="2" t="s">
        <v>3895</v>
      </c>
      <c r="B700" s="2" t="s">
        <v>122</v>
      </c>
      <c r="C700" s="2" t="s">
        <v>11</v>
      </c>
      <c r="D700" s="2" t="s">
        <v>123</v>
      </c>
      <c r="E700" s="2" t="s">
        <v>3883</v>
      </c>
      <c r="F700" s="3">
        <v>3</v>
      </c>
      <c r="G700" s="2" t="s">
        <v>1101</v>
      </c>
      <c r="H700" s="2" t="s">
        <v>3896</v>
      </c>
      <c r="I700" s="3" t="s">
        <v>3897</v>
      </c>
      <c r="J700" s="3" t="s">
        <v>1098</v>
      </c>
      <c r="K700" s="2" t="s">
        <v>3898</v>
      </c>
    </row>
    <row r="701" spans="1:11" x14ac:dyDescent="0.25">
      <c r="A701" s="2" t="s">
        <v>3899</v>
      </c>
      <c r="B701" s="2" t="s">
        <v>122</v>
      </c>
      <c r="C701" s="2" t="s">
        <v>11</v>
      </c>
      <c r="D701" s="2" t="s">
        <v>123</v>
      </c>
      <c r="E701" s="2" t="s">
        <v>3883</v>
      </c>
      <c r="F701" s="3">
        <v>4</v>
      </c>
      <c r="G701" s="2" t="s">
        <v>1101</v>
      </c>
      <c r="H701" s="2" t="s">
        <v>3900</v>
      </c>
      <c r="I701" s="3" t="s">
        <v>3901</v>
      </c>
      <c r="J701" s="3" t="s">
        <v>1098</v>
      </c>
      <c r="K701" s="2" t="s">
        <v>3902</v>
      </c>
    </row>
    <row r="702" spans="1:11" x14ac:dyDescent="0.25">
      <c r="A702" s="2" t="s">
        <v>3903</v>
      </c>
      <c r="B702" s="2" t="s">
        <v>122</v>
      </c>
      <c r="C702" s="2" t="s">
        <v>11</v>
      </c>
      <c r="D702" s="2" t="s">
        <v>123</v>
      </c>
      <c r="E702" s="2" t="s">
        <v>3883</v>
      </c>
      <c r="F702" s="3">
        <v>5</v>
      </c>
      <c r="G702" s="2" t="s">
        <v>1101</v>
      </c>
      <c r="H702" s="2" t="s">
        <v>3904</v>
      </c>
      <c r="I702" s="3" t="s">
        <v>3905</v>
      </c>
      <c r="J702" s="3" t="s">
        <v>1098</v>
      </c>
      <c r="K702" s="2" t="s">
        <v>3906</v>
      </c>
    </row>
    <row r="703" spans="1:11" x14ac:dyDescent="0.25">
      <c r="A703" s="2" t="s">
        <v>3907</v>
      </c>
      <c r="B703" s="2" t="s">
        <v>122</v>
      </c>
      <c r="C703" s="2" t="s">
        <v>11</v>
      </c>
      <c r="D703" s="2" t="s">
        <v>123</v>
      </c>
      <c r="E703" s="2" t="s">
        <v>3883</v>
      </c>
      <c r="F703" s="3">
        <v>6</v>
      </c>
      <c r="G703" s="2" t="s">
        <v>1101</v>
      </c>
      <c r="H703" s="2" t="s">
        <v>3908</v>
      </c>
      <c r="I703" s="3" t="s">
        <v>3909</v>
      </c>
      <c r="J703" s="3" t="s">
        <v>1098</v>
      </c>
      <c r="K703" s="2" t="s">
        <v>3910</v>
      </c>
    </row>
    <row r="704" spans="1:11" x14ac:dyDescent="0.25">
      <c r="A704" s="2" t="s">
        <v>3911</v>
      </c>
      <c r="B704" s="2" t="s">
        <v>122</v>
      </c>
      <c r="C704" s="2" t="s">
        <v>11</v>
      </c>
      <c r="D704" s="2" t="s">
        <v>123</v>
      </c>
      <c r="E704" s="2" t="s">
        <v>3883</v>
      </c>
      <c r="F704" s="3">
        <v>7</v>
      </c>
      <c r="G704" s="2" t="s">
        <v>1101</v>
      </c>
      <c r="H704" s="2" t="s">
        <v>3912</v>
      </c>
      <c r="I704" s="3" t="s">
        <v>3913</v>
      </c>
      <c r="J704" s="3" t="s">
        <v>1132</v>
      </c>
      <c r="K704" s="2" t="s">
        <v>3914</v>
      </c>
    </row>
    <row r="705" spans="1:11" x14ac:dyDescent="0.25">
      <c r="A705" s="2" t="s">
        <v>3915</v>
      </c>
      <c r="B705" s="2" t="s">
        <v>122</v>
      </c>
      <c r="C705" s="2" t="s">
        <v>11</v>
      </c>
      <c r="D705" s="2" t="s">
        <v>123</v>
      </c>
      <c r="E705" s="2" t="s">
        <v>3883</v>
      </c>
      <c r="F705" s="3">
        <v>8</v>
      </c>
      <c r="G705" s="2" t="s">
        <v>1101</v>
      </c>
      <c r="H705" s="2" t="s">
        <v>3916</v>
      </c>
      <c r="I705" s="3" t="s">
        <v>3917</v>
      </c>
      <c r="J705" s="3" t="s">
        <v>1132</v>
      </c>
      <c r="K705" s="2" t="s">
        <v>3918</v>
      </c>
    </row>
    <row r="706" spans="1:11" x14ac:dyDescent="0.25">
      <c r="A706" s="2" t="s">
        <v>3919</v>
      </c>
      <c r="B706" s="2" t="s">
        <v>122</v>
      </c>
      <c r="C706" s="2" t="s">
        <v>11</v>
      </c>
      <c r="D706" s="2" t="s">
        <v>123</v>
      </c>
      <c r="E706" s="2" t="s">
        <v>3883</v>
      </c>
      <c r="F706" s="3">
        <v>9</v>
      </c>
      <c r="G706" s="2" t="s">
        <v>1101</v>
      </c>
      <c r="H706" s="2" t="s">
        <v>3920</v>
      </c>
      <c r="I706" s="3" t="s">
        <v>3921</v>
      </c>
      <c r="J706" s="3" t="s">
        <v>1132</v>
      </c>
      <c r="K706" s="2" t="s">
        <v>3922</v>
      </c>
    </row>
    <row r="707" spans="1:11" x14ac:dyDescent="0.25">
      <c r="A707" s="2" t="s">
        <v>3923</v>
      </c>
      <c r="B707" s="2" t="s">
        <v>122</v>
      </c>
      <c r="C707" s="2" t="s">
        <v>11</v>
      </c>
      <c r="D707" s="2" t="s">
        <v>123</v>
      </c>
      <c r="E707" s="2" t="s">
        <v>3883</v>
      </c>
      <c r="F707" s="3">
        <v>10</v>
      </c>
      <c r="G707" s="2" t="s">
        <v>1101</v>
      </c>
      <c r="H707" s="2" t="s">
        <v>3924</v>
      </c>
      <c r="I707" s="3" t="s">
        <v>3925</v>
      </c>
      <c r="J707" s="3" t="s">
        <v>1132</v>
      </c>
      <c r="K707" s="2" t="s">
        <v>3926</v>
      </c>
    </row>
    <row r="708" spans="1:11" x14ac:dyDescent="0.25">
      <c r="A708" s="2" t="s">
        <v>3927</v>
      </c>
      <c r="B708" s="2" t="s">
        <v>122</v>
      </c>
      <c r="C708" s="2" t="s">
        <v>11</v>
      </c>
      <c r="D708" s="2" t="s">
        <v>123</v>
      </c>
      <c r="E708" s="2" t="s">
        <v>436</v>
      </c>
      <c r="F708" s="3">
        <v>0</v>
      </c>
      <c r="G708" s="2" t="s">
        <v>1095</v>
      </c>
      <c r="H708" s="2" t="s">
        <v>3928</v>
      </c>
      <c r="I708" s="3" t="s">
        <v>3929</v>
      </c>
      <c r="J708" s="3" t="s">
        <v>1098</v>
      </c>
      <c r="K708" s="2" t="s">
        <v>3930</v>
      </c>
    </row>
    <row r="709" spans="1:11" x14ac:dyDescent="0.25">
      <c r="A709" s="2" t="s">
        <v>3931</v>
      </c>
      <c r="B709" s="2" t="s">
        <v>122</v>
      </c>
      <c r="C709" s="2" t="s">
        <v>11</v>
      </c>
      <c r="D709" s="2" t="s">
        <v>123</v>
      </c>
      <c r="E709" s="2" t="s">
        <v>436</v>
      </c>
      <c r="F709" s="3">
        <v>1</v>
      </c>
      <c r="G709" s="2" t="s">
        <v>1101</v>
      </c>
      <c r="H709" s="2" t="s">
        <v>3932</v>
      </c>
      <c r="I709" s="3" t="s">
        <v>3933</v>
      </c>
      <c r="J709" s="3" t="s">
        <v>1098</v>
      </c>
      <c r="K709" s="2" t="s">
        <v>3934</v>
      </c>
    </row>
    <row r="710" spans="1:11" x14ac:dyDescent="0.25">
      <c r="A710" s="2" t="s">
        <v>3935</v>
      </c>
      <c r="B710" s="2" t="s">
        <v>122</v>
      </c>
      <c r="C710" s="2" t="s">
        <v>11</v>
      </c>
      <c r="D710" s="2" t="s">
        <v>123</v>
      </c>
      <c r="E710" s="2" t="s">
        <v>436</v>
      </c>
      <c r="F710" s="3">
        <v>2</v>
      </c>
      <c r="G710" s="2" t="s">
        <v>1101</v>
      </c>
      <c r="H710" s="2" t="s">
        <v>3936</v>
      </c>
      <c r="I710" s="3" t="s">
        <v>3937</v>
      </c>
      <c r="J710" s="3" t="s">
        <v>1098</v>
      </c>
      <c r="K710" s="2" t="s">
        <v>3938</v>
      </c>
    </row>
    <row r="711" spans="1:11" x14ac:dyDescent="0.25">
      <c r="A711" s="2" t="s">
        <v>3939</v>
      </c>
      <c r="B711" s="2" t="s">
        <v>122</v>
      </c>
      <c r="C711" s="2" t="s">
        <v>11</v>
      </c>
      <c r="D711" s="2" t="s">
        <v>123</v>
      </c>
      <c r="E711" s="2" t="s">
        <v>436</v>
      </c>
      <c r="F711" s="3">
        <v>3</v>
      </c>
      <c r="G711" s="2" t="s">
        <v>1101</v>
      </c>
      <c r="H711" s="2" t="s">
        <v>3940</v>
      </c>
      <c r="I711" s="3" t="s">
        <v>3941</v>
      </c>
      <c r="J711" s="3" t="s">
        <v>1098</v>
      </c>
      <c r="K711" s="2" t="s">
        <v>3942</v>
      </c>
    </row>
    <row r="712" spans="1:11" x14ac:dyDescent="0.25">
      <c r="A712" s="2" t="s">
        <v>3943</v>
      </c>
      <c r="B712" s="2" t="s">
        <v>122</v>
      </c>
      <c r="C712" s="2" t="s">
        <v>11</v>
      </c>
      <c r="D712" s="2" t="s">
        <v>123</v>
      </c>
      <c r="E712" s="2" t="s">
        <v>436</v>
      </c>
      <c r="F712" s="3">
        <v>4</v>
      </c>
      <c r="G712" s="2" t="s">
        <v>1101</v>
      </c>
      <c r="H712" s="2" t="s">
        <v>3944</v>
      </c>
      <c r="I712" s="3" t="s">
        <v>3945</v>
      </c>
      <c r="J712" s="3" t="s">
        <v>1098</v>
      </c>
      <c r="K712" s="2" t="s">
        <v>3946</v>
      </c>
    </row>
    <row r="713" spans="1:11" x14ac:dyDescent="0.25">
      <c r="A713" s="2" t="s">
        <v>3947</v>
      </c>
      <c r="B713" s="2" t="s">
        <v>122</v>
      </c>
      <c r="C713" s="2" t="s">
        <v>11</v>
      </c>
      <c r="D713" s="2" t="s">
        <v>123</v>
      </c>
      <c r="E713" s="2" t="s">
        <v>436</v>
      </c>
      <c r="F713" s="3">
        <v>5</v>
      </c>
      <c r="G713" s="2" t="s">
        <v>1101</v>
      </c>
      <c r="H713" s="2" t="s">
        <v>3948</v>
      </c>
      <c r="I713" s="3" t="s">
        <v>3949</v>
      </c>
      <c r="J713" s="3" t="s">
        <v>1098</v>
      </c>
      <c r="K713" s="2" t="s">
        <v>3950</v>
      </c>
    </row>
    <row r="714" spans="1:11" x14ac:dyDescent="0.25">
      <c r="A714" s="2" t="s">
        <v>3951</v>
      </c>
      <c r="B714" s="2" t="s">
        <v>122</v>
      </c>
      <c r="C714" s="2" t="s">
        <v>11</v>
      </c>
      <c r="D714" s="2" t="s">
        <v>123</v>
      </c>
      <c r="E714" s="2" t="s">
        <v>436</v>
      </c>
      <c r="F714" s="3">
        <v>6</v>
      </c>
      <c r="G714" s="2" t="s">
        <v>1101</v>
      </c>
      <c r="H714" s="2" t="s">
        <v>3952</v>
      </c>
      <c r="I714" s="3" t="s">
        <v>3953</v>
      </c>
      <c r="J714" s="3" t="s">
        <v>1098</v>
      </c>
      <c r="K714" s="2" t="s">
        <v>3954</v>
      </c>
    </row>
    <row r="715" spans="1:11" x14ac:dyDescent="0.25">
      <c r="A715" s="2" t="s">
        <v>3955</v>
      </c>
      <c r="B715" s="2" t="s">
        <v>122</v>
      </c>
      <c r="C715" s="2" t="s">
        <v>11</v>
      </c>
      <c r="D715" s="2" t="s">
        <v>123</v>
      </c>
      <c r="E715" s="2" t="s">
        <v>436</v>
      </c>
      <c r="F715" s="3">
        <v>7</v>
      </c>
      <c r="G715" s="2" t="s">
        <v>1101</v>
      </c>
      <c r="H715" s="2" t="s">
        <v>3956</v>
      </c>
      <c r="I715" s="3" t="s">
        <v>3957</v>
      </c>
      <c r="J715" s="3" t="s">
        <v>1098</v>
      </c>
      <c r="K715" s="2" t="s">
        <v>3958</v>
      </c>
    </row>
    <row r="716" spans="1:11" x14ac:dyDescent="0.25">
      <c r="A716" s="2" t="s">
        <v>3959</v>
      </c>
      <c r="B716" s="2" t="s">
        <v>122</v>
      </c>
      <c r="C716" s="2" t="s">
        <v>11</v>
      </c>
      <c r="D716" s="2" t="s">
        <v>123</v>
      </c>
      <c r="E716" s="2" t="s">
        <v>436</v>
      </c>
      <c r="F716" s="3">
        <v>8</v>
      </c>
      <c r="G716" s="2" t="s">
        <v>1101</v>
      </c>
      <c r="H716" s="2" t="s">
        <v>3960</v>
      </c>
      <c r="I716" s="3" t="s">
        <v>3961</v>
      </c>
      <c r="J716" s="3" t="s">
        <v>1098</v>
      </c>
      <c r="K716" s="2" t="s">
        <v>3962</v>
      </c>
    </row>
    <row r="717" spans="1:11" x14ac:dyDescent="0.25">
      <c r="A717" s="2" t="s">
        <v>3963</v>
      </c>
      <c r="B717" s="2" t="s">
        <v>122</v>
      </c>
      <c r="C717" s="2" t="s">
        <v>11</v>
      </c>
      <c r="D717" s="2" t="s">
        <v>123</v>
      </c>
      <c r="E717" s="2" t="s">
        <v>436</v>
      </c>
      <c r="F717" s="3">
        <v>9</v>
      </c>
      <c r="G717" s="2" t="s">
        <v>1101</v>
      </c>
      <c r="H717" s="2" t="s">
        <v>3964</v>
      </c>
      <c r="I717" s="3" t="s">
        <v>3965</v>
      </c>
      <c r="J717" s="3" t="s">
        <v>1098</v>
      </c>
      <c r="K717" s="2" t="s">
        <v>3966</v>
      </c>
    </row>
    <row r="718" spans="1:11" x14ac:dyDescent="0.25">
      <c r="A718" s="2" t="s">
        <v>3967</v>
      </c>
      <c r="B718" s="2" t="s">
        <v>122</v>
      </c>
      <c r="C718" s="2" t="s">
        <v>11</v>
      </c>
      <c r="D718" s="2" t="s">
        <v>123</v>
      </c>
      <c r="E718" s="2" t="s">
        <v>436</v>
      </c>
      <c r="F718" s="3">
        <v>10</v>
      </c>
      <c r="G718" s="2" t="s">
        <v>1101</v>
      </c>
      <c r="H718" s="2" t="s">
        <v>3968</v>
      </c>
      <c r="I718" s="3" t="s">
        <v>3969</v>
      </c>
      <c r="J718" s="3" t="s">
        <v>1098</v>
      </c>
      <c r="K718" s="2" t="s">
        <v>3970</v>
      </c>
    </row>
    <row r="719" spans="1:11" x14ac:dyDescent="0.25">
      <c r="A719" s="2" t="s">
        <v>3971</v>
      </c>
      <c r="B719" s="2" t="s">
        <v>122</v>
      </c>
      <c r="C719" s="2" t="s">
        <v>11</v>
      </c>
      <c r="D719" s="2" t="s">
        <v>123</v>
      </c>
      <c r="E719" s="2" t="s">
        <v>364</v>
      </c>
      <c r="F719" s="3">
        <v>0</v>
      </c>
      <c r="G719" s="2" t="s">
        <v>1095</v>
      </c>
      <c r="H719" s="2" t="s">
        <v>3972</v>
      </c>
      <c r="I719" s="3" t="s">
        <v>3973</v>
      </c>
      <c r="J719" s="3" t="s">
        <v>1098</v>
      </c>
      <c r="K719" s="2" t="s">
        <v>3974</v>
      </c>
    </row>
    <row r="720" spans="1:11" x14ac:dyDescent="0.25">
      <c r="A720" s="2" t="s">
        <v>3975</v>
      </c>
      <c r="B720" s="2" t="s">
        <v>122</v>
      </c>
      <c r="C720" s="2" t="s">
        <v>11</v>
      </c>
      <c r="D720" s="2" t="s">
        <v>123</v>
      </c>
      <c r="E720" s="2" t="s">
        <v>364</v>
      </c>
      <c r="F720" s="3">
        <v>1</v>
      </c>
      <c r="G720" s="2" t="s">
        <v>1101</v>
      </c>
      <c r="H720" s="2" t="s">
        <v>3976</v>
      </c>
      <c r="I720" s="3" t="s">
        <v>3977</v>
      </c>
      <c r="J720" s="3" t="s">
        <v>1098</v>
      </c>
      <c r="K720" s="2" t="s">
        <v>3978</v>
      </c>
    </row>
    <row r="721" spans="1:11" x14ac:dyDescent="0.25">
      <c r="A721" s="2" t="s">
        <v>3979</v>
      </c>
      <c r="B721" s="2" t="s">
        <v>122</v>
      </c>
      <c r="C721" s="2" t="s">
        <v>11</v>
      </c>
      <c r="D721" s="2" t="s">
        <v>123</v>
      </c>
      <c r="E721" s="2" t="s">
        <v>364</v>
      </c>
      <c r="F721" s="3">
        <v>2</v>
      </c>
      <c r="G721" s="2" t="s">
        <v>1101</v>
      </c>
      <c r="H721" s="2" t="s">
        <v>3980</v>
      </c>
      <c r="I721" s="3" t="s">
        <v>3981</v>
      </c>
      <c r="J721" s="3" t="s">
        <v>1098</v>
      </c>
      <c r="K721" s="2" t="s">
        <v>3982</v>
      </c>
    </row>
    <row r="722" spans="1:11" x14ac:dyDescent="0.25">
      <c r="A722" s="2" t="s">
        <v>3983</v>
      </c>
      <c r="B722" s="2" t="s">
        <v>122</v>
      </c>
      <c r="C722" s="2" t="s">
        <v>11</v>
      </c>
      <c r="D722" s="2" t="s">
        <v>123</v>
      </c>
      <c r="E722" s="2" t="s">
        <v>364</v>
      </c>
      <c r="F722" s="3">
        <v>3</v>
      </c>
      <c r="G722" s="2" t="s">
        <v>1101</v>
      </c>
      <c r="H722" s="2" t="s">
        <v>3984</v>
      </c>
      <c r="I722" s="3" t="s">
        <v>3985</v>
      </c>
      <c r="J722" s="3" t="s">
        <v>1098</v>
      </c>
      <c r="K722" s="2" t="s">
        <v>3986</v>
      </c>
    </row>
    <row r="723" spans="1:11" x14ac:dyDescent="0.25">
      <c r="A723" s="2" t="s">
        <v>3987</v>
      </c>
      <c r="B723" s="2" t="s">
        <v>122</v>
      </c>
      <c r="C723" s="2" t="s">
        <v>11</v>
      </c>
      <c r="D723" s="2" t="s">
        <v>123</v>
      </c>
      <c r="E723" s="2" t="s">
        <v>364</v>
      </c>
      <c r="F723" s="3">
        <v>4</v>
      </c>
      <c r="G723" s="2" t="s">
        <v>1101</v>
      </c>
      <c r="H723" s="2" t="s">
        <v>3988</v>
      </c>
      <c r="I723" s="3" t="s">
        <v>3989</v>
      </c>
      <c r="J723" s="3" t="s">
        <v>1098</v>
      </c>
      <c r="K723" s="2" t="s">
        <v>3990</v>
      </c>
    </row>
    <row r="724" spans="1:11" x14ac:dyDescent="0.25">
      <c r="A724" s="2" t="s">
        <v>3991</v>
      </c>
      <c r="B724" s="2" t="s">
        <v>122</v>
      </c>
      <c r="C724" s="2" t="s">
        <v>11</v>
      </c>
      <c r="D724" s="2" t="s">
        <v>123</v>
      </c>
      <c r="E724" s="2" t="s">
        <v>364</v>
      </c>
      <c r="F724" s="3">
        <v>5</v>
      </c>
      <c r="G724" s="2" t="s">
        <v>1101</v>
      </c>
      <c r="H724" s="2" t="s">
        <v>3992</v>
      </c>
      <c r="I724" s="3" t="s">
        <v>3993</v>
      </c>
      <c r="J724" s="3" t="s">
        <v>1098</v>
      </c>
      <c r="K724" s="2" t="s">
        <v>3994</v>
      </c>
    </row>
    <row r="725" spans="1:11" x14ac:dyDescent="0.25">
      <c r="A725" s="2" t="s">
        <v>3995</v>
      </c>
      <c r="B725" s="2" t="s">
        <v>122</v>
      </c>
      <c r="C725" s="2" t="s">
        <v>11</v>
      </c>
      <c r="D725" s="2" t="s">
        <v>123</v>
      </c>
      <c r="E725" s="2" t="s">
        <v>364</v>
      </c>
      <c r="F725" s="3">
        <v>6</v>
      </c>
      <c r="G725" s="2" t="s">
        <v>1101</v>
      </c>
      <c r="H725" s="2" t="s">
        <v>3996</v>
      </c>
      <c r="I725" s="3" t="s">
        <v>3997</v>
      </c>
      <c r="J725" s="3" t="s">
        <v>1098</v>
      </c>
      <c r="K725" s="2" t="s">
        <v>3998</v>
      </c>
    </row>
    <row r="726" spans="1:11" x14ac:dyDescent="0.25">
      <c r="A726" s="2" t="s">
        <v>3999</v>
      </c>
      <c r="B726" s="2" t="s">
        <v>122</v>
      </c>
      <c r="C726" s="2" t="s">
        <v>11</v>
      </c>
      <c r="D726" s="2" t="s">
        <v>123</v>
      </c>
      <c r="E726" s="2" t="s">
        <v>364</v>
      </c>
      <c r="F726" s="3">
        <v>7</v>
      </c>
      <c r="G726" s="2" t="s">
        <v>1101</v>
      </c>
      <c r="H726" s="2" t="s">
        <v>4000</v>
      </c>
      <c r="I726" s="3" t="s">
        <v>4001</v>
      </c>
      <c r="J726" s="3" t="s">
        <v>1098</v>
      </c>
      <c r="K726" s="2" t="s">
        <v>4002</v>
      </c>
    </row>
    <row r="727" spans="1:11" x14ac:dyDescent="0.25">
      <c r="A727" s="2" t="s">
        <v>4003</v>
      </c>
      <c r="B727" s="2" t="s">
        <v>122</v>
      </c>
      <c r="C727" s="2" t="s">
        <v>11</v>
      </c>
      <c r="D727" s="2" t="s">
        <v>123</v>
      </c>
      <c r="E727" s="2" t="s">
        <v>364</v>
      </c>
      <c r="F727" s="3">
        <v>8</v>
      </c>
      <c r="G727" s="2" t="s">
        <v>1101</v>
      </c>
      <c r="H727" s="2" t="s">
        <v>4004</v>
      </c>
      <c r="I727" s="3" t="s">
        <v>4005</v>
      </c>
      <c r="J727" s="3" t="s">
        <v>1098</v>
      </c>
      <c r="K727" s="2" t="s">
        <v>4006</v>
      </c>
    </row>
    <row r="728" spans="1:11" x14ac:dyDescent="0.25">
      <c r="A728" s="2" t="s">
        <v>4007</v>
      </c>
      <c r="B728" s="2" t="s">
        <v>122</v>
      </c>
      <c r="C728" s="2" t="s">
        <v>11</v>
      </c>
      <c r="D728" s="2" t="s">
        <v>123</v>
      </c>
      <c r="E728" s="2" t="s">
        <v>364</v>
      </c>
      <c r="F728" s="3">
        <v>9</v>
      </c>
      <c r="G728" s="2" t="s">
        <v>1101</v>
      </c>
      <c r="H728" s="2" t="s">
        <v>4008</v>
      </c>
      <c r="I728" s="3" t="s">
        <v>4009</v>
      </c>
      <c r="J728" s="3" t="s">
        <v>1098</v>
      </c>
      <c r="K728" s="2" t="s">
        <v>4010</v>
      </c>
    </row>
    <row r="729" spans="1:11" x14ac:dyDescent="0.25">
      <c r="A729" s="2" t="s">
        <v>4011</v>
      </c>
      <c r="B729" s="2" t="s">
        <v>122</v>
      </c>
      <c r="C729" s="2" t="s">
        <v>11</v>
      </c>
      <c r="D729" s="2" t="s">
        <v>123</v>
      </c>
      <c r="E729" s="2" t="s">
        <v>364</v>
      </c>
      <c r="F729" s="3">
        <v>10</v>
      </c>
      <c r="G729" s="2" t="s">
        <v>1101</v>
      </c>
      <c r="H729" s="2" t="s">
        <v>4012</v>
      </c>
      <c r="I729" s="3" t="s">
        <v>4013</v>
      </c>
      <c r="J729" s="3" t="s">
        <v>1098</v>
      </c>
      <c r="K729" s="2" t="s">
        <v>4014</v>
      </c>
    </row>
    <row r="730" spans="1:11" x14ac:dyDescent="0.25">
      <c r="A730" s="2" t="s">
        <v>4015</v>
      </c>
      <c r="B730" s="2" t="s">
        <v>122</v>
      </c>
      <c r="C730" s="2" t="s">
        <v>11</v>
      </c>
      <c r="D730" s="2" t="s">
        <v>123</v>
      </c>
      <c r="E730" s="2" t="s">
        <v>370</v>
      </c>
      <c r="F730" s="3">
        <v>0</v>
      </c>
      <c r="G730" s="2" t="s">
        <v>1095</v>
      </c>
      <c r="H730" s="2" t="s">
        <v>4016</v>
      </c>
      <c r="I730" s="3" t="s">
        <v>4017</v>
      </c>
      <c r="J730" s="3" t="s">
        <v>1098</v>
      </c>
      <c r="K730" s="2" t="s">
        <v>4018</v>
      </c>
    </row>
    <row r="731" spans="1:11" x14ac:dyDescent="0.25">
      <c r="A731" s="2" t="s">
        <v>4019</v>
      </c>
      <c r="B731" s="2" t="s">
        <v>122</v>
      </c>
      <c r="C731" s="2" t="s">
        <v>11</v>
      </c>
      <c r="D731" s="2" t="s">
        <v>123</v>
      </c>
      <c r="E731" s="2" t="s">
        <v>370</v>
      </c>
      <c r="F731" s="3">
        <v>1</v>
      </c>
      <c r="G731" s="2" t="s">
        <v>1101</v>
      </c>
      <c r="H731" s="2" t="s">
        <v>4020</v>
      </c>
      <c r="I731" s="3" t="s">
        <v>4021</v>
      </c>
      <c r="J731" s="3" t="s">
        <v>1098</v>
      </c>
      <c r="K731" s="2" t="s">
        <v>4022</v>
      </c>
    </row>
    <row r="732" spans="1:11" x14ac:dyDescent="0.25">
      <c r="A732" s="2" t="s">
        <v>4023</v>
      </c>
      <c r="B732" s="2" t="s">
        <v>122</v>
      </c>
      <c r="C732" s="2" t="s">
        <v>11</v>
      </c>
      <c r="D732" s="2" t="s">
        <v>123</v>
      </c>
      <c r="E732" s="2" t="s">
        <v>370</v>
      </c>
      <c r="F732" s="3">
        <v>2</v>
      </c>
      <c r="G732" s="2" t="s">
        <v>1101</v>
      </c>
      <c r="H732" s="2" t="s">
        <v>4024</v>
      </c>
      <c r="I732" s="3" t="s">
        <v>4025</v>
      </c>
      <c r="J732" s="3" t="s">
        <v>1098</v>
      </c>
      <c r="K732" s="2" t="s">
        <v>4026</v>
      </c>
    </row>
    <row r="733" spans="1:11" x14ac:dyDescent="0.25">
      <c r="A733" s="2" t="s">
        <v>4027</v>
      </c>
      <c r="B733" s="2" t="s">
        <v>122</v>
      </c>
      <c r="C733" s="2" t="s">
        <v>11</v>
      </c>
      <c r="D733" s="2" t="s">
        <v>123</v>
      </c>
      <c r="E733" s="2" t="s">
        <v>370</v>
      </c>
      <c r="F733" s="3">
        <v>3</v>
      </c>
      <c r="G733" s="2" t="s">
        <v>1101</v>
      </c>
      <c r="H733" s="2" t="s">
        <v>4028</v>
      </c>
      <c r="I733" s="3" t="s">
        <v>4029</v>
      </c>
      <c r="J733" s="3" t="s">
        <v>1098</v>
      </c>
      <c r="K733" s="2" t="s">
        <v>4030</v>
      </c>
    </row>
    <row r="734" spans="1:11" x14ac:dyDescent="0.25">
      <c r="A734" s="2" t="s">
        <v>4031</v>
      </c>
      <c r="B734" s="2" t="s">
        <v>122</v>
      </c>
      <c r="C734" s="2" t="s">
        <v>11</v>
      </c>
      <c r="D734" s="2" t="s">
        <v>123</v>
      </c>
      <c r="E734" s="2" t="s">
        <v>370</v>
      </c>
      <c r="F734" s="3">
        <v>4</v>
      </c>
      <c r="G734" s="2" t="s">
        <v>1101</v>
      </c>
      <c r="H734" s="2" t="s">
        <v>4032</v>
      </c>
      <c r="I734" s="3" t="s">
        <v>4033</v>
      </c>
      <c r="J734" s="3" t="s">
        <v>1098</v>
      </c>
      <c r="K734" s="2" t="s">
        <v>4034</v>
      </c>
    </row>
    <row r="735" spans="1:11" x14ac:dyDescent="0.25">
      <c r="A735" s="2" t="s">
        <v>4035</v>
      </c>
      <c r="B735" s="2" t="s">
        <v>122</v>
      </c>
      <c r="C735" s="2" t="s">
        <v>11</v>
      </c>
      <c r="D735" s="2" t="s">
        <v>123</v>
      </c>
      <c r="E735" s="2" t="s">
        <v>370</v>
      </c>
      <c r="F735" s="3">
        <v>5</v>
      </c>
      <c r="G735" s="2" t="s">
        <v>1101</v>
      </c>
      <c r="H735" s="2" t="s">
        <v>4036</v>
      </c>
      <c r="I735" s="3" t="s">
        <v>4037</v>
      </c>
      <c r="J735" s="3" t="s">
        <v>1098</v>
      </c>
      <c r="K735" s="2" t="s">
        <v>4038</v>
      </c>
    </row>
    <row r="736" spans="1:11" x14ac:dyDescent="0.25">
      <c r="A736" s="2" t="s">
        <v>4039</v>
      </c>
      <c r="B736" s="2" t="s">
        <v>122</v>
      </c>
      <c r="C736" s="2" t="s">
        <v>11</v>
      </c>
      <c r="D736" s="2" t="s">
        <v>123</v>
      </c>
      <c r="E736" s="2" t="s">
        <v>370</v>
      </c>
      <c r="F736" s="3">
        <v>6</v>
      </c>
      <c r="G736" s="2" t="s">
        <v>1101</v>
      </c>
      <c r="H736" s="2" t="s">
        <v>4040</v>
      </c>
      <c r="I736" s="3" t="s">
        <v>4041</v>
      </c>
      <c r="J736" s="3" t="s">
        <v>1098</v>
      </c>
      <c r="K736" s="2" t="s">
        <v>4042</v>
      </c>
    </row>
    <row r="737" spans="1:11" x14ac:dyDescent="0.25">
      <c r="A737" s="2" t="s">
        <v>4043</v>
      </c>
      <c r="B737" s="2" t="s">
        <v>122</v>
      </c>
      <c r="C737" s="2" t="s">
        <v>11</v>
      </c>
      <c r="D737" s="2" t="s">
        <v>123</v>
      </c>
      <c r="E737" s="2" t="s">
        <v>370</v>
      </c>
      <c r="F737" s="3">
        <v>7</v>
      </c>
      <c r="G737" s="2" t="s">
        <v>1101</v>
      </c>
      <c r="H737" s="2" t="s">
        <v>4044</v>
      </c>
      <c r="I737" s="3" t="s">
        <v>4045</v>
      </c>
      <c r="J737" s="3" t="s">
        <v>1098</v>
      </c>
      <c r="K737" s="2" t="s">
        <v>4046</v>
      </c>
    </row>
    <row r="738" spans="1:11" x14ac:dyDescent="0.25">
      <c r="A738" s="2" t="s">
        <v>4047</v>
      </c>
      <c r="B738" s="2" t="s">
        <v>122</v>
      </c>
      <c r="C738" s="2" t="s">
        <v>11</v>
      </c>
      <c r="D738" s="2" t="s">
        <v>123</v>
      </c>
      <c r="E738" s="2" t="s">
        <v>370</v>
      </c>
      <c r="F738" s="3">
        <v>8</v>
      </c>
      <c r="G738" s="2" t="s">
        <v>1101</v>
      </c>
      <c r="H738" s="2" t="s">
        <v>4048</v>
      </c>
      <c r="I738" s="3" t="s">
        <v>4049</v>
      </c>
      <c r="J738" s="3" t="s">
        <v>1098</v>
      </c>
      <c r="K738" s="2" t="s">
        <v>4050</v>
      </c>
    </row>
    <row r="739" spans="1:11" x14ac:dyDescent="0.25">
      <c r="A739" s="2" t="s">
        <v>4051</v>
      </c>
      <c r="B739" s="2" t="s">
        <v>122</v>
      </c>
      <c r="C739" s="2" t="s">
        <v>11</v>
      </c>
      <c r="D739" s="2" t="s">
        <v>123</v>
      </c>
      <c r="E739" s="2" t="s">
        <v>370</v>
      </c>
      <c r="F739" s="3">
        <v>9</v>
      </c>
      <c r="G739" s="2" t="s">
        <v>1101</v>
      </c>
      <c r="H739" s="2" t="s">
        <v>4052</v>
      </c>
      <c r="I739" s="3" t="s">
        <v>4053</v>
      </c>
      <c r="J739" s="3" t="s">
        <v>1098</v>
      </c>
      <c r="K739" s="2" t="s">
        <v>4054</v>
      </c>
    </row>
    <row r="740" spans="1:11" x14ac:dyDescent="0.25">
      <c r="A740" s="2" t="s">
        <v>4055</v>
      </c>
      <c r="B740" s="2" t="s">
        <v>122</v>
      </c>
      <c r="C740" s="2" t="s">
        <v>11</v>
      </c>
      <c r="D740" s="2" t="s">
        <v>123</v>
      </c>
      <c r="E740" s="2" t="s">
        <v>370</v>
      </c>
      <c r="F740" s="3">
        <v>10</v>
      </c>
      <c r="G740" s="2" t="s">
        <v>1101</v>
      </c>
      <c r="H740" s="2" t="s">
        <v>4056</v>
      </c>
      <c r="I740" s="3" t="s">
        <v>4057</v>
      </c>
      <c r="J740" s="3" t="s">
        <v>1132</v>
      </c>
      <c r="K740" s="2" t="s">
        <v>4058</v>
      </c>
    </row>
    <row r="741" spans="1:11" x14ac:dyDescent="0.25">
      <c r="A741" s="2" t="s">
        <v>4059</v>
      </c>
      <c r="B741" s="2" t="s">
        <v>122</v>
      </c>
      <c r="C741" s="2" t="s">
        <v>11</v>
      </c>
      <c r="D741" s="2" t="s">
        <v>123</v>
      </c>
      <c r="E741" s="2" t="s">
        <v>395</v>
      </c>
      <c r="F741" s="3">
        <v>0</v>
      </c>
      <c r="G741" s="2" t="s">
        <v>1095</v>
      </c>
      <c r="H741" s="2" t="s">
        <v>4060</v>
      </c>
      <c r="I741" s="3" t="s">
        <v>4061</v>
      </c>
      <c r="J741" s="3" t="s">
        <v>1137</v>
      </c>
      <c r="K741" s="2" t="s">
        <v>4062</v>
      </c>
    </row>
    <row r="742" spans="1:11" x14ac:dyDescent="0.25">
      <c r="A742" s="2" t="s">
        <v>4063</v>
      </c>
      <c r="B742" s="2" t="s">
        <v>122</v>
      </c>
      <c r="C742" s="2" t="s">
        <v>11</v>
      </c>
      <c r="D742" s="2" t="s">
        <v>123</v>
      </c>
      <c r="E742" s="2" t="s">
        <v>395</v>
      </c>
      <c r="F742" s="3">
        <v>1</v>
      </c>
      <c r="G742" s="2" t="s">
        <v>1101</v>
      </c>
      <c r="H742" s="2" t="s">
        <v>4064</v>
      </c>
      <c r="I742" s="3" t="s">
        <v>4065</v>
      </c>
      <c r="J742" s="3" t="s">
        <v>1098</v>
      </c>
      <c r="K742" s="2" t="s">
        <v>4066</v>
      </c>
    </row>
    <row r="743" spans="1:11" x14ac:dyDescent="0.25">
      <c r="A743" s="2" t="s">
        <v>4067</v>
      </c>
      <c r="B743" s="2" t="s">
        <v>122</v>
      </c>
      <c r="C743" s="2" t="s">
        <v>11</v>
      </c>
      <c r="D743" s="2" t="s">
        <v>123</v>
      </c>
      <c r="E743" s="2" t="s">
        <v>395</v>
      </c>
      <c r="F743" s="3">
        <v>2</v>
      </c>
      <c r="G743" s="2" t="s">
        <v>1101</v>
      </c>
      <c r="H743" s="2" t="s">
        <v>4068</v>
      </c>
      <c r="I743" s="3" t="s">
        <v>4069</v>
      </c>
      <c r="J743" s="3" t="s">
        <v>1098</v>
      </c>
      <c r="K743" s="2" t="s">
        <v>4070</v>
      </c>
    </row>
    <row r="744" spans="1:11" x14ac:dyDescent="0.25">
      <c r="A744" s="2" t="s">
        <v>4071</v>
      </c>
      <c r="B744" s="2" t="s">
        <v>122</v>
      </c>
      <c r="C744" s="2" t="s">
        <v>11</v>
      </c>
      <c r="D744" s="2" t="s">
        <v>123</v>
      </c>
      <c r="E744" s="2" t="s">
        <v>395</v>
      </c>
      <c r="F744" s="3">
        <v>3</v>
      </c>
      <c r="G744" s="2" t="s">
        <v>1101</v>
      </c>
      <c r="H744" s="2" t="s">
        <v>4072</v>
      </c>
      <c r="I744" s="3" t="s">
        <v>4073</v>
      </c>
      <c r="J744" s="3" t="s">
        <v>1098</v>
      </c>
      <c r="K744" s="2" t="s">
        <v>4074</v>
      </c>
    </row>
    <row r="745" spans="1:11" x14ac:dyDescent="0.25">
      <c r="A745" s="2" t="s">
        <v>4075</v>
      </c>
      <c r="B745" s="2" t="s">
        <v>122</v>
      </c>
      <c r="C745" s="2" t="s">
        <v>11</v>
      </c>
      <c r="D745" s="2" t="s">
        <v>123</v>
      </c>
      <c r="E745" s="2" t="s">
        <v>395</v>
      </c>
      <c r="F745" s="3">
        <v>4</v>
      </c>
      <c r="G745" s="2" t="s">
        <v>1101</v>
      </c>
      <c r="H745" s="2" t="s">
        <v>4076</v>
      </c>
      <c r="I745" s="3" t="s">
        <v>4077</v>
      </c>
      <c r="J745" s="3" t="s">
        <v>1098</v>
      </c>
      <c r="K745" s="2" t="s">
        <v>4078</v>
      </c>
    </row>
    <row r="746" spans="1:11" x14ac:dyDescent="0.25">
      <c r="A746" s="2" t="s">
        <v>4079</v>
      </c>
      <c r="B746" s="2" t="s">
        <v>122</v>
      </c>
      <c r="C746" s="2" t="s">
        <v>11</v>
      </c>
      <c r="D746" s="2" t="s">
        <v>123</v>
      </c>
      <c r="E746" s="2" t="s">
        <v>395</v>
      </c>
      <c r="F746" s="3">
        <v>5</v>
      </c>
      <c r="G746" s="2" t="s">
        <v>1101</v>
      </c>
      <c r="H746" s="2" t="s">
        <v>4080</v>
      </c>
      <c r="I746" s="3" t="s">
        <v>4081</v>
      </c>
      <c r="J746" s="3" t="s">
        <v>1098</v>
      </c>
      <c r="K746" s="2" t="s">
        <v>4082</v>
      </c>
    </row>
    <row r="747" spans="1:11" x14ac:dyDescent="0.25">
      <c r="A747" s="2" t="s">
        <v>4083</v>
      </c>
      <c r="B747" s="2" t="s">
        <v>122</v>
      </c>
      <c r="C747" s="2" t="s">
        <v>11</v>
      </c>
      <c r="D747" s="2" t="s">
        <v>123</v>
      </c>
      <c r="E747" s="2" t="s">
        <v>395</v>
      </c>
      <c r="F747" s="3">
        <v>6</v>
      </c>
      <c r="G747" s="2" t="s">
        <v>1101</v>
      </c>
      <c r="H747" s="2" t="s">
        <v>4084</v>
      </c>
      <c r="I747" s="3" t="s">
        <v>4085</v>
      </c>
      <c r="J747" s="3" t="s">
        <v>1132</v>
      </c>
      <c r="K747" s="2" t="s">
        <v>4086</v>
      </c>
    </row>
    <row r="748" spans="1:11" x14ac:dyDescent="0.25">
      <c r="A748" s="2" t="s">
        <v>4087</v>
      </c>
      <c r="B748" s="2" t="s">
        <v>122</v>
      </c>
      <c r="C748" s="2" t="s">
        <v>11</v>
      </c>
      <c r="D748" s="2" t="s">
        <v>123</v>
      </c>
      <c r="E748" s="2" t="s">
        <v>395</v>
      </c>
      <c r="F748" s="3">
        <v>7</v>
      </c>
      <c r="G748" s="2" t="s">
        <v>1101</v>
      </c>
      <c r="H748" s="2" t="s">
        <v>4088</v>
      </c>
      <c r="I748" s="3" t="s">
        <v>4089</v>
      </c>
      <c r="J748" s="3" t="s">
        <v>1132</v>
      </c>
      <c r="K748" s="2" t="s">
        <v>4090</v>
      </c>
    </row>
    <row r="749" spans="1:11" x14ac:dyDescent="0.25">
      <c r="A749" s="2" t="s">
        <v>4091</v>
      </c>
      <c r="B749" s="2" t="s">
        <v>122</v>
      </c>
      <c r="C749" s="2" t="s">
        <v>11</v>
      </c>
      <c r="D749" s="2" t="s">
        <v>123</v>
      </c>
      <c r="E749" s="2" t="s">
        <v>395</v>
      </c>
      <c r="F749" s="3">
        <v>8</v>
      </c>
      <c r="G749" s="2" t="s">
        <v>1101</v>
      </c>
      <c r="H749" s="2" t="s">
        <v>4092</v>
      </c>
      <c r="I749" s="3" t="s">
        <v>4093</v>
      </c>
      <c r="J749" s="3" t="s">
        <v>1098</v>
      </c>
      <c r="K749" s="2" t="s">
        <v>4094</v>
      </c>
    </row>
    <row r="750" spans="1:11" x14ac:dyDescent="0.25">
      <c r="A750" s="2" t="s">
        <v>4095</v>
      </c>
      <c r="B750" s="2" t="s">
        <v>122</v>
      </c>
      <c r="C750" s="2" t="s">
        <v>11</v>
      </c>
      <c r="D750" s="2" t="s">
        <v>123</v>
      </c>
      <c r="E750" s="2" t="s">
        <v>395</v>
      </c>
      <c r="F750" s="3">
        <v>9</v>
      </c>
      <c r="G750" s="2" t="s">
        <v>1101</v>
      </c>
      <c r="H750" s="2" t="s">
        <v>4096</v>
      </c>
      <c r="I750" s="3" t="s">
        <v>4097</v>
      </c>
      <c r="J750" s="3" t="s">
        <v>1132</v>
      </c>
      <c r="K750" s="2" t="s">
        <v>4098</v>
      </c>
    </row>
    <row r="751" spans="1:11" x14ac:dyDescent="0.25">
      <c r="A751" s="2" t="s">
        <v>4099</v>
      </c>
      <c r="B751" s="2" t="s">
        <v>122</v>
      </c>
      <c r="C751" s="2" t="s">
        <v>11</v>
      </c>
      <c r="D751" s="2" t="s">
        <v>123</v>
      </c>
      <c r="E751" s="2" t="s">
        <v>395</v>
      </c>
      <c r="F751" s="3">
        <v>10</v>
      </c>
      <c r="G751" s="2" t="s">
        <v>1101</v>
      </c>
      <c r="H751" s="2" t="s">
        <v>4100</v>
      </c>
      <c r="I751" s="3" t="s">
        <v>4101</v>
      </c>
      <c r="J751" s="3" t="s">
        <v>1132</v>
      </c>
      <c r="K751" s="2" t="s">
        <v>4102</v>
      </c>
    </row>
    <row r="752" spans="1:11" x14ac:dyDescent="0.25">
      <c r="A752" s="2" t="s">
        <v>4103</v>
      </c>
      <c r="B752" s="2" t="s">
        <v>122</v>
      </c>
      <c r="C752" s="2" t="s">
        <v>11</v>
      </c>
      <c r="D752" s="2" t="s">
        <v>123</v>
      </c>
      <c r="E752" s="2" t="s">
        <v>393</v>
      </c>
      <c r="F752" s="3">
        <v>0</v>
      </c>
      <c r="G752" s="2" t="s">
        <v>1095</v>
      </c>
      <c r="H752" s="2" t="s">
        <v>4104</v>
      </c>
      <c r="I752" s="3" t="s">
        <v>4105</v>
      </c>
      <c r="J752" s="3" t="s">
        <v>1098</v>
      </c>
      <c r="K752" s="2" t="s">
        <v>4106</v>
      </c>
    </row>
    <row r="753" spans="1:11" x14ac:dyDescent="0.25">
      <c r="A753" s="2" t="s">
        <v>4107</v>
      </c>
      <c r="B753" s="2" t="s">
        <v>122</v>
      </c>
      <c r="C753" s="2" t="s">
        <v>11</v>
      </c>
      <c r="D753" s="2" t="s">
        <v>123</v>
      </c>
      <c r="E753" s="2" t="s">
        <v>393</v>
      </c>
      <c r="F753" s="3">
        <v>1</v>
      </c>
      <c r="G753" s="2" t="s">
        <v>1101</v>
      </c>
      <c r="H753" s="2" t="s">
        <v>4108</v>
      </c>
      <c r="I753" s="3" t="s">
        <v>4109</v>
      </c>
      <c r="J753" s="3" t="s">
        <v>1098</v>
      </c>
      <c r="K753" s="2" t="s">
        <v>4110</v>
      </c>
    </row>
    <row r="754" spans="1:11" x14ac:dyDescent="0.25">
      <c r="A754" s="2" t="s">
        <v>4111</v>
      </c>
      <c r="B754" s="2" t="s">
        <v>122</v>
      </c>
      <c r="C754" s="2" t="s">
        <v>11</v>
      </c>
      <c r="D754" s="2" t="s">
        <v>123</v>
      </c>
      <c r="E754" s="2" t="s">
        <v>393</v>
      </c>
      <c r="F754" s="3">
        <v>2</v>
      </c>
      <c r="G754" s="2" t="s">
        <v>1101</v>
      </c>
      <c r="H754" s="2" t="s">
        <v>4112</v>
      </c>
      <c r="I754" s="3" t="s">
        <v>4113</v>
      </c>
      <c r="J754" s="3" t="s">
        <v>1098</v>
      </c>
      <c r="K754" s="2" t="s">
        <v>4114</v>
      </c>
    </row>
    <row r="755" spans="1:11" x14ac:dyDescent="0.25">
      <c r="A755" s="2" t="s">
        <v>4115</v>
      </c>
      <c r="B755" s="2" t="s">
        <v>122</v>
      </c>
      <c r="C755" s="2" t="s">
        <v>11</v>
      </c>
      <c r="D755" s="2" t="s">
        <v>123</v>
      </c>
      <c r="E755" s="2" t="s">
        <v>393</v>
      </c>
      <c r="F755" s="3">
        <v>3</v>
      </c>
      <c r="G755" s="2" t="s">
        <v>1101</v>
      </c>
      <c r="H755" s="2" t="s">
        <v>4116</v>
      </c>
      <c r="I755" s="3" t="s">
        <v>4117</v>
      </c>
      <c r="J755" s="3" t="s">
        <v>1098</v>
      </c>
      <c r="K755" s="2" t="s">
        <v>4118</v>
      </c>
    </row>
    <row r="756" spans="1:11" x14ac:dyDescent="0.25">
      <c r="A756" s="2" t="s">
        <v>4119</v>
      </c>
      <c r="B756" s="2" t="s">
        <v>122</v>
      </c>
      <c r="C756" s="2" t="s">
        <v>11</v>
      </c>
      <c r="D756" s="2" t="s">
        <v>123</v>
      </c>
      <c r="E756" s="2" t="s">
        <v>393</v>
      </c>
      <c r="F756" s="3">
        <v>4</v>
      </c>
      <c r="G756" s="2" t="s">
        <v>1101</v>
      </c>
      <c r="H756" s="2" t="s">
        <v>4120</v>
      </c>
      <c r="I756" s="3" t="s">
        <v>4121</v>
      </c>
      <c r="J756" s="3" t="s">
        <v>1137</v>
      </c>
      <c r="K756" s="2" t="s">
        <v>4122</v>
      </c>
    </row>
    <row r="757" spans="1:11" x14ac:dyDescent="0.25">
      <c r="A757" s="2" t="s">
        <v>4123</v>
      </c>
      <c r="B757" s="2" t="s">
        <v>122</v>
      </c>
      <c r="C757" s="2" t="s">
        <v>11</v>
      </c>
      <c r="D757" s="2" t="s">
        <v>123</v>
      </c>
      <c r="E757" s="2" t="s">
        <v>393</v>
      </c>
      <c r="F757" s="3">
        <v>5</v>
      </c>
      <c r="G757" s="2" t="s">
        <v>1101</v>
      </c>
      <c r="H757" s="2" t="s">
        <v>4124</v>
      </c>
      <c r="I757" s="3" t="s">
        <v>4125</v>
      </c>
      <c r="J757" s="3" t="s">
        <v>1098</v>
      </c>
      <c r="K757" s="2" t="s">
        <v>4126</v>
      </c>
    </row>
    <row r="758" spans="1:11" x14ac:dyDescent="0.25">
      <c r="A758" s="2" t="s">
        <v>4127</v>
      </c>
      <c r="B758" s="2" t="s">
        <v>122</v>
      </c>
      <c r="C758" s="2" t="s">
        <v>11</v>
      </c>
      <c r="D758" s="2" t="s">
        <v>123</v>
      </c>
      <c r="E758" s="2" t="s">
        <v>393</v>
      </c>
      <c r="F758" s="3">
        <v>6</v>
      </c>
      <c r="G758" s="2" t="s">
        <v>1101</v>
      </c>
      <c r="H758" s="2" t="s">
        <v>4128</v>
      </c>
      <c r="I758" s="3" t="s">
        <v>4129</v>
      </c>
      <c r="J758" s="3" t="s">
        <v>1098</v>
      </c>
      <c r="K758" s="2" t="s">
        <v>4130</v>
      </c>
    </row>
    <row r="759" spans="1:11" x14ac:dyDescent="0.25">
      <c r="A759" s="2" t="s">
        <v>4131</v>
      </c>
      <c r="B759" s="2" t="s">
        <v>122</v>
      </c>
      <c r="C759" s="2" t="s">
        <v>11</v>
      </c>
      <c r="D759" s="2" t="s">
        <v>123</v>
      </c>
      <c r="E759" s="2" t="s">
        <v>393</v>
      </c>
      <c r="F759" s="3">
        <v>7</v>
      </c>
      <c r="G759" s="2" t="s">
        <v>1101</v>
      </c>
      <c r="H759" s="2" t="s">
        <v>4132</v>
      </c>
      <c r="I759" s="3" t="s">
        <v>4133</v>
      </c>
      <c r="J759" s="3" t="s">
        <v>1098</v>
      </c>
      <c r="K759" s="2" t="s">
        <v>4134</v>
      </c>
    </row>
    <row r="760" spans="1:11" x14ac:dyDescent="0.25">
      <c r="A760" s="2" t="s">
        <v>4135</v>
      </c>
      <c r="B760" s="2" t="s">
        <v>122</v>
      </c>
      <c r="C760" s="2" t="s">
        <v>11</v>
      </c>
      <c r="D760" s="2" t="s">
        <v>123</v>
      </c>
      <c r="E760" s="2" t="s">
        <v>393</v>
      </c>
      <c r="F760" s="3">
        <v>8</v>
      </c>
      <c r="G760" s="2" t="s">
        <v>1101</v>
      </c>
      <c r="H760" s="2" t="s">
        <v>4136</v>
      </c>
      <c r="I760" s="3" t="s">
        <v>4137</v>
      </c>
      <c r="J760" s="3" t="s">
        <v>1098</v>
      </c>
      <c r="K760" s="2" t="s">
        <v>4138</v>
      </c>
    </row>
    <row r="761" spans="1:11" x14ac:dyDescent="0.25">
      <c r="A761" s="2" t="s">
        <v>4139</v>
      </c>
      <c r="B761" s="2" t="s">
        <v>122</v>
      </c>
      <c r="C761" s="2" t="s">
        <v>11</v>
      </c>
      <c r="D761" s="2" t="s">
        <v>123</v>
      </c>
      <c r="E761" s="2" t="s">
        <v>393</v>
      </c>
      <c r="F761" s="3">
        <v>9</v>
      </c>
      <c r="G761" s="2" t="s">
        <v>1101</v>
      </c>
      <c r="H761" s="2" t="s">
        <v>4140</v>
      </c>
      <c r="I761" s="3" t="s">
        <v>4141</v>
      </c>
      <c r="J761" s="3" t="s">
        <v>1098</v>
      </c>
      <c r="K761" s="2" t="s">
        <v>4142</v>
      </c>
    </row>
    <row r="762" spans="1:11" x14ac:dyDescent="0.25">
      <c r="A762" s="2" t="s">
        <v>4143</v>
      </c>
      <c r="B762" s="2" t="s">
        <v>122</v>
      </c>
      <c r="C762" s="2" t="s">
        <v>11</v>
      </c>
      <c r="D762" s="2" t="s">
        <v>123</v>
      </c>
      <c r="E762" s="2" t="s">
        <v>393</v>
      </c>
      <c r="F762" s="3">
        <v>10</v>
      </c>
      <c r="G762" s="2" t="s">
        <v>1101</v>
      </c>
      <c r="H762" s="2" t="s">
        <v>4144</v>
      </c>
      <c r="I762" s="3" t="s">
        <v>4145</v>
      </c>
      <c r="J762" s="3" t="s">
        <v>1098</v>
      </c>
      <c r="K762" s="2" t="s">
        <v>4146</v>
      </c>
    </row>
    <row r="763" spans="1:11" x14ac:dyDescent="0.25">
      <c r="A763" s="2" t="s">
        <v>4147</v>
      </c>
      <c r="B763" s="2" t="s">
        <v>122</v>
      </c>
      <c r="C763" s="2" t="s">
        <v>11</v>
      </c>
      <c r="D763" s="2" t="s">
        <v>123</v>
      </c>
      <c r="E763" s="2" t="s">
        <v>398</v>
      </c>
      <c r="F763" s="3">
        <v>0</v>
      </c>
      <c r="G763" s="2" t="s">
        <v>1095</v>
      </c>
      <c r="H763" s="2" t="s">
        <v>4148</v>
      </c>
      <c r="I763" s="3" t="s">
        <v>4149</v>
      </c>
      <c r="J763" s="3" t="s">
        <v>1098</v>
      </c>
      <c r="K763" s="2" t="s">
        <v>4150</v>
      </c>
    </row>
    <row r="764" spans="1:11" x14ac:dyDescent="0.25">
      <c r="A764" s="2" t="s">
        <v>4151</v>
      </c>
      <c r="B764" s="2" t="s">
        <v>122</v>
      </c>
      <c r="C764" s="2" t="s">
        <v>11</v>
      </c>
      <c r="D764" s="2" t="s">
        <v>123</v>
      </c>
      <c r="E764" s="2" t="s">
        <v>398</v>
      </c>
      <c r="F764" s="3">
        <v>1</v>
      </c>
      <c r="G764" s="2" t="s">
        <v>1101</v>
      </c>
      <c r="H764" s="2" t="s">
        <v>4152</v>
      </c>
      <c r="I764" s="3" t="s">
        <v>4153</v>
      </c>
      <c r="J764" s="3" t="s">
        <v>1098</v>
      </c>
      <c r="K764" s="2" t="s">
        <v>4154</v>
      </c>
    </row>
    <row r="765" spans="1:11" x14ac:dyDescent="0.25">
      <c r="A765" s="2" t="s">
        <v>4155</v>
      </c>
      <c r="B765" s="2" t="s">
        <v>122</v>
      </c>
      <c r="C765" s="2" t="s">
        <v>11</v>
      </c>
      <c r="D765" s="2" t="s">
        <v>123</v>
      </c>
      <c r="E765" s="2" t="s">
        <v>398</v>
      </c>
      <c r="F765" s="3">
        <v>2</v>
      </c>
      <c r="G765" s="2" t="s">
        <v>1101</v>
      </c>
      <c r="H765" s="2" t="s">
        <v>4156</v>
      </c>
      <c r="I765" s="3" t="s">
        <v>4157</v>
      </c>
      <c r="J765" s="3" t="s">
        <v>1098</v>
      </c>
      <c r="K765" s="2" t="s">
        <v>4158</v>
      </c>
    </row>
    <row r="766" spans="1:11" x14ac:dyDescent="0.25">
      <c r="A766" s="2" t="s">
        <v>4159</v>
      </c>
      <c r="B766" s="2" t="s">
        <v>122</v>
      </c>
      <c r="C766" s="2" t="s">
        <v>11</v>
      </c>
      <c r="D766" s="2" t="s">
        <v>123</v>
      </c>
      <c r="E766" s="2" t="s">
        <v>398</v>
      </c>
      <c r="F766" s="3">
        <v>3</v>
      </c>
      <c r="G766" s="2" t="s">
        <v>1101</v>
      </c>
      <c r="H766" s="2" t="s">
        <v>4160</v>
      </c>
      <c r="I766" s="3" t="s">
        <v>4161</v>
      </c>
      <c r="J766" s="3" t="s">
        <v>1098</v>
      </c>
      <c r="K766" s="2" t="s">
        <v>4162</v>
      </c>
    </row>
    <row r="767" spans="1:11" x14ac:dyDescent="0.25">
      <c r="A767" s="2" t="s">
        <v>4163</v>
      </c>
      <c r="B767" s="2" t="s">
        <v>122</v>
      </c>
      <c r="C767" s="2" t="s">
        <v>11</v>
      </c>
      <c r="D767" s="2" t="s">
        <v>123</v>
      </c>
      <c r="E767" s="2" t="s">
        <v>398</v>
      </c>
      <c r="F767" s="3">
        <v>4</v>
      </c>
      <c r="G767" s="2" t="s">
        <v>1101</v>
      </c>
      <c r="H767" s="2" t="s">
        <v>4164</v>
      </c>
      <c r="I767" s="3" t="s">
        <v>4165</v>
      </c>
      <c r="J767" s="3" t="s">
        <v>1098</v>
      </c>
      <c r="K767" s="2" t="s">
        <v>4166</v>
      </c>
    </row>
    <row r="768" spans="1:11" x14ac:dyDescent="0.25">
      <c r="A768" s="2" t="s">
        <v>4167</v>
      </c>
      <c r="B768" s="2" t="s">
        <v>122</v>
      </c>
      <c r="C768" s="2" t="s">
        <v>11</v>
      </c>
      <c r="D768" s="2" t="s">
        <v>123</v>
      </c>
      <c r="E768" s="2" t="s">
        <v>398</v>
      </c>
      <c r="F768" s="3">
        <v>5</v>
      </c>
      <c r="G768" s="2" t="s">
        <v>1101</v>
      </c>
      <c r="H768" s="2" t="s">
        <v>4168</v>
      </c>
      <c r="I768" s="3" t="s">
        <v>4169</v>
      </c>
      <c r="J768" s="3" t="s">
        <v>2720</v>
      </c>
      <c r="K768" s="2" t="s">
        <v>4170</v>
      </c>
    </row>
    <row r="769" spans="1:11" x14ac:dyDescent="0.25">
      <c r="A769" s="2" t="s">
        <v>4171</v>
      </c>
      <c r="B769" s="2" t="s">
        <v>122</v>
      </c>
      <c r="C769" s="2" t="s">
        <v>11</v>
      </c>
      <c r="D769" s="2" t="s">
        <v>123</v>
      </c>
      <c r="E769" s="2" t="s">
        <v>398</v>
      </c>
      <c r="F769" s="3">
        <v>6</v>
      </c>
      <c r="G769" s="2" t="s">
        <v>1101</v>
      </c>
      <c r="H769" s="2" t="s">
        <v>4172</v>
      </c>
      <c r="I769" s="3" t="s">
        <v>4173</v>
      </c>
      <c r="J769" s="3" t="s">
        <v>1098</v>
      </c>
      <c r="K769" s="2" t="s">
        <v>4174</v>
      </c>
    </row>
    <row r="770" spans="1:11" x14ac:dyDescent="0.25">
      <c r="A770" s="2" t="s">
        <v>4175</v>
      </c>
      <c r="B770" s="2" t="s">
        <v>122</v>
      </c>
      <c r="C770" s="2" t="s">
        <v>11</v>
      </c>
      <c r="D770" s="2" t="s">
        <v>123</v>
      </c>
      <c r="E770" s="2" t="s">
        <v>398</v>
      </c>
      <c r="F770" s="3">
        <v>7</v>
      </c>
      <c r="G770" s="2" t="s">
        <v>1101</v>
      </c>
      <c r="H770" s="2" t="s">
        <v>4176</v>
      </c>
      <c r="I770" s="3" t="s">
        <v>4177</v>
      </c>
      <c r="J770" s="3" t="s">
        <v>1098</v>
      </c>
      <c r="K770" s="2" t="s">
        <v>4178</v>
      </c>
    </row>
    <row r="771" spans="1:11" x14ac:dyDescent="0.25">
      <c r="A771" s="2" t="s">
        <v>4179</v>
      </c>
      <c r="B771" s="2" t="s">
        <v>122</v>
      </c>
      <c r="C771" s="2" t="s">
        <v>11</v>
      </c>
      <c r="D771" s="2" t="s">
        <v>123</v>
      </c>
      <c r="E771" s="2" t="s">
        <v>398</v>
      </c>
      <c r="F771" s="3">
        <v>8</v>
      </c>
      <c r="G771" s="2" t="s">
        <v>1101</v>
      </c>
      <c r="H771" s="2" t="s">
        <v>4180</v>
      </c>
      <c r="I771" s="3" t="s">
        <v>4181</v>
      </c>
      <c r="J771" s="3" t="s">
        <v>1098</v>
      </c>
      <c r="K771" s="2" t="s">
        <v>4182</v>
      </c>
    </row>
    <row r="772" spans="1:11" x14ac:dyDescent="0.25">
      <c r="A772" s="2" t="s">
        <v>4183</v>
      </c>
      <c r="B772" s="2" t="s">
        <v>122</v>
      </c>
      <c r="C772" s="2" t="s">
        <v>11</v>
      </c>
      <c r="D772" s="2" t="s">
        <v>123</v>
      </c>
      <c r="E772" s="2" t="s">
        <v>398</v>
      </c>
      <c r="F772" s="3">
        <v>9</v>
      </c>
      <c r="G772" s="2" t="s">
        <v>1101</v>
      </c>
      <c r="H772" s="2" t="s">
        <v>4184</v>
      </c>
      <c r="I772" s="3" t="s">
        <v>4185</v>
      </c>
      <c r="J772" s="3" t="s">
        <v>1098</v>
      </c>
      <c r="K772" s="2" t="s">
        <v>4186</v>
      </c>
    </row>
    <row r="773" spans="1:11" x14ac:dyDescent="0.25">
      <c r="A773" s="2" t="s">
        <v>4187</v>
      </c>
      <c r="B773" s="2" t="s">
        <v>122</v>
      </c>
      <c r="C773" s="2" t="s">
        <v>11</v>
      </c>
      <c r="D773" s="2" t="s">
        <v>123</v>
      </c>
      <c r="E773" s="2" t="s">
        <v>398</v>
      </c>
      <c r="F773" s="3">
        <v>10</v>
      </c>
      <c r="G773" s="2" t="s">
        <v>1101</v>
      </c>
      <c r="H773" s="2" t="s">
        <v>4188</v>
      </c>
      <c r="I773" s="3" t="s">
        <v>4189</v>
      </c>
      <c r="J773" s="3" t="s">
        <v>1098</v>
      </c>
      <c r="K773" s="2" t="s">
        <v>4190</v>
      </c>
    </row>
    <row r="774" spans="1:11" x14ac:dyDescent="0.25">
      <c r="A774" s="2" t="s">
        <v>4191</v>
      </c>
      <c r="B774" s="2" t="s">
        <v>122</v>
      </c>
      <c r="C774" s="2" t="s">
        <v>11</v>
      </c>
      <c r="D774" s="2" t="s">
        <v>123</v>
      </c>
      <c r="E774" s="2" t="s">
        <v>373</v>
      </c>
      <c r="F774" s="3">
        <v>0</v>
      </c>
      <c r="G774" s="2" t="s">
        <v>1095</v>
      </c>
      <c r="H774" s="2" t="s">
        <v>4192</v>
      </c>
      <c r="I774" s="3" t="s">
        <v>4193</v>
      </c>
      <c r="J774" s="3" t="s">
        <v>1098</v>
      </c>
      <c r="K774" s="2" t="s">
        <v>4194</v>
      </c>
    </row>
    <row r="775" spans="1:11" x14ac:dyDescent="0.25">
      <c r="A775" s="2" t="s">
        <v>4195</v>
      </c>
      <c r="B775" s="2" t="s">
        <v>122</v>
      </c>
      <c r="C775" s="2" t="s">
        <v>11</v>
      </c>
      <c r="D775" s="2" t="s">
        <v>123</v>
      </c>
      <c r="E775" s="2" t="s">
        <v>373</v>
      </c>
      <c r="F775" s="3">
        <v>1</v>
      </c>
      <c r="G775" s="2" t="s">
        <v>1101</v>
      </c>
      <c r="H775" s="2" t="s">
        <v>4196</v>
      </c>
      <c r="I775" s="3" t="s">
        <v>4197</v>
      </c>
      <c r="J775" s="3" t="s">
        <v>1137</v>
      </c>
      <c r="K775" s="2" t="s">
        <v>4198</v>
      </c>
    </row>
    <row r="776" spans="1:11" x14ac:dyDescent="0.25">
      <c r="A776" s="2" t="s">
        <v>4199</v>
      </c>
      <c r="B776" s="2" t="s">
        <v>122</v>
      </c>
      <c r="C776" s="2" t="s">
        <v>11</v>
      </c>
      <c r="D776" s="2" t="s">
        <v>123</v>
      </c>
      <c r="E776" s="2" t="s">
        <v>373</v>
      </c>
      <c r="F776" s="3">
        <v>2</v>
      </c>
      <c r="G776" s="2" t="s">
        <v>1101</v>
      </c>
      <c r="H776" s="2" t="s">
        <v>4200</v>
      </c>
      <c r="I776" s="3" t="s">
        <v>4201</v>
      </c>
      <c r="J776" s="3" t="s">
        <v>1098</v>
      </c>
      <c r="K776" s="2" t="s">
        <v>4202</v>
      </c>
    </row>
    <row r="777" spans="1:11" x14ac:dyDescent="0.25">
      <c r="A777" s="2" t="s">
        <v>4203</v>
      </c>
      <c r="B777" s="2" t="s">
        <v>122</v>
      </c>
      <c r="C777" s="2" t="s">
        <v>11</v>
      </c>
      <c r="D777" s="2" t="s">
        <v>123</v>
      </c>
      <c r="E777" s="2" t="s">
        <v>373</v>
      </c>
      <c r="F777" s="3">
        <v>3</v>
      </c>
      <c r="G777" s="2" t="s">
        <v>1101</v>
      </c>
      <c r="H777" s="2" t="s">
        <v>4204</v>
      </c>
      <c r="I777" s="3" t="s">
        <v>4205</v>
      </c>
      <c r="J777" s="3" t="s">
        <v>1137</v>
      </c>
      <c r="K777" s="2" t="s">
        <v>4206</v>
      </c>
    </row>
    <row r="778" spans="1:11" x14ac:dyDescent="0.25">
      <c r="A778" s="2" t="s">
        <v>4207</v>
      </c>
      <c r="B778" s="2" t="s">
        <v>122</v>
      </c>
      <c r="C778" s="2" t="s">
        <v>11</v>
      </c>
      <c r="D778" s="2" t="s">
        <v>123</v>
      </c>
      <c r="E778" s="2" t="s">
        <v>373</v>
      </c>
      <c r="F778" s="3">
        <v>4</v>
      </c>
      <c r="G778" s="2" t="s">
        <v>1101</v>
      </c>
      <c r="H778" s="2" t="s">
        <v>4208</v>
      </c>
      <c r="I778" s="3" t="s">
        <v>4209</v>
      </c>
      <c r="J778" s="3" t="s">
        <v>1098</v>
      </c>
      <c r="K778" s="2" t="s">
        <v>4210</v>
      </c>
    </row>
    <row r="779" spans="1:11" x14ac:dyDescent="0.25">
      <c r="A779" s="2" t="s">
        <v>4211</v>
      </c>
      <c r="B779" s="2" t="s">
        <v>122</v>
      </c>
      <c r="C779" s="2" t="s">
        <v>11</v>
      </c>
      <c r="D779" s="2" t="s">
        <v>123</v>
      </c>
      <c r="E779" s="2" t="s">
        <v>373</v>
      </c>
      <c r="F779" s="3">
        <v>5</v>
      </c>
      <c r="G779" s="2" t="s">
        <v>1101</v>
      </c>
      <c r="H779" s="2" t="s">
        <v>4212</v>
      </c>
      <c r="I779" s="3" t="s">
        <v>4213</v>
      </c>
      <c r="J779" s="3" t="s">
        <v>1098</v>
      </c>
      <c r="K779" s="2" t="s">
        <v>4214</v>
      </c>
    </row>
    <row r="780" spans="1:11" x14ac:dyDescent="0.25">
      <c r="A780" s="2" t="s">
        <v>4215</v>
      </c>
      <c r="B780" s="2" t="s">
        <v>122</v>
      </c>
      <c r="C780" s="2" t="s">
        <v>11</v>
      </c>
      <c r="D780" s="2" t="s">
        <v>123</v>
      </c>
      <c r="E780" s="2" t="s">
        <v>373</v>
      </c>
      <c r="F780" s="3">
        <v>6</v>
      </c>
      <c r="G780" s="2" t="s">
        <v>1101</v>
      </c>
      <c r="H780" s="2" t="s">
        <v>4216</v>
      </c>
      <c r="I780" s="3" t="s">
        <v>4217</v>
      </c>
      <c r="J780" s="3" t="s">
        <v>1098</v>
      </c>
      <c r="K780" s="2" t="s">
        <v>4218</v>
      </c>
    </row>
    <row r="781" spans="1:11" x14ac:dyDescent="0.25">
      <c r="A781" s="2" t="s">
        <v>4219</v>
      </c>
      <c r="B781" s="2" t="s">
        <v>122</v>
      </c>
      <c r="C781" s="2" t="s">
        <v>11</v>
      </c>
      <c r="D781" s="2" t="s">
        <v>123</v>
      </c>
      <c r="E781" s="2" t="s">
        <v>373</v>
      </c>
      <c r="F781" s="3">
        <v>7</v>
      </c>
      <c r="G781" s="2" t="s">
        <v>1101</v>
      </c>
      <c r="H781" s="2" t="s">
        <v>4220</v>
      </c>
      <c r="I781" s="3" t="s">
        <v>4221</v>
      </c>
      <c r="J781" s="3" t="s">
        <v>1098</v>
      </c>
      <c r="K781" s="2" t="s">
        <v>4222</v>
      </c>
    </row>
    <row r="782" spans="1:11" x14ac:dyDescent="0.25">
      <c r="A782" s="2" t="s">
        <v>4223</v>
      </c>
      <c r="B782" s="2" t="s">
        <v>122</v>
      </c>
      <c r="C782" s="2" t="s">
        <v>11</v>
      </c>
      <c r="D782" s="2" t="s">
        <v>123</v>
      </c>
      <c r="E782" s="2" t="s">
        <v>373</v>
      </c>
      <c r="F782" s="3">
        <v>8</v>
      </c>
      <c r="G782" s="2" t="s">
        <v>1101</v>
      </c>
      <c r="H782" s="2" t="s">
        <v>4224</v>
      </c>
      <c r="I782" s="3" t="s">
        <v>4225</v>
      </c>
      <c r="J782" s="3" t="s">
        <v>1098</v>
      </c>
      <c r="K782" s="2" t="s">
        <v>4226</v>
      </c>
    </row>
    <row r="783" spans="1:11" x14ac:dyDescent="0.25">
      <c r="A783" s="2" t="s">
        <v>4227</v>
      </c>
      <c r="B783" s="2" t="s">
        <v>122</v>
      </c>
      <c r="C783" s="2" t="s">
        <v>11</v>
      </c>
      <c r="D783" s="2" t="s">
        <v>123</v>
      </c>
      <c r="E783" s="2" t="s">
        <v>373</v>
      </c>
      <c r="F783" s="3">
        <v>9</v>
      </c>
      <c r="G783" s="2" t="s">
        <v>1101</v>
      </c>
      <c r="H783" s="2" t="s">
        <v>4228</v>
      </c>
      <c r="I783" s="3" t="s">
        <v>4229</v>
      </c>
      <c r="J783" s="3" t="s">
        <v>1098</v>
      </c>
      <c r="K783" s="2" t="s">
        <v>4230</v>
      </c>
    </row>
    <row r="784" spans="1:11" x14ac:dyDescent="0.25">
      <c r="A784" s="2" t="s">
        <v>4231</v>
      </c>
      <c r="B784" s="2" t="s">
        <v>122</v>
      </c>
      <c r="C784" s="2" t="s">
        <v>11</v>
      </c>
      <c r="D784" s="2" t="s">
        <v>123</v>
      </c>
      <c r="E784" s="2" t="s">
        <v>373</v>
      </c>
      <c r="F784" s="3">
        <v>10</v>
      </c>
      <c r="G784" s="2" t="s">
        <v>1101</v>
      </c>
      <c r="H784" s="2" t="s">
        <v>4232</v>
      </c>
      <c r="I784" s="3" t="s">
        <v>4233</v>
      </c>
      <c r="J784" s="3" t="s">
        <v>1098</v>
      </c>
      <c r="K784" s="2" t="s">
        <v>4234</v>
      </c>
    </row>
    <row r="785" spans="1:11" x14ac:dyDescent="0.25">
      <c r="A785" s="2" t="s">
        <v>4235</v>
      </c>
      <c r="B785" s="2" t="s">
        <v>122</v>
      </c>
      <c r="C785" s="2" t="s">
        <v>11</v>
      </c>
      <c r="D785" s="2" t="s">
        <v>123</v>
      </c>
      <c r="E785" s="2" t="s">
        <v>385</v>
      </c>
      <c r="F785" s="3">
        <v>0</v>
      </c>
      <c r="G785" s="2" t="s">
        <v>1095</v>
      </c>
      <c r="H785" s="2" t="s">
        <v>4236</v>
      </c>
      <c r="I785" s="3" t="s">
        <v>4237</v>
      </c>
      <c r="J785" s="3" t="s">
        <v>1098</v>
      </c>
      <c r="K785" s="2" t="s">
        <v>4238</v>
      </c>
    </row>
    <row r="786" spans="1:11" x14ac:dyDescent="0.25">
      <c r="A786" s="2" t="s">
        <v>4239</v>
      </c>
      <c r="B786" s="2" t="s">
        <v>122</v>
      </c>
      <c r="C786" s="2" t="s">
        <v>11</v>
      </c>
      <c r="D786" s="2" t="s">
        <v>123</v>
      </c>
      <c r="E786" s="2" t="s">
        <v>385</v>
      </c>
      <c r="F786" s="3">
        <v>1</v>
      </c>
      <c r="G786" s="2" t="s">
        <v>1101</v>
      </c>
      <c r="H786" s="2" t="s">
        <v>4240</v>
      </c>
      <c r="I786" s="3" t="s">
        <v>4241</v>
      </c>
      <c r="J786" s="3" t="s">
        <v>2720</v>
      </c>
      <c r="K786" s="2" t="s">
        <v>4242</v>
      </c>
    </row>
    <row r="787" spans="1:11" x14ac:dyDescent="0.25">
      <c r="A787" s="2" t="s">
        <v>4243</v>
      </c>
      <c r="B787" s="2" t="s">
        <v>122</v>
      </c>
      <c r="C787" s="2" t="s">
        <v>11</v>
      </c>
      <c r="D787" s="2" t="s">
        <v>123</v>
      </c>
      <c r="E787" s="2" t="s">
        <v>385</v>
      </c>
      <c r="F787" s="3">
        <v>2</v>
      </c>
      <c r="G787" s="2" t="s">
        <v>1101</v>
      </c>
      <c r="H787" s="2" t="s">
        <v>4244</v>
      </c>
      <c r="I787" s="3" t="s">
        <v>4245</v>
      </c>
      <c r="J787" s="3" t="s">
        <v>1098</v>
      </c>
      <c r="K787" s="2" t="s">
        <v>4246</v>
      </c>
    </row>
    <row r="788" spans="1:11" x14ac:dyDescent="0.25">
      <c r="A788" s="2" t="s">
        <v>4247</v>
      </c>
      <c r="B788" s="2" t="s">
        <v>122</v>
      </c>
      <c r="C788" s="2" t="s">
        <v>11</v>
      </c>
      <c r="D788" s="2" t="s">
        <v>123</v>
      </c>
      <c r="E788" s="2" t="s">
        <v>385</v>
      </c>
      <c r="F788" s="3">
        <v>3</v>
      </c>
      <c r="G788" s="2" t="s">
        <v>1101</v>
      </c>
      <c r="H788" s="2" t="s">
        <v>4248</v>
      </c>
      <c r="I788" s="3" t="s">
        <v>4249</v>
      </c>
      <c r="J788" s="3" t="s">
        <v>1098</v>
      </c>
      <c r="K788" s="2" t="s">
        <v>4250</v>
      </c>
    </row>
    <row r="789" spans="1:11" x14ac:dyDescent="0.25">
      <c r="A789" s="2" t="s">
        <v>4251</v>
      </c>
      <c r="B789" s="2" t="s">
        <v>122</v>
      </c>
      <c r="C789" s="2" t="s">
        <v>11</v>
      </c>
      <c r="D789" s="2" t="s">
        <v>123</v>
      </c>
      <c r="E789" s="2" t="s">
        <v>385</v>
      </c>
      <c r="F789" s="3">
        <v>4</v>
      </c>
      <c r="G789" s="2" t="s">
        <v>1101</v>
      </c>
      <c r="H789" s="2" t="s">
        <v>4252</v>
      </c>
      <c r="I789" s="3" t="s">
        <v>4253</v>
      </c>
      <c r="J789" s="3" t="s">
        <v>1098</v>
      </c>
      <c r="K789" s="2" t="s">
        <v>4254</v>
      </c>
    </row>
    <row r="790" spans="1:11" x14ac:dyDescent="0.25">
      <c r="A790" s="2" t="s">
        <v>4255</v>
      </c>
      <c r="B790" s="2" t="s">
        <v>122</v>
      </c>
      <c r="C790" s="2" t="s">
        <v>11</v>
      </c>
      <c r="D790" s="2" t="s">
        <v>123</v>
      </c>
      <c r="E790" s="2" t="s">
        <v>385</v>
      </c>
      <c r="F790" s="3">
        <v>5</v>
      </c>
      <c r="G790" s="2" t="s">
        <v>1101</v>
      </c>
      <c r="H790" s="2" t="s">
        <v>4256</v>
      </c>
      <c r="I790" s="3" t="s">
        <v>4257</v>
      </c>
      <c r="J790" s="3" t="s">
        <v>1098</v>
      </c>
      <c r="K790" s="2" t="s">
        <v>4258</v>
      </c>
    </row>
    <row r="791" spans="1:11" x14ac:dyDescent="0.25">
      <c r="A791" s="2" t="s">
        <v>4259</v>
      </c>
      <c r="B791" s="2" t="s">
        <v>122</v>
      </c>
      <c r="C791" s="2" t="s">
        <v>11</v>
      </c>
      <c r="D791" s="2" t="s">
        <v>123</v>
      </c>
      <c r="E791" s="2" t="s">
        <v>385</v>
      </c>
      <c r="F791" s="3">
        <v>6</v>
      </c>
      <c r="G791" s="2" t="s">
        <v>1101</v>
      </c>
      <c r="H791" s="2" t="s">
        <v>4260</v>
      </c>
      <c r="I791" s="3" t="s">
        <v>4261</v>
      </c>
      <c r="J791" s="3" t="s">
        <v>1098</v>
      </c>
      <c r="K791" s="2" t="s">
        <v>4262</v>
      </c>
    </row>
    <row r="792" spans="1:11" x14ac:dyDescent="0.25">
      <c r="A792" s="2" t="s">
        <v>4263</v>
      </c>
      <c r="B792" s="2" t="s">
        <v>122</v>
      </c>
      <c r="C792" s="2" t="s">
        <v>11</v>
      </c>
      <c r="D792" s="2" t="s">
        <v>123</v>
      </c>
      <c r="E792" s="2" t="s">
        <v>385</v>
      </c>
      <c r="F792" s="3">
        <v>7</v>
      </c>
      <c r="G792" s="2" t="s">
        <v>1101</v>
      </c>
      <c r="H792" s="2" t="s">
        <v>4264</v>
      </c>
      <c r="I792" s="3" t="s">
        <v>4265</v>
      </c>
      <c r="J792" s="3" t="s">
        <v>1098</v>
      </c>
      <c r="K792" s="2" t="s">
        <v>4266</v>
      </c>
    </row>
    <row r="793" spans="1:11" x14ac:dyDescent="0.25">
      <c r="A793" s="2" t="s">
        <v>4267</v>
      </c>
      <c r="B793" s="2" t="s">
        <v>122</v>
      </c>
      <c r="C793" s="2" t="s">
        <v>11</v>
      </c>
      <c r="D793" s="2" t="s">
        <v>123</v>
      </c>
      <c r="E793" s="2" t="s">
        <v>385</v>
      </c>
      <c r="F793" s="3">
        <v>8</v>
      </c>
      <c r="G793" s="2" t="s">
        <v>1101</v>
      </c>
      <c r="H793" s="2" t="s">
        <v>4268</v>
      </c>
      <c r="I793" s="3" t="s">
        <v>4269</v>
      </c>
      <c r="J793" s="3" t="s">
        <v>1098</v>
      </c>
      <c r="K793" s="2" t="s">
        <v>4270</v>
      </c>
    </row>
    <row r="794" spans="1:11" x14ac:dyDescent="0.25">
      <c r="A794" s="2" t="s">
        <v>4271</v>
      </c>
      <c r="B794" s="2" t="s">
        <v>122</v>
      </c>
      <c r="C794" s="2" t="s">
        <v>11</v>
      </c>
      <c r="D794" s="2" t="s">
        <v>123</v>
      </c>
      <c r="E794" s="2" t="s">
        <v>385</v>
      </c>
      <c r="F794" s="3">
        <v>9</v>
      </c>
      <c r="G794" s="2" t="s">
        <v>1101</v>
      </c>
      <c r="H794" s="2" t="s">
        <v>4272</v>
      </c>
      <c r="I794" s="3" t="s">
        <v>4273</v>
      </c>
      <c r="J794" s="3" t="s">
        <v>1098</v>
      </c>
      <c r="K794" s="2" t="s">
        <v>4274</v>
      </c>
    </row>
    <row r="795" spans="1:11" x14ac:dyDescent="0.25">
      <c r="A795" s="2" t="s">
        <v>4275</v>
      </c>
      <c r="B795" s="2" t="s">
        <v>122</v>
      </c>
      <c r="C795" s="2" t="s">
        <v>11</v>
      </c>
      <c r="D795" s="2" t="s">
        <v>123</v>
      </c>
      <c r="E795" s="2" t="s">
        <v>385</v>
      </c>
      <c r="F795" s="3">
        <v>10</v>
      </c>
      <c r="G795" s="2" t="s">
        <v>1101</v>
      </c>
      <c r="H795" s="2" t="s">
        <v>4276</v>
      </c>
      <c r="I795" s="3" t="s">
        <v>4277</v>
      </c>
      <c r="J795" s="3" t="s">
        <v>1098</v>
      </c>
      <c r="K795" s="2" t="s">
        <v>4278</v>
      </c>
    </row>
    <row r="796" spans="1:11" x14ac:dyDescent="0.25">
      <c r="A796" s="2" t="s">
        <v>4279</v>
      </c>
      <c r="B796" s="2" t="s">
        <v>53</v>
      </c>
      <c r="C796" s="2" t="s">
        <v>11</v>
      </c>
      <c r="D796" s="2" t="s">
        <v>54</v>
      </c>
      <c r="E796" s="2" t="s">
        <v>1144</v>
      </c>
      <c r="F796" s="3">
        <v>0</v>
      </c>
      <c r="G796" s="2" t="s">
        <v>1095</v>
      </c>
      <c r="H796" s="2" t="s">
        <v>4280</v>
      </c>
      <c r="I796" s="3" t="s">
        <v>4281</v>
      </c>
      <c r="J796" s="3" t="s">
        <v>1098</v>
      </c>
      <c r="K796" s="2" t="s">
        <v>4282</v>
      </c>
    </row>
    <row r="797" spans="1:11" x14ac:dyDescent="0.25">
      <c r="A797" s="2" t="s">
        <v>4283</v>
      </c>
      <c r="B797" s="2" t="s">
        <v>53</v>
      </c>
      <c r="C797" s="2" t="s">
        <v>11</v>
      </c>
      <c r="D797" s="2" t="s">
        <v>54</v>
      </c>
      <c r="E797" s="2" t="s">
        <v>1144</v>
      </c>
      <c r="F797" s="3">
        <v>1</v>
      </c>
      <c r="G797" s="2" t="s">
        <v>1101</v>
      </c>
      <c r="H797" s="2" t="s">
        <v>4284</v>
      </c>
      <c r="I797" s="3" t="s">
        <v>4285</v>
      </c>
      <c r="J797" s="3" t="s">
        <v>1098</v>
      </c>
      <c r="K797" s="2" t="s">
        <v>4286</v>
      </c>
    </row>
    <row r="798" spans="1:11" x14ac:dyDescent="0.25">
      <c r="A798" s="2" t="s">
        <v>4287</v>
      </c>
      <c r="B798" s="2" t="s">
        <v>53</v>
      </c>
      <c r="C798" s="2" t="s">
        <v>11</v>
      </c>
      <c r="D798" s="2" t="s">
        <v>54</v>
      </c>
      <c r="E798" s="2" t="s">
        <v>1144</v>
      </c>
      <c r="F798" s="3">
        <v>2</v>
      </c>
      <c r="G798" s="2" t="s">
        <v>1101</v>
      </c>
      <c r="H798" s="2" t="s">
        <v>4288</v>
      </c>
      <c r="I798" s="3" t="s">
        <v>4289</v>
      </c>
      <c r="J798" s="3" t="s">
        <v>1098</v>
      </c>
      <c r="K798" s="2" t="s">
        <v>4290</v>
      </c>
    </row>
    <row r="799" spans="1:11" x14ac:dyDescent="0.25">
      <c r="A799" s="2" t="s">
        <v>4291</v>
      </c>
      <c r="B799" s="2" t="s">
        <v>53</v>
      </c>
      <c r="C799" s="2" t="s">
        <v>11</v>
      </c>
      <c r="D799" s="2" t="s">
        <v>54</v>
      </c>
      <c r="E799" s="2" t="s">
        <v>1144</v>
      </c>
      <c r="F799" s="3">
        <v>3</v>
      </c>
      <c r="G799" s="2" t="s">
        <v>1101</v>
      </c>
      <c r="H799" s="2" t="s">
        <v>4292</v>
      </c>
      <c r="I799" s="3" t="s">
        <v>4293</v>
      </c>
      <c r="J799" s="3" t="s">
        <v>1098</v>
      </c>
      <c r="K799" s="2" t="s">
        <v>4294</v>
      </c>
    </row>
    <row r="800" spans="1:11" x14ac:dyDescent="0.25">
      <c r="A800" s="2" t="s">
        <v>4295</v>
      </c>
      <c r="B800" s="2" t="s">
        <v>53</v>
      </c>
      <c r="C800" s="2" t="s">
        <v>11</v>
      </c>
      <c r="D800" s="2" t="s">
        <v>54</v>
      </c>
      <c r="E800" s="2" t="s">
        <v>1144</v>
      </c>
      <c r="F800" s="3">
        <v>4</v>
      </c>
      <c r="G800" s="2" t="s">
        <v>1101</v>
      </c>
      <c r="H800" s="2" t="s">
        <v>4296</v>
      </c>
      <c r="I800" s="3" t="s">
        <v>4297</v>
      </c>
      <c r="J800" s="3" t="s">
        <v>1098</v>
      </c>
      <c r="K800" s="2" t="s">
        <v>4298</v>
      </c>
    </row>
    <row r="801" spans="1:11" x14ac:dyDescent="0.25">
      <c r="A801" s="2" t="s">
        <v>4299</v>
      </c>
      <c r="B801" s="2" t="s">
        <v>53</v>
      </c>
      <c r="C801" s="2" t="s">
        <v>11</v>
      </c>
      <c r="D801" s="2" t="s">
        <v>54</v>
      </c>
      <c r="E801" s="2" t="s">
        <v>1144</v>
      </c>
      <c r="F801" s="3">
        <v>5</v>
      </c>
      <c r="G801" s="2" t="s">
        <v>1101</v>
      </c>
      <c r="H801" s="2" t="s">
        <v>4300</v>
      </c>
      <c r="I801" s="3" t="s">
        <v>4301</v>
      </c>
      <c r="J801" s="3" t="s">
        <v>1098</v>
      </c>
      <c r="K801" s="2" t="s">
        <v>4302</v>
      </c>
    </row>
    <row r="802" spans="1:11" x14ac:dyDescent="0.25">
      <c r="A802" s="2" t="s">
        <v>4303</v>
      </c>
      <c r="B802" s="2" t="s">
        <v>53</v>
      </c>
      <c r="C802" s="2" t="s">
        <v>11</v>
      </c>
      <c r="D802" s="2" t="s">
        <v>54</v>
      </c>
      <c r="E802" s="2" t="s">
        <v>1144</v>
      </c>
      <c r="F802" s="3">
        <v>6</v>
      </c>
      <c r="G802" s="2" t="s">
        <v>1101</v>
      </c>
      <c r="H802" s="2" t="s">
        <v>4304</v>
      </c>
      <c r="I802" s="3" t="s">
        <v>4305</v>
      </c>
      <c r="J802" s="3" t="s">
        <v>1098</v>
      </c>
      <c r="K802" s="2" t="s">
        <v>4306</v>
      </c>
    </row>
    <row r="803" spans="1:11" x14ac:dyDescent="0.25">
      <c r="A803" s="2" t="s">
        <v>4307</v>
      </c>
      <c r="B803" s="2" t="s">
        <v>53</v>
      </c>
      <c r="C803" s="2" t="s">
        <v>11</v>
      </c>
      <c r="D803" s="2" t="s">
        <v>54</v>
      </c>
      <c r="E803" s="2" t="s">
        <v>1144</v>
      </c>
      <c r="F803" s="3">
        <v>7</v>
      </c>
      <c r="G803" s="2" t="s">
        <v>1101</v>
      </c>
      <c r="H803" s="2" t="s">
        <v>4308</v>
      </c>
      <c r="I803" s="3" t="s">
        <v>4309</v>
      </c>
      <c r="J803" s="3" t="s">
        <v>1098</v>
      </c>
      <c r="K803" s="2" t="s">
        <v>4310</v>
      </c>
    </row>
    <row r="804" spans="1:11" x14ac:dyDescent="0.25">
      <c r="A804" s="2" t="s">
        <v>4311</v>
      </c>
      <c r="B804" s="2" t="s">
        <v>53</v>
      </c>
      <c r="C804" s="2" t="s">
        <v>11</v>
      </c>
      <c r="D804" s="2" t="s">
        <v>54</v>
      </c>
      <c r="E804" s="2" t="s">
        <v>1144</v>
      </c>
      <c r="F804" s="3">
        <v>8</v>
      </c>
      <c r="G804" s="2" t="s">
        <v>1101</v>
      </c>
      <c r="H804" s="2" t="s">
        <v>4312</v>
      </c>
      <c r="I804" s="3" t="s">
        <v>4313</v>
      </c>
      <c r="J804" s="3" t="s">
        <v>1098</v>
      </c>
      <c r="K804" s="2" t="s">
        <v>4314</v>
      </c>
    </row>
    <row r="805" spans="1:11" x14ac:dyDescent="0.25">
      <c r="A805" s="2" t="s">
        <v>4315</v>
      </c>
      <c r="B805" s="2" t="s">
        <v>53</v>
      </c>
      <c r="C805" s="2" t="s">
        <v>11</v>
      </c>
      <c r="D805" s="2" t="s">
        <v>54</v>
      </c>
      <c r="E805" s="2" t="s">
        <v>380</v>
      </c>
      <c r="F805" s="3">
        <v>0</v>
      </c>
      <c r="G805" s="2" t="s">
        <v>1095</v>
      </c>
      <c r="H805" s="2" t="s">
        <v>4316</v>
      </c>
      <c r="I805" s="3" t="s">
        <v>4317</v>
      </c>
      <c r="J805" s="3" t="s">
        <v>1098</v>
      </c>
      <c r="K805" s="2" t="s">
        <v>4318</v>
      </c>
    </row>
    <row r="806" spans="1:11" x14ac:dyDescent="0.25">
      <c r="A806" s="2" t="s">
        <v>4319</v>
      </c>
      <c r="B806" s="2" t="s">
        <v>53</v>
      </c>
      <c r="C806" s="2" t="s">
        <v>11</v>
      </c>
      <c r="D806" s="2" t="s">
        <v>54</v>
      </c>
      <c r="E806" s="2" t="s">
        <v>380</v>
      </c>
      <c r="F806" s="3">
        <v>1</v>
      </c>
      <c r="G806" s="2" t="s">
        <v>1101</v>
      </c>
      <c r="H806" s="2" t="s">
        <v>4320</v>
      </c>
      <c r="I806" s="3" t="s">
        <v>4321</v>
      </c>
      <c r="J806" s="3" t="s">
        <v>1098</v>
      </c>
      <c r="K806" s="2" t="s">
        <v>4322</v>
      </c>
    </row>
    <row r="807" spans="1:11" x14ac:dyDescent="0.25">
      <c r="A807" s="2" t="s">
        <v>4323</v>
      </c>
      <c r="B807" s="2" t="s">
        <v>53</v>
      </c>
      <c r="C807" s="2" t="s">
        <v>11</v>
      </c>
      <c r="D807" s="2" t="s">
        <v>54</v>
      </c>
      <c r="E807" s="2" t="s">
        <v>380</v>
      </c>
      <c r="F807" s="3">
        <v>2</v>
      </c>
      <c r="G807" s="2" t="s">
        <v>1101</v>
      </c>
      <c r="H807" s="2" t="s">
        <v>4324</v>
      </c>
      <c r="I807" s="3" t="s">
        <v>4325</v>
      </c>
      <c r="J807" s="3" t="s">
        <v>1098</v>
      </c>
      <c r="K807" s="2" t="s">
        <v>4326</v>
      </c>
    </row>
    <row r="808" spans="1:11" x14ac:dyDescent="0.25">
      <c r="A808" s="2" t="s">
        <v>4327</v>
      </c>
      <c r="B808" s="2" t="s">
        <v>53</v>
      </c>
      <c r="C808" s="2" t="s">
        <v>11</v>
      </c>
      <c r="D808" s="2" t="s">
        <v>54</v>
      </c>
      <c r="E808" s="2" t="s">
        <v>380</v>
      </c>
      <c r="F808" s="3">
        <v>3</v>
      </c>
      <c r="G808" s="2" t="s">
        <v>1101</v>
      </c>
      <c r="H808" s="2" t="s">
        <v>4328</v>
      </c>
      <c r="I808" s="3" t="s">
        <v>4329</v>
      </c>
      <c r="J808" s="3" t="s">
        <v>1098</v>
      </c>
      <c r="K808" s="2" t="s">
        <v>4330</v>
      </c>
    </row>
    <row r="809" spans="1:11" x14ac:dyDescent="0.25">
      <c r="A809" s="2" t="s">
        <v>4331</v>
      </c>
      <c r="B809" s="2" t="s">
        <v>53</v>
      </c>
      <c r="C809" s="2" t="s">
        <v>11</v>
      </c>
      <c r="D809" s="2" t="s">
        <v>54</v>
      </c>
      <c r="E809" s="2" t="s">
        <v>380</v>
      </c>
      <c r="F809" s="3">
        <v>4</v>
      </c>
      <c r="G809" s="2" t="s">
        <v>1101</v>
      </c>
      <c r="H809" s="2" t="s">
        <v>4332</v>
      </c>
      <c r="I809" s="3" t="s">
        <v>4333</v>
      </c>
      <c r="J809" s="3" t="s">
        <v>1098</v>
      </c>
      <c r="K809" s="2" t="s">
        <v>4334</v>
      </c>
    </row>
    <row r="810" spans="1:11" x14ac:dyDescent="0.25">
      <c r="A810" s="2" t="s">
        <v>4335</v>
      </c>
      <c r="B810" s="2" t="s">
        <v>53</v>
      </c>
      <c r="C810" s="2" t="s">
        <v>11</v>
      </c>
      <c r="D810" s="2" t="s">
        <v>54</v>
      </c>
      <c r="E810" s="2" t="s">
        <v>380</v>
      </c>
      <c r="F810" s="3">
        <v>5</v>
      </c>
      <c r="G810" s="2" t="s">
        <v>1101</v>
      </c>
      <c r="H810" s="2" t="s">
        <v>4336</v>
      </c>
      <c r="I810" s="3" t="s">
        <v>4337</v>
      </c>
      <c r="J810" s="3" t="s">
        <v>1098</v>
      </c>
      <c r="K810" s="2" t="s">
        <v>4338</v>
      </c>
    </row>
    <row r="811" spans="1:11" x14ac:dyDescent="0.25">
      <c r="A811" s="2" t="s">
        <v>4339</v>
      </c>
      <c r="B811" s="2" t="s">
        <v>53</v>
      </c>
      <c r="C811" s="2" t="s">
        <v>11</v>
      </c>
      <c r="D811" s="2" t="s">
        <v>54</v>
      </c>
      <c r="E811" s="2" t="s">
        <v>380</v>
      </c>
      <c r="F811" s="3">
        <v>6</v>
      </c>
      <c r="G811" s="2" t="s">
        <v>1101</v>
      </c>
      <c r="H811" s="2" t="s">
        <v>4340</v>
      </c>
      <c r="I811" s="3" t="s">
        <v>4341</v>
      </c>
      <c r="J811" s="3" t="s">
        <v>1098</v>
      </c>
      <c r="K811" s="2" t="s">
        <v>4342</v>
      </c>
    </row>
    <row r="812" spans="1:11" x14ac:dyDescent="0.25">
      <c r="A812" s="2" t="s">
        <v>4343</v>
      </c>
      <c r="B812" s="2" t="s">
        <v>53</v>
      </c>
      <c r="C812" s="2" t="s">
        <v>11</v>
      </c>
      <c r="D812" s="2" t="s">
        <v>54</v>
      </c>
      <c r="E812" s="2" t="s">
        <v>380</v>
      </c>
      <c r="F812" s="3">
        <v>7</v>
      </c>
      <c r="G812" s="2" t="s">
        <v>1101</v>
      </c>
      <c r="H812" s="2" t="s">
        <v>4344</v>
      </c>
      <c r="I812" s="3" t="s">
        <v>4345</v>
      </c>
      <c r="J812" s="3" t="s">
        <v>1098</v>
      </c>
      <c r="K812" s="2" t="s">
        <v>4346</v>
      </c>
    </row>
    <row r="813" spans="1:11" x14ac:dyDescent="0.25">
      <c r="A813" s="2" t="s">
        <v>4347</v>
      </c>
      <c r="B813" s="2" t="s">
        <v>53</v>
      </c>
      <c r="C813" s="2" t="s">
        <v>11</v>
      </c>
      <c r="D813" s="2" t="s">
        <v>54</v>
      </c>
      <c r="E813" s="2" t="s">
        <v>380</v>
      </c>
      <c r="F813" s="3">
        <v>8</v>
      </c>
      <c r="G813" s="2" t="s">
        <v>1101</v>
      </c>
      <c r="H813" s="2" t="s">
        <v>4348</v>
      </c>
      <c r="I813" s="3" t="s">
        <v>4349</v>
      </c>
      <c r="J813" s="3" t="s">
        <v>1098</v>
      </c>
      <c r="K813" s="2" t="s">
        <v>4350</v>
      </c>
    </row>
    <row r="814" spans="1:11" x14ac:dyDescent="0.25">
      <c r="A814" s="2" t="s">
        <v>4351</v>
      </c>
      <c r="B814" s="2" t="s">
        <v>53</v>
      </c>
      <c r="C814" s="2" t="s">
        <v>11</v>
      </c>
      <c r="D814" s="2" t="s">
        <v>54</v>
      </c>
      <c r="E814" s="2" t="s">
        <v>1189</v>
      </c>
      <c r="F814" s="3">
        <v>0</v>
      </c>
      <c r="G814" s="2" t="s">
        <v>1095</v>
      </c>
      <c r="H814" s="2" t="s">
        <v>4352</v>
      </c>
      <c r="I814" s="3" t="s">
        <v>4353</v>
      </c>
      <c r="J814" s="3" t="s">
        <v>1098</v>
      </c>
      <c r="K814" s="2" t="s">
        <v>4354</v>
      </c>
    </row>
    <row r="815" spans="1:11" x14ac:dyDescent="0.25">
      <c r="A815" s="2" t="s">
        <v>4355</v>
      </c>
      <c r="B815" s="2" t="s">
        <v>53</v>
      </c>
      <c r="C815" s="2" t="s">
        <v>11</v>
      </c>
      <c r="D815" s="2" t="s">
        <v>54</v>
      </c>
      <c r="E815" s="2" t="s">
        <v>1189</v>
      </c>
      <c r="F815" s="3">
        <v>1</v>
      </c>
      <c r="G815" s="2" t="s">
        <v>1101</v>
      </c>
      <c r="H815" s="2" t="s">
        <v>4356</v>
      </c>
      <c r="I815" s="3" t="s">
        <v>4357</v>
      </c>
      <c r="J815" s="3" t="s">
        <v>1098</v>
      </c>
      <c r="K815" s="2" t="s">
        <v>4358</v>
      </c>
    </row>
    <row r="816" spans="1:11" x14ac:dyDescent="0.25">
      <c r="A816" s="2" t="s">
        <v>4359</v>
      </c>
      <c r="B816" s="2" t="s">
        <v>53</v>
      </c>
      <c r="C816" s="2" t="s">
        <v>11</v>
      </c>
      <c r="D816" s="2" t="s">
        <v>54</v>
      </c>
      <c r="E816" s="2" t="s">
        <v>1189</v>
      </c>
      <c r="F816" s="3">
        <v>2</v>
      </c>
      <c r="G816" s="2" t="s">
        <v>1101</v>
      </c>
      <c r="H816" s="2" t="s">
        <v>4360</v>
      </c>
      <c r="I816" s="3" t="s">
        <v>4361</v>
      </c>
      <c r="J816" s="3" t="s">
        <v>1098</v>
      </c>
      <c r="K816" s="2" t="s">
        <v>4362</v>
      </c>
    </row>
    <row r="817" spans="1:11" x14ac:dyDescent="0.25">
      <c r="A817" s="2" t="s">
        <v>4363</v>
      </c>
      <c r="B817" s="2" t="s">
        <v>53</v>
      </c>
      <c r="C817" s="2" t="s">
        <v>11</v>
      </c>
      <c r="D817" s="2" t="s">
        <v>54</v>
      </c>
      <c r="E817" s="2" t="s">
        <v>1189</v>
      </c>
      <c r="F817" s="3">
        <v>3</v>
      </c>
      <c r="G817" s="2" t="s">
        <v>1101</v>
      </c>
      <c r="H817" s="2" t="s">
        <v>4364</v>
      </c>
      <c r="I817" s="3" t="s">
        <v>4365</v>
      </c>
      <c r="J817" s="3" t="s">
        <v>1098</v>
      </c>
      <c r="K817" s="2" t="s">
        <v>4366</v>
      </c>
    </row>
    <row r="818" spans="1:11" x14ac:dyDescent="0.25">
      <c r="A818" s="2" t="s">
        <v>4367</v>
      </c>
      <c r="B818" s="2" t="s">
        <v>53</v>
      </c>
      <c r="C818" s="2" t="s">
        <v>11</v>
      </c>
      <c r="D818" s="2" t="s">
        <v>54</v>
      </c>
      <c r="E818" s="2" t="s">
        <v>1189</v>
      </c>
      <c r="F818" s="3">
        <v>4</v>
      </c>
      <c r="G818" s="2" t="s">
        <v>1101</v>
      </c>
      <c r="H818" s="2" t="s">
        <v>4368</v>
      </c>
      <c r="I818" s="3" t="s">
        <v>4369</v>
      </c>
      <c r="J818" s="3" t="s">
        <v>1098</v>
      </c>
      <c r="K818" s="2" t="s">
        <v>4370</v>
      </c>
    </row>
    <row r="819" spans="1:11" x14ac:dyDescent="0.25">
      <c r="A819" s="2" t="s">
        <v>4371</v>
      </c>
      <c r="B819" s="2" t="s">
        <v>53</v>
      </c>
      <c r="C819" s="2" t="s">
        <v>11</v>
      </c>
      <c r="D819" s="2" t="s">
        <v>54</v>
      </c>
      <c r="E819" s="2" t="s">
        <v>1189</v>
      </c>
      <c r="F819" s="3">
        <v>5</v>
      </c>
      <c r="G819" s="2" t="s">
        <v>1101</v>
      </c>
      <c r="H819" s="2" t="s">
        <v>4372</v>
      </c>
      <c r="I819" s="3" t="s">
        <v>4373</v>
      </c>
      <c r="J819" s="3" t="s">
        <v>1098</v>
      </c>
      <c r="K819" s="2" t="s">
        <v>4374</v>
      </c>
    </row>
    <row r="820" spans="1:11" x14ac:dyDescent="0.25">
      <c r="A820" s="2" t="s">
        <v>4375</v>
      </c>
      <c r="B820" s="2" t="s">
        <v>53</v>
      </c>
      <c r="C820" s="2" t="s">
        <v>11</v>
      </c>
      <c r="D820" s="2" t="s">
        <v>54</v>
      </c>
      <c r="E820" s="2" t="s">
        <v>1189</v>
      </c>
      <c r="F820" s="3">
        <v>6</v>
      </c>
      <c r="G820" s="2" t="s">
        <v>1101</v>
      </c>
      <c r="H820" s="2" t="s">
        <v>4376</v>
      </c>
      <c r="I820" s="3" t="s">
        <v>4377</v>
      </c>
      <c r="J820" s="3" t="s">
        <v>1098</v>
      </c>
      <c r="K820" s="2" t="s">
        <v>4378</v>
      </c>
    </row>
    <row r="821" spans="1:11" x14ac:dyDescent="0.25">
      <c r="A821" s="2" t="s">
        <v>4379</v>
      </c>
      <c r="B821" s="2" t="s">
        <v>53</v>
      </c>
      <c r="C821" s="2" t="s">
        <v>11</v>
      </c>
      <c r="D821" s="2" t="s">
        <v>54</v>
      </c>
      <c r="E821" s="2" t="s">
        <v>1189</v>
      </c>
      <c r="F821" s="3">
        <v>7</v>
      </c>
      <c r="G821" s="2" t="s">
        <v>1101</v>
      </c>
      <c r="H821" s="2" t="s">
        <v>4380</v>
      </c>
      <c r="I821" s="3" t="s">
        <v>4381</v>
      </c>
      <c r="J821" s="3" t="s">
        <v>1098</v>
      </c>
      <c r="K821" s="2" t="s">
        <v>4382</v>
      </c>
    </row>
    <row r="822" spans="1:11" x14ac:dyDescent="0.25">
      <c r="A822" s="2" t="s">
        <v>4383</v>
      </c>
      <c r="B822" s="2" t="s">
        <v>53</v>
      </c>
      <c r="C822" s="2" t="s">
        <v>11</v>
      </c>
      <c r="D822" s="2" t="s">
        <v>54</v>
      </c>
      <c r="E822" s="2" t="s">
        <v>1189</v>
      </c>
      <c r="F822" s="3">
        <v>8</v>
      </c>
      <c r="G822" s="2" t="s">
        <v>1101</v>
      </c>
      <c r="H822" s="2" t="s">
        <v>4384</v>
      </c>
      <c r="I822" s="3" t="s">
        <v>4385</v>
      </c>
      <c r="J822" s="3" t="s">
        <v>1098</v>
      </c>
      <c r="K822" s="2" t="s">
        <v>4386</v>
      </c>
    </row>
    <row r="823" spans="1:11" x14ac:dyDescent="0.25">
      <c r="A823" s="2" t="s">
        <v>4387</v>
      </c>
      <c r="B823" s="2" t="s">
        <v>53</v>
      </c>
      <c r="C823" s="2" t="s">
        <v>11</v>
      </c>
      <c r="D823" s="2" t="s">
        <v>54</v>
      </c>
      <c r="E823" s="2" t="s">
        <v>364</v>
      </c>
      <c r="F823" s="3">
        <v>0</v>
      </c>
      <c r="G823" s="2" t="s">
        <v>1095</v>
      </c>
      <c r="H823" s="2" t="s">
        <v>4388</v>
      </c>
      <c r="I823" s="3" t="s">
        <v>4389</v>
      </c>
      <c r="J823" s="3" t="s">
        <v>1098</v>
      </c>
      <c r="K823" s="2" t="s">
        <v>4390</v>
      </c>
    </row>
    <row r="824" spans="1:11" x14ac:dyDescent="0.25">
      <c r="A824" s="2" t="s">
        <v>4391</v>
      </c>
      <c r="B824" s="2" t="s">
        <v>53</v>
      </c>
      <c r="C824" s="2" t="s">
        <v>11</v>
      </c>
      <c r="D824" s="2" t="s">
        <v>54</v>
      </c>
      <c r="E824" s="2" t="s">
        <v>364</v>
      </c>
      <c r="F824" s="3">
        <v>1</v>
      </c>
      <c r="G824" s="2" t="s">
        <v>1101</v>
      </c>
      <c r="H824" s="2" t="s">
        <v>4392</v>
      </c>
      <c r="I824" s="3" t="s">
        <v>4393</v>
      </c>
      <c r="J824" s="3" t="s">
        <v>1098</v>
      </c>
      <c r="K824" s="2" t="s">
        <v>4394</v>
      </c>
    </row>
    <row r="825" spans="1:11" x14ac:dyDescent="0.25">
      <c r="A825" s="2" t="s">
        <v>4395</v>
      </c>
      <c r="B825" s="2" t="s">
        <v>53</v>
      </c>
      <c r="C825" s="2" t="s">
        <v>11</v>
      </c>
      <c r="D825" s="2" t="s">
        <v>54</v>
      </c>
      <c r="E825" s="2" t="s">
        <v>364</v>
      </c>
      <c r="F825" s="3">
        <v>2</v>
      </c>
      <c r="G825" s="2" t="s">
        <v>1101</v>
      </c>
      <c r="H825" s="2" t="s">
        <v>4396</v>
      </c>
      <c r="I825" s="3" t="s">
        <v>4397</v>
      </c>
      <c r="J825" s="3" t="s">
        <v>1098</v>
      </c>
      <c r="K825" s="2" t="s">
        <v>4398</v>
      </c>
    </row>
    <row r="826" spans="1:11" x14ac:dyDescent="0.25">
      <c r="A826" s="2" t="s">
        <v>4399</v>
      </c>
      <c r="B826" s="2" t="s">
        <v>53</v>
      </c>
      <c r="C826" s="2" t="s">
        <v>11</v>
      </c>
      <c r="D826" s="2" t="s">
        <v>54</v>
      </c>
      <c r="E826" s="2" t="s">
        <v>364</v>
      </c>
      <c r="F826" s="3">
        <v>3</v>
      </c>
      <c r="G826" s="2" t="s">
        <v>1101</v>
      </c>
      <c r="H826" s="2" t="s">
        <v>4400</v>
      </c>
      <c r="I826" s="3" t="s">
        <v>4401</v>
      </c>
      <c r="J826" s="3" t="s">
        <v>1098</v>
      </c>
      <c r="K826" s="2" t="s">
        <v>4402</v>
      </c>
    </row>
    <row r="827" spans="1:11" x14ac:dyDescent="0.25">
      <c r="A827" s="2" t="s">
        <v>4403</v>
      </c>
      <c r="B827" s="2" t="s">
        <v>53</v>
      </c>
      <c r="C827" s="2" t="s">
        <v>11</v>
      </c>
      <c r="D827" s="2" t="s">
        <v>54</v>
      </c>
      <c r="E827" s="2" t="s">
        <v>364</v>
      </c>
      <c r="F827" s="3">
        <v>4</v>
      </c>
      <c r="G827" s="2" t="s">
        <v>1101</v>
      </c>
      <c r="H827" s="2" t="s">
        <v>4404</v>
      </c>
      <c r="I827" s="3" t="s">
        <v>4405</v>
      </c>
      <c r="J827" s="3" t="s">
        <v>1098</v>
      </c>
      <c r="K827" s="2" t="s">
        <v>4406</v>
      </c>
    </row>
    <row r="828" spans="1:11" x14ac:dyDescent="0.25">
      <c r="A828" s="2" t="s">
        <v>4407</v>
      </c>
      <c r="B828" s="2" t="s">
        <v>53</v>
      </c>
      <c r="C828" s="2" t="s">
        <v>11</v>
      </c>
      <c r="D828" s="2" t="s">
        <v>54</v>
      </c>
      <c r="E828" s="2" t="s">
        <v>364</v>
      </c>
      <c r="F828" s="3">
        <v>5</v>
      </c>
      <c r="G828" s="2" t="s">
        <v>1101</v>
      </c>
      <c r="H828" s="2" t="s">
        <v>4408</v>
      </c>
      <c r="I828" s="3" t="s">
        <v>4409</v>
      </c>
      <c r="J828" s="3" t="s">
        <v>1098</v>
      </c>
      <c r="K828" s="2" t="s">
        <v>4410</v>
      </c>
    </row>
    <row r="829" spans="1:11" x14ac:dyDescent="0.25">
      <c r="A829" s="2" t="s">
        <v>4411</v>
      </c>
      <c r="B829" s="2" t="s">
        <v>53</v>
      </c>
      <c r="C829" s="2" t="s">
        <v>11</v>
      </c>
      <c r="D829" s="2" t="s">
        <v>54</v>
      </c>
      <c r="E829" s="2" t="s">
        <v>364</v>
      </c>
      <c r="F829" s="3">
        <v>6</v>
      </c>
      <c r="G829" s="2" t="s">
        <v>1101</v>
      </c>
      <c r="H829" s="2" t="s">
        <v>4412</v>
      </c>
      <c r="I829" s="3" t="s">
        <v>4413</v>
      </c>
      <c r="J829" s="3" t="s">
        <v>1098</v>
      </c>
      <c r="K829" s="2" t="s">
        <v>4414</v>
      </c>
    </row>
    <row r="830" spans="1:11" x14ac:dyDescent="0.25">
      <c r="A830" s="2" t="s">
        <v>4415</v>
      </c>
      <c r="B830" s="2" t="s">
        <v>53</v>
      </c>
      <c r="C830" s="2" t="s">
        <v>11</v>
      </c>
      <c r="D830" s="2" t="s">
        <v>54</v>
      </c>
      <c r="E830" s="2" t="s">
        <v>364</v>
      </c>
      <c r="F830" s="3">
        <v>7</v>
      </c>
      <c r="G830" s="2" t="s">
        <v>1101</v>
      </c>
      <c r="H830" s="2" t="s">
        <v>4416</v>
      </c>
      <c r="I830" s="3" t="s">
        <v>4417</v>
      </c>
      <c r="J830" s="3" t="s">
        <v>1098</v>
      </c>
      <c r="K830" s="2" t="s">
        <v>4418</v>
      </c>
    </row>
    <row r="831" spans="1:11" x14ac:dyDescent="0.25">
      <c r="A831" s="2" t="s">
        <v>4419</v>
      </c>
      <c r="B831" s="2" t="s">
        <v>53</v>
      </c>
      <c r="C831" s="2" t="s">
        <v>11</v>
      </c>
      <c r="D831" s="2" t="s">
        <v>54</v>
      </c>
      <c r="E831" s="2" t="s">
        <v>364</v>
      </c>
      <c r="F831" s="3">
        <v>8</v>
      </c>
      <c r="G831" s="2" t="s">
        <v>1101</v>
      </c>
      <c r="H831" s="2" t="s">
        <v>4420</v>
      </c>
      <c r="I831" s="3" t="s">
        <v>4421</v>
      </c>
      <c r="J831" s="3" t="s">
        <v>1098</v>
      </c>
      <c r="K831" s="2" t="s">
        <v>4422</v>
      </c>
    </row>
    <row r="832" spans="1:11" x14ac:dyDescent="0.25">
      <c r="A832" s="2" t="s">
        <v>4423</v>
      </c>
      <c r="B832" s="2" t="s">
        <v>53</v>
      </c>
      <c r="C832" s="2" t="s">
        <v>11</v>
      </c>
      <c r="D832" s="2" t="s">
        <v>54</v>
      </c>
      <c r="E832" s="2" t="s">
        <v>370</v>
      </c>
      <c r="F832" s="3">
        <v>0</v>
      </c>
      <c r="G832" s="2" t="s">
        <v>1095</v>
      </c>
      <c r="H832" s="2" t="s">
        <v>4424</v>
      </c>
      <c r="I832" s="3" t="s">
        <v>4425</v>
      </c>
      <c r="J832" s="3" t="s">
        <v>1098</v>
      </c>
      <c r="K832" s="2" t="s">
        <v>4426</v>
      </c>
    </row>
    <row r="833" spans="1:11" x14ac:dyDescent="0.25">
      <c r="A833" s="2" t="s">
        <v>4427</v>
      </c>
      <c r="B833" s="2" t="s">
        <v>53</v>
      </c>
      <c r="C833" s="2" t="s">
        <v>11</v>
      </c>
      <c r="D833" s="2" t="s">
        <v>54</v>
      </c>
      <c r="E833" s="2" t="s">
        <v>370</v>
      </c>
      <c r="F833" s="3">
        <v>1</v>
      </c>
      <c r="G833" s="2" t="s">
        <v>1101</v>
      </c>
      <c r="H833" s="2" t="s">
        <v>4428</v>
      </c>
      <c r="I833" s="3" t="s">
        <v>4429</v>
      </c>
      <c r="J833" s="3" t="s">
        <v>1098</v>
      </c>
      <c r="K833" s="2" t="s">
        <v>4430</v>
      </c>
    </row>
    <row r="834" spans="1:11" x14ac:dyDescent="0.25">
      <c r="A834" s="2" t="s">
        <v>4431</v>
      </c>
      <c r="B834" s="2" t="s">
        <v>53</v>
      </c>
      <c r="C834" s="2" t="s">
        <v>11</v>
      </c>
      <c r="D834" s="2" t="s">
        <v>54</v>
      </c>
      <c r="E834" s="2" t="s">
        <v>370</v>
      </c>
      <c r="F834" s="3">
        <v>2</v>
      </c>
      <c r="G834" s="2" t="s">
        <v>1101</v>
      </c>
      <c r="H834" s="2" t="s">
        <v>4432</v>
      </c>
      <c r="I834" s="3" t="s">
        <v>4433</v>
      </c>
      <c r="J834" s="3" t="s">
        <v>1098</v>
      </c>
      <c r="K834" s="2" t="s">
        <v>4434</v>
      </c>
    </row>
    <row r="835" spans="1:11" x14ac:dyDescent="0.25">
      <c r="A835" s="2" t="s">
        <v>4435</v>
      </c>
      <c r="B835" s="2" t="s">
        <v>53</v>
      </c>
      <c r="C835" s="2" t="s">
        <v>11</v>
      </c>
      <c r="D835" s="2" t="s">
        <v>54</v>
      </c>
      <c r="E835" s="2" t="s">
        <v>370</v>
      </c>
      <c r="F835" s="3">
        <v>3</v>
      </c>
      <c r="G835" s="2" t="s">
        <v>1101</v>
      </c>
      <c r="H835" s="2" t="s">
        <v>4436</v>
      </c>
      <c r="I835" s="3" t="s">
        <v>4437</v>
      </c>
      <c r="J835" s="3" t="s">
        <v>1098</v>
      </c>
      <c r="K835" s="2" t="s">
        <v>4438</v>
      </c>
    </row>
    <row r="836" spans="1:11" x14ac:dyDescent="0.25">
      <c r="A836" s="2" t="s">
        <v>4439</v>
      </c>
      <c r="B836" s="2" t="s">
        <v>53</v>
      </c>
      <c r="C836" s="2" t="s">
        <v>11</v>
      </c>
      <c r="D836" s="2" t="s">
        <v>54</v>
      </c>
      <c r="E836" s="2" t="s">
        <v>370</v>
      </c>
      <c r="F836" s="3">
        <v>4</v>
      </c>
      <c r="G836" s="2" t="s">
        <v>1101</v>
      </c>
      <c r="H836" s="2" t="s">
        <v>4440</v>
      </c>
      <c r="I836" s="3" t="s">
        <v>4441</v>
      </c>
      <c r="J836" s="3" t="s">
        <v>1098</v>
      </c>
      <c r="K836" s="2" t="s">
        <v>4442</v>
      </c>
    </row>
    <row r="837" spans="1:11" x14ac:dyDescent="0.25">
      <c r="A837" s="2" t="s">
        <v>4443</v>
      </c>
      <c r="B837" s="2" t="s">
        <v>53</v>
      </c>
      <c r="C837" s="2" t="s">
        <v>11</v>
      </c>
      <c r="D837" s="2" t="s">
        <v>54</v>
      </c>
      <c r="E837" s="2" t="s">
        <v>370</v>
      </c>
      <c r="F837" s="3">
        <v>5</v>
      </c>
      <c r="G837" s="2" t="s">
        <v>1101</v>
      </c>
      <c r="H837" s="2" t="s">
        <v>4444</v>
      </c>
      <c r="I837" s="3" t="s">
        <v>4445</v>
      </c>
      <c r="J837" s="3" t="s">
        <v>1098</v>
      </c>
      <c r="K837" s="2" t="s">
        <v>4446</v>
      </c>
    </row>
    <row r="838" spans="1:11" x14ac:dyDescent="0.25">
      <c r="A838" s="2" t="s">
        <v>4447</v>
      </c>
      <c r="B838" s="2" t="s">
        <v>53</v>
      </c>
      <c r="C838" s="2" t="s">
        <v>11</v>
      </c>
      <c r="D838" s="2" t="s">
        <v>54</v>
      </c>
      <c r="E838" s="2" t="s">
        <v>370</v>
      </c>
      <c r="F838" s="3">
        <v>6</v>
      </c>
      <c r="G838" s="2" t="s">
        <v>1101</v>
      </c>
      <c r="H838" s="2" t="s">
        <v>4448</v>
      </c>
      <c r="I838" s="3" t="s">
        <v>4449</v>
      </c>
      <c r="J838" s="3" t="s">
        <v>1098</v>
      </c>
      <c r="K838" s="2" t="s">
        <v>4450</v>
      </c>
    </row>
    <row r="839" spans="1:11" x14ac:dyDescent="0.25">
      <c r="A839" s="2" t="s">
        <v>4451</v>
      </c>
      <c r="B839" s="2" t="s">
        <v>53</v>
      </c>
      <c r="C839" s="2" t="s">
        <v>11</v>
      </c>
      <c r="D839" s="2" t="s">
        <v>54</v>
      </c>
      <c r="E839" s="2" t="s">
        <v>370</v>
      </c>
      <c r="F839" s="3">
        <v>7</v>
      </c>
      <c r="G839" s="2" t="s">
        <v>1101</v>
      </c>
      <c r="H839" s="2" t="s">
        <v>4452</v>
      </c>
      <c r="I839" s="3" t="s">
        <v>4453</v>
      </c>
      <c r="J839" s="3" t="s">
        <v>1098</v>
      </c>
      <c r="K839" s="2" t="s">
        <v>4454</v>
      </c>
    </row>
    <row r="840" spans="1:11" x14ac:dyDescent="0.25">
      <c r="A840" s="2" t="s">
        <v>4455</v>
      </c>
      <c r="B840" s="2" t="s">
        <v>53</v>
      </c>
      <c r="C840" s="2" t="s">
        <v>11</v>
      </c>
      <c r="D840" s="2" t="s">
        <v>54</v>
      </c>
      <c r="E840" s="2" t="s">
        <v>370</v>
      </c>
      <c r="F840" s="3">
        <v>8</v>
      </c>
      <c r="G840" s="2" t="s">
        <v>1101</v>
      </c>
      <c r="H840" s="2" t="s">
        <v>4456</v>
      </c>
      <c r="I840" s="3" t="s">
        <v>4457</v>
      </c>
      <c r="J840" s="3" t="s">
        <v>1098</v>
      </c>
      <c r="K840" s="2" t="s">
        <v>4458</v>
      </c>
    </row>
    <row r="841" spans="1:11" x14ac:dyDescent="0.25">
      <c r="A841" s="2" t="s">
        <v>4459</v>
      </c>
      <c r="B841" s="2" t="s">
        <v>53</v>
      </c>
      <c r="C841" s="2" t="s">
        <v>11</v>
      </c>
      <c r="D841" s="2" t="s">
        <v>54</v>
      </c>
      <c r="E841" s="2" t="s">
        <v>393</v>
      </c>
      <c r="F841" s="3">
        <v>0</v>
      </c>
      <c r="G841" s="2" t="s">
        <v>1095</v>
      </c>
      <c r="H841" s="2" t="s">
        <v>4460</v>
      </c>
      <c r="I841" s="3" t="s">
        <v>4461</v>
      </c>
      <c r="J841" s="3" t="s">
        <v>1098</v>
      </c>
      <c r="K841" s="2" t="s">
        <v>4462</v>
      </c>
    </row>
    <row r="842" spans="1:11" x14ac:dyDescent="0.25">
      <c r="A842" s="2" t="s">
        <v>4463</v>
      </c>
      <c r="B842" s="2" t="s">
        <v>53</v>
      </c>
      <c r="C842" s="2" t="s">
        <v>11</v>
      </c>
      <c r="D842" s="2" t="s">
        <v>54</v>
      </c>
      <c r="E842" s="2" t="s">
        <v>393</v>
      </c>
      <c r="F842" s="3">
        <v>1</v>
      </c>
      <c r="G842" s="2" t="s">
        <v>1101</v>
      </c>
      <c r="H842" s="2" t="s">
        <v>4464</v>
      </c>
      <c r="I842" s="3" t="s">
        <v>4465</v>
      </c>
      <c r="J842" s="3" t="s">
        <v>1098</v>
      </c>
      <c r="K842" s="2" t="s">
        <v>4466</v>
      </c>
    </row>
    <row r="843" spans="1:11" x14ac:dyDescent="0.25">
      <c r="A843" s="2" t="s">
        <v>4467</v>
      </c>
      <c r="B843" s="2" t="s">
        <v>53</v>
      </c>
      <c r="C843" s="2" t="s">
        <v>11</v>
      </c>
      <c r="D843" s="2" t="s">
        <v>54</v>
      </c>
      <c r="E843" s="2" t="s">
        <v>393</v>
      </c>
      <c r="F843" s="3">
        <v>2</v>
      </c>
      <c r="G843" s="2" t="s">
        <v>1101</v>
      </c>
      <c r="H843" s="2" t="s">
        <v>4468</v>
      </c>
      <c r="I843" s="3" t="s">
        <v>4469</v>
      </c>
      <c r="J843" s="3" t="s">
        <v>1098</v>
      </c>
      <c r="K843" s="2" t="s">
        <v>4470</v>
      </c>
    </row>
    <row r="844" spans="1:11" x14ac:dyDescent="0.25">
      <c r="A844" s="2" t="s">
        <v>4471</v>
      </c>
      <c r="B844" s="2" t="s">
        <v>53</v>
      </c>
      <c r="C844" s="2" t="s">
        <v>11</v>
      </c>
      <c r="D844" s="2" t="s">
        <v>54</v>
      </c>
      <c r="E844" s="2" t="s">
        <v>393</v>
      </c>
      <c r="F844" s="3">
        <v>3</v>
      </c>
      <c r="G844" s="2" t="s">
        <v>1101</v>
      </c>
      <c r="H844" s="2" t="s">
        <v>4472</v>
      </c>
      <c r="I844" s="3" t="s">
        <v>4473</v>
      </c>
      <c r="J844" s="3" t="s">
        <v>1098</v>
      </c>
      <c r="K844" s="2" t="s">
        <v>4474</v>
      </c>
    </row>
    <row r="845" spans="1:11" x14ac:dyDescent="0.25">
      <c r="A845" s="2" t="s">
        <v>4475</v>
      </c>
      <c r="B845" s="2" t="s">
        <v>53</v>
      </c>
      <c r="C845" s="2" t="s">
        <v>11</v>
      </c>
      <c r="D845" s="2" t="s">
        <v>54</v>
      </c>
      <c r="E845" s="2" t="s">
        <v>393</v>
      </c>
      <c r="F845" s="3">
        <v>4</v>
      </c>
      <c r="G845" s="2" t="s">
        <v>1101</v>
      </c>
      <c r="H845" s="2" t="s">
        <v>4476</v>
      </c>
      <c r="I845" s="3" t="s">
        <v>4477</v>
      </c>
      <c r="J845" s="3" t="s">
        <v>1098</v>
      </c>
      <c r="K845" s="2" t="s">
        <v>4478</v>
      </c>
    </row>
    <row r="846" spans="1:11" x14ac:dyDescent="0.25">
      <c r="A846" s="2" t="s">
        <v>4479</v>
      </c>
      <c r="B846" s="2" t="s">
        <v>53</v>
      </c>
      <c r="C846" s="2" t="s">
        <v>11</v>
      </c>
      <c r="D846" s="2" t="s">
        <v>54</v>
      </c>
      <c r="E846" s="2" t="s">
        <v>393</v>
      </c>
      <c r="F846" s="3">
        <v>5</v>
      </c>
      <c r="G846" s="2" t="s">
        <v>1101</v>
      </c>
      <c r="H846" s="2" t="s">
        <v>4480</v>
      </c>
      <c r="I846" s="3" t="s">
        <v>4481</v>
      </c>
      <c r="J846" s="3" t="s">
        <v>1098</v>
      </c>
      <c r="K846" s="2" t="s">
        <v>4482</v>
      </c>
    </row>
    <row r="847" spans="1:11" x14ac:dyDescent="0.25">
      <c r="A847" s="2" t="s">
        <v>4483</v>
      </c>
      <c r="B847" s="2" t="s">
        <v>53</v>
      </c>
      <c r="C847" s="2" t="s">
        <v>11</v>
      </c>
      <c r="D847" s="2" t="s">
        <v>54</v>
      </c>
      <c r="E847" s="2" t="s">
        <v>393</v>
      </c>
      <c r="F847" s="3">
        <v>6</v>
      </c>
      <c r="G847" s="2" t="s">
        <v>1101</v>
      </c>
      <c r="H847" s="2" t="s">
        <v>4484</v>
      </c>
      <c r="I847" s="3" t="s">
        <v>4485</v>
      </c>
      <c r="J847" s="3" t="s">
        <v>1098</v>
      </c>
      <c r="K847" s="2" t="s">
        <v>4486</v>
      </c>
    </row>
    <row r="848" spans="1:11" x14ac:dyDescent="0.25">
      <c r="A848" s="2" t="s">
        <v>4487</v>
      </c>
      <c r="B848" s="2" t="s">
        <v>53</v>
      </c>
      <c r="C848" s="2" t="s">
        <v>11</v>
      </c>
      <c r="D848" s="2" t="s">
        <v>54</v>
      </c>
      <c r="E848" s="2" t="s">
        <v>393</v>
      </c>
      <c r="F848" s="3">
        <v>7</v>
      </c>
      <c r="G848" s="2" t="s">
        <v>1101</v>
      </c>
      <c r="H848" s="2" t="s">
        <v>4488</v>
      </c>
      <c r="I848" s="3" t="s">
        <v>4489</v>
      </c>
      <c r="J848" s="3" t="s">
        <v>1098</v>
      </c>
      <c r="K848" s="2" t="s">
        <v>4490</v>
      </c>
    </row>
    <row r="849" spans="1:11" x14ac:dyDescent="0.25">
      <c r="A849" s="2" t="s">
        <v>4491</v>
      </c>
      <c r="B849" s="2" t="s">
        <v>53</v>
      </c>
      <c r="C849" s="2" t="s">
        <v>11</v>
      </c>
      <c r="D849" s="2" t="s">
        <v>54</v>
      </c>
      <c r="E849" s="2" t="s">
        <v>393</v>
      </c>
      <c r="F849" s="3">
        <v>8</v>
      </c>
      <c r="G849" s="2" t="s">
        <v>1101</v>
      </c>
      <c r="H849" s="2" t="s">
        <v>4492</v>
      </c>
      <c r="I849" s="3" t="s">
        <v>4493</v>
      </c>
      <c r="J849" s="3" t="s">
        <v>1098</v>
      </c>
      <c r="K849" s="2" t="s">
        <v>4494</v>
      </c>
    </row>
    <row r="850" spans="1:11" x14ac:dyDescent="0.25">
      <c r="A850" s="2" t="s">
        <v>4495</v>
      </c>
      <c r="B850" s="2" t="s">
        <v>53</v>
      </c>
      <c r="C850" s="2" t="s">
        <v>11</v>
      </c>
      <c r="D850" s="2" t="s">
        <v>54</v>
      </c>
      <c r="E850" s="2" t="s">
        <v>398</v>
      </c>
      <c r="F850" s="3">
        <v>0</v>
      </c>
      <c r="G850" s="2" t="s">
        <v>1095</v>
      </c>
      <c r="H850" s="2" t="s">
        <v>4496</v>
      </c>
      <c r="I850" s="3" t="s">
        <v>4497</v>
      </c>
      <c r="J850" s="3" t="s">
        <v>1098</v>
      </c>
      <c r="K850" s="2" t="s">
        <v>4498</v>
      </c>
    </row>
    <row r="851" spans="1:11" x14ac:dyDescent="0.25">
      <c r="A851" s="2" t="s">
        <v>4499</v>
      </c>
      <c r="B851" s="2" t="s">
        <v>53</v>
      </c>
      <c r="C851" s="2" t="s">
        <v>11</v>
      </c>
      <c r="D851" s="2" t="s">
        <v>54</v>
      </c>
      <c r="E851" s="2" t="s">
        <v>398</v>
      </c>
      <c r="F851" s="3">
        <v>1</v>
      </c>
      <c r="G851" s="2" t="s">
        <v>1101</v>
      </c>
      <c r="H851" s="2" t="s">
        <v>4500</v>
      </c>
      <c r="I851" s="3" t="s">
        <v>4501</v>
      </c>
      <c r="J851" s="3" t="s">
        <v>1098</v>
      </c>
      <c r="K851" s="2" t="s">
        <v>4502</v>
      </c>
    </row>
    <row r="852" spans="1:11" x14ac:dyDescent="0.25">
      <c r="A852" s="2" t="s">
        <v>4503</v>
      </c>
      <c r="B852" s="2" t="s">
        <v>53</v>
      </c>
      <c r="C852" s="2" t="s">
        <v>11</v>
      </c>
      <c r="D852" s="2" t="s">
        <v>54</v>
      </c>
      <c r="E852" s="2" t="s">
        <v>398</v>
      </c>
      <c r="F852" s="3">
        <v>2</v>
      </c>
      <c r="G852" s="2" t="s">
        <v>1101</v>
      </c>
      <c r="H852" s="2" t="s">
        <v>4504</v>
      </c>
      <c r="I852" s="3" t="s">
        <v>4505</v>
      </c>
      <c r="J852" s="3" t="s">
        <v>1132</v>
      </c>
      <c r="K852" s="2" t="s">
        <v>4506</v>
      </c>
    </row>
    <row r="853" spans="1:11" x14ac:dyDescent="0.25">
      <c r="A853" s="2" t="s">
        <v>4507</v>
      </c>
      <c r="B853" s="2" t="s">
        <v>53</v>
      </c>
      <c r="C853" s="2" t="s">
        <v>11</v>
      </c>
      <c r="D853" s="2" t="s">
        <v>54</v>
      </c>
      <c r="E853" s="2" t="s">
        <v>398</v>
      </c>
      <c r="F853" s="3">
        <v>3</v>
      </c>
      <c r="G853" s="2" t="s">
        <v>1101</v>
      </c>
      <c r="H853" s="2" t="s">
        <v>4508</v>
      </c>
      <c r="I853" s="3" t="s">
        <v>4509</v>
      </c>
      <c r="J853" s="3" t="s">
        <v>1098</v>
      </c>
      <c r="K853" s="2" t="s">
        <v>4510</v>
      </c>
    </row>
    <row r="854" spans="1:11" x14ac:dyDescent="0.25">
      <c r="A854" s="2" t="s">
        <v>4511</v>
      </c>
      <c r="B854" s="2" t="s">
        <v>53</v>
      </c>
      <c r="C854" s="2" t="s">
        <v>11</v>
      </c>
      <c r="D854" s="2" t="s">
        <v>54</v>
      </c>
      <c r="E854" s="2" t="s">
        <v>398</v>
      </c>
      <c r="F854" s="3">
        <v>4</v>
      </c>
      <c r="G854" s="2" t="s">
        <v>1101</v>
      </c>
      <c r="H854" s="2" t="s">
        <v>4512</v>
      </c>
      <c r="I854" s="3" t="s">
        <v>4513</v>
      </c>
      <c r="J854" s="3" t="s">
        <v>1098</v>
      </c>
      <c r="K854" s="2" t="s">
        <v>4514</v>
      </c>
    </row>
    <row r="855" spans="1:11" x14ac:dyDescent="0.25">
      <c r="A855" s="2" t="s">
        <v>4515</v>
      </c>
      <c r="B855" s="2" t="s">
        <v>53</v>
      </c>
      <c r="C855" s="2" t="s">
        <v>11</v>
      </c>
      <c r="D855" s="2" t="s">
        <v>54</v>
      </c>
      <c r="E855" s="2" t="s">
        <v>398</v>
      </c>
      <c r="F855" s="3">
        <v>5</v>
      </c>
      <c r="G855" s="2" t="s">
        <v>1101</v>
      </c>
      <c r="H855" s="2" t="s">
        <v>4516</v>
      </c>
      <c r="I855" s="3" t="s">
        <v>4517</v>
      </c>
      <c r="J855" s="3" t="s">
        <v>1098</v>
      </c>
      <c r="K855" s="2" t="s">
        <v>4518</v>
      </c>
    </row>
    <row r="856" spans="1:11" x14ac:dyDescent="0.25">
      <c r="A856" s="2" t="s">
        <v>4519</v>
      </c>
      <c r="B856" s="2" t="s">
        <v>53</v>
      </c>
      <c r="C856" s="2" t="s">
        <v>11</v>
      </c>
      <c r="D856" s="2" t="s">
        <v>54</v>
      </c>
      <c r="E856" s="2" t="s">
        <v>398</v>
      </c>
      <c r="F856" s="3">
        <v>6</v>
      </c>
      <c r="G856" s="2" t="s">
        <v>1101</v>
      </c>
      <c r="H856" s="2" t="s">
        <v>4520</v>
      </c>
      <c r="I856" s="3" t="s">
        <v>4521</v>
      </c>
      <c r="J856" s="3" t="s">
        <v>1098</v>
      </c>
      <c r="K856" s="2" t="s">
        <v>4522</v>
      </c>
    </row>
    <row r="857" spans="1:11" x14ac:dyDescent="0.25">
      <c r="A857" s="2" t="s">
        <v>4523</v>
      </c>
      <c r="B857" s="2" t="s">
        <v>53</v>
      </c>
      <c r="C857" s="2" t="s">
        <v>11</v>
      </c>
      <c r="D857" s="2" t="s">
        <v>54</v>
      </c>
      <c r="E857" s="2" t="s">
        <v>398</v>
      </c>
      <c r="F857" s="3">
        <v>7</v>
      </c>
      <c r="G857" s="2" t="s">
        <v>1101</v>
      </c>
      <c r="H857" s="2" t="s">
        <v>4524</v>
      </c>
      <c r="I857" s="3" t="s">
        <v>4525</v>
      </c>
      <c r="J857" s="3" t="s">
        <v>1098</v>
      </c>
      <c r="K857" s="2" t="s">
        <v>4526</v>
      </c>
    </row>
    <row r="858" spans="1:11" x14ac:dyDescent="0.25">
      <c r="A858" s="2" t="s">
        <v>4527</v>
      </c>
      <c r="B858" s="2" t="s">
        <v>53</v>
      </c>
      <c r="C858" s="2" t="s">
        <v>11</v>
      </c>
      <c r="D858" s="2" t="s">
        <v>54</v>
      </c>
      <c r="E858" s="2" t="s">
        <v>398</v>
      </c>
      <c r="F858" s="3">
        <v>8</v>
      </c>
      <c r="G858" s="2" t="s">
        <v>1101</v>
      </c>
      <c r="H858" s="2" t="s">
        <v>4528</v>
      </c>
      <c r="I858" s="3" t="s">
        <v>4529</v>
      </c>
      <c r="J858" s="3" t="s">
        <v>1098</v>
      </c>
      <c r="K858" s="2" t="s">
        <v>4530</v>
      </c>
    </row>
    <row r="859" spans="1:11" x14ac:dyDescent="0.25">
      <c r="A859" s="2" t="s">
        <v>4531</v>
      </c>
      <c r="B859" s="2" t="s">
        <v>113</v>
      </c>
      <c r="C859" s="2" t="s">
        <v>11</v>
      </c>
      <c r="D859" s="2" t="s">
        <v>114</v>
      </c>
      <c r="E859" s="2" t="s">
        <v>388</v>
      </c>
      <c r="F859" s="3">
        <v>0</v>
      </c>
      <c r="G859" s="2" t="s">
        <v>1095</v>
      </c>
      <c r="H859" s="2" t="s">
        <v>4532</v>
      </c>
      <c r="I859" s="3" t="s">
        <v>4533</v>
      </c>
      <c r="J859" s="3" t="s">
        <v>1098</v>
      </c>
      <c r="K859" s="2" t="s">
        <v>4534</v>
      </c>
    </row>
    <row r="860" spans="1:11" x14ac:dyDescent="0.25">
      <c r="A860" s="2" t="s">
        <v>4535</v>
      </c>
      <c r="B860" s="2" t="s">
        <v>113</v>
      </c>
      <c r="C860" s="2" t="s">
        <v>11</v>
      </c>
      <c r="D860" s="2" t="s">
        <v>114</v>
      </c>
      <c r="E860" s="2" t="s">
        <v>388</v>
      </c>
      <c r="F860" s="3">
        <v>1</v>
      </c>
      <c r="G860" s="2" t="s">
        <v>1101</v>
      </c>
      <c r="H860" s="2" t="s">
        <v>4536</v>
      </c>
      <c r="I860" s="3" t="s">
        <v>4537</v>
      </c>
      <c r="J860" s="3" t="s">
        <v>1098</v>
      </c>
      <c r="K860" s="2" t="s">
        <v>4538</v>
      </c>
    </row>
    <row r="861" spans="1:11" x14ac:dyDescent="0.25">
      <c r="A861" s="2" t="s">
        <v>4539</v>
      </c>
      <c r="B861" s="2" t="s">
        <v>113</v>
      </c>
      <c r="C861" s="2" t="s">
        <v>11</v>
      </c>
      <c r="D861" s="2" t="s">
        <v>114</v>
      </c>
      <c r="E861" s="2" t="s">
        <v>388</v>
      </c>
      <c r="F861" s="3">
        <v>2</v>
      </c>
      <c r="G861" s="2" t="s">
        <v>1101</v>
      </c>
      <c r="H861" s="2" t="s">
        <v>4540</v>
      </c>
      <c r="I861" s="3" t="s">
        <v>4541</v>
      </c>
      <c r="J861" s="3" t="s">
        <v>1098</v>
      </c>
      <c r="K861" s="2" t="s">
        <v>4542</v>
      </c>
    </row>
    <row r="862" spans="1:11" x14ac:dyDescent="0.25">
      <c r="A862" s="2" t="s">
        <v>4543</v>
      </c>
      <c r="B862" s="2" t="s">
        <v>113</v>
      </c>
      <c r="C862" s="2" t="s">
        <v>11</v>
      </c>
      <c r="D862" s="2" t="s">
        <v>114</v>
      </c>
      <c r="E862" s="2" t="s">
        <v>388</v>
      </c>
      <c r="F862" s="3">
        <v>3</v>
      </c>
      <c r="G862" s="2" t="s">
        <v>1101</v>
      </c>
      <c r="H862" s="2" t="s">
        <v>4544</v>
      </c>
      <c r="I862" s="3" t="s">
        <v>4545</v>
      </c>
      <c r="J862" s="3" t="s">
        <v>1098</v>
      </c>
      <c r="K862" s="2" t="s">
        <v>4546</v>
      </c>
    </row>
    <row r="863" spans="1:11" x14ac:dyDescent="0.25">
      <c r="A863" s="2" t="s">
        <v>4547</v>
      </c>
      <c r="B863" s="2" t="s">
        <v>113</v>
      </c>
      <c r="C863" s="2" t="s">
        <v>11</v>
      </c>
      <c r="D863" s="2" t="s">
        <v>114</v>
      </c>
      <c r="E863" s="2" t="s">
        <v>388</v>
      </c>
      <c r="F863" s="3">
        <v>4</v>
      </c>
      <c r="G863" s="2" t="s">
        <v>1101</v>
      </c>
      <c r="H863" s="2" t="s">
        <v>4548</v>
      </c>
      <c r="I863" s="3" t="s">
        <v>4549</v>
      </c>
      <c r="J863" s="3" t="s">
        <v>1098</v>
      </c>
      <c r="K863" s="2" t="s">
        <v>4550</v>
      </c>
    </row>
    <row r="864" spans="1:11" x14ac:dyDescent="0.25">
      <c r="A864" s="2" t="s">
        <v>4551</v>
      </c>
      <c r="B864" s="2" t="s">
        <v>113</v>
      </c>
      <c r="C864" s="2" t="s">
        <v>11</v>
      </c>
      <c r="D864" s="2" t="s">
        <v>114</v>
      </c>
      <c r="E864" s="2" t="s">
        <v>388</v>
      </c>
      <c r="F864" s="3">
        <v>5</v>
      </c>
      <c r="G864" s="2" t="s">
        <v>1101</v>
      </c>
      <c r="H864" s="2" t="s">
        <v>4552</v>
      </c>
      <c r="I864" s="3" t="s">
        <v>4553</v>
      </c>
      <c r="J864" s="3" t="s">
        <v>1098</v>
      </c>
      <c r="K864" s="2" t="s">
        <v>4554</v>
      </c>
    </row>
    <row r="865" spans="1:11" x14ac:dyDescent="0.25">
      <c r="A865" s="2" t="s">
        <v>4555</v>
      </c>
      <c r="B865" s="2" t="s">
        <v>113</v>
      </c>
      <c r="C865" s="2" t="s">
        <v>11</v>
      </c>
      <c r="D865" s="2" t="s">
        <v>114</v>
      </c>
      <c r="E865" s="2" t="s">
        <v>388</v>
      </c>
      <c r="F865" s="3">
        <v>6</v>
      </c>
      <c r="G865" s="2" t="s">
        <v>1101</v>
      </c>
      <c r="H865" s="2" t="s">
        <v>4556</v>
      </c>
      <c r="I865" s="3" t="s">
        <v>4557</v>
      </c>
      <c r="J865" s="3" t="s">
        <v>1098</v>
      </c>
      <c r="K865" s="2" t="s">
        <v>4558</v>
      </c>
    </row>
    <row r="866" spans="1:11" x14ac:dyDescent="0.25">
      <c r="A866" s="2" t="s">
        <v>4559</v>
      </c>
      <c r="B866" s="2" t="s">
        <v>113</v>
      </c>
      <c r="C866" s="2" t="s">
        <v>11</v>
      </c>
      <c r="D866" s="2" t="s">
        <v>114</v>
      </c>
      <c r="E866" s="2" t="s">
        <v>388</v>
      </c>
      <c r="F866" s="3">
        <v>7</v>
      </c>
      <c r="G866" s="2" t="s">
        <v>1101</v>
      </c>
      <c r="H866" s="2" t="s">
        <v>4560</v>
      </c>
      <c r="I866" s="3" t="s">
        <v>4561</v>
      </c>
      <c r="J866" s="3" t="s">
        <v>1098</v>
      </c>
      <c r="K866" s="2" t="s">
        <v>4562</v>
      </c>
    </row>
    <row r="867" spans="1:11" x14ac:dyDescent="0.25">
      <c r="A867" s="2" t="s">
        <v>4563</v>
      </c>
      <c r="B867" s="2" t="s">
        <v>113</v>
      </c>
      <c r="C867" s="2" t="s">
        <v>11</v>
      </c>
      <c r="D867" s="2" t="s">
        <v>114</v>
      </c>
      <c r="E867" s="2" t="s">
        <v>388</v>
      </c>
      <c r="F867" s="3">
        <v>8</v>
      </c>
      <c r="G867" s="2" t="s">
        <v>1101</v>
      </c>
      <c r="H867" s="2" t="s">
        <v>4564</v>
      </c>
      <c r="I867" s="3" t="s">
        <v>4565</v>
      </c>
      <c r="J867" s="3" t="s">
        <v>1098</v>
      </c>
      <c r="K867" s="2" t="s">
        <v>4566</v>
      </c>
    </row>
    <row r="868" spans="1:11" x14ac:dyDescent="0.25">
      <c r="A868" s="2" t="s">
        <v>4567</v>
      </c>
      <c r="B868" s="2" t="s">
        <v>113</v>
      </c>
      <c r="C868" s="2" t="s">
        <v>11</v>
      </c>
      <c r="D868" s="2" t="s">
        <v>114</v>
      </c>
      <c r="E868" s="2" t="s">
        <v>388</v>
      </c>
      <c r="F868" s="3">
        <v>9</v>
      </c>
      <c r="G868" s="2" t="s">
        <v>1101</v>
      </c>
      <c r="H868" s="2" t="s">
        <v>4568</v>
      </c>
      <c r="I868" s="3" t="s">
        <v>4569</v>
      </c>
      <c r="J868" s="3" t="s">
        <v>1098</v>
      </c>
      <c r="K868" s="2" t="s">
        <v>4570</v>
      </c>
    </row>
    <row r="869" spans="1:11" x14ac:dyDescent="0.25">
      <c r="A869" s="2" t="s">
        <v>4571</v>
      </c>
      <c r="B869" s="2" t="s">
        <v>113</v>
      </c>
      <c r="C869" s="2" t="s">
        <v>11</v>
      </c>
      <c r="D869" s="2" t="s">
        <v>114</v>
      </c>
      <c r="E869" s="2" t="s">
        <v>388</v>
      </c>
      <c r="F869" s="3">
        <v>10</v>
      </c>
      <c r="G869" s="2" t="s">
        <v>1101</v>
      </c>
      <c r="H869" s="2" t="s">
        <v>4572</v>
      </c>
      <c r="I869" s="3" t="s">
        <v>4573</v>
      </c>
      <c r="J869" s="3" t="s">
        <v>1098</v>
      </c>
      <c r="K869" s="2" t="s">
        <v>4574</v>
      </c>
    </row>
    <row r="870" spans="1:11" x14ac:dyDescent="0.25">
      <c r="A870" s="2" t="s">
        <v>4575</v>
      </c>
      <c r="B870" s="2" t="s">
        <v>113</v>
      </c>
      <c r="C870" s="2" t="s">
        <v>11</v>
      </c>
      <c r="D870" s="2" t="s">
        <v>114</v>
      </c>
      <c r="E870" s="2" t="s">
        <v>1144</v>
      </c>
      <c r="F870" s="3">
        <v>0</v>
      </c>
      <c r="G870" s="2" t="s">
        <v>1095</v>
      </c>
      <c r="H870" s="2" t="s">
        <v>4576</v>
      </c>
      <c r="I870" s="3" t="s">
        <v>4577</v>
      </c>
      <c r="J870" s="3" t="s">
        <v>1098</v>
      </c>
      <c r="K870" s="2" t="s">
        <v>4578</v>
      </c>
    </row>
    <row r="871" spans="1:11" x14ac:dyDescent="0.25">
      <c r="A871" s="2" t="s">
        <v>4579</v>
      </c>
      <c r="B871" s="2" t="s">
        <v>113</v>
      </c>
      <c r="C871" s="2" t="s">
        <v>11</v>
      </c>
      <c r="D871" s="2" t="s">
        <v>114</v>
      </c>
      <c r="E871" s="2" t="s">
        <v>1144</v>
      </c>
      <c r="F871" s="3">
        <v>1</v>
      </c>
      <c r="G871" s="2" t="s">
        <v>1101</v>
      </c>
      <c r="H871" s="2" t="s">
        <v>4580</v>
      </c>
      <c r="I871" s="3" t="s">
        <v>4581</v>
      </c>
      <c r="J871" s="3" t="s">
        <v>1098</v>
      </c>
      <c r="K871" s="2" t="s">
        <v>4582</v>
      </c>
    </row>
    <row r="872" spans="1:11" x14ac:dyDescent="0.25">
      <c r="A872" s="2" t="s">
        <v>4583</v>
      </c>
      <c r="B872" s="2" t="s">
        <v>113</v>
      </c>
      <c r="C872" s="2" t="s">
        <v>11</v>
      </c>
      <c r="D872" s="2" t="s">
        <v>114</v>
      </c>
      <c r="E872" s="2" t="s">
        <v>1144</v>
      </c>
      <c r="F872" s="3">
        <v>2</v>
      </c>
      <c r="G872" s="2" t="s">
        <v>1101</v>
      </c>
      <c r="H872" s="2" t="s">
        <v>4584</v>
      </c>
      <c r="I872" s="3" t="s">
        <v>4585</v>
      </c>
      <c r="J872" s="3" t="s">
        <v>1098</v>
      </c>
      <c r="K872" s="2" t="s">
        <v>4586</v>
      </c>
    </row>
    <row r="873" spans="1:11" x14ac:dyDescent="0.25">
      <c r="A873" s="2" t="s">
        <v>4587</v>
      </c>
      <c r="B873" s="2" t="s">
        <v>113</v>
      </c>
      <c r="C873" s="2" t="s">
        <v>11</v>
      </c>
      <c r="D873" s="2" t="s">
        <v>114</v>
      </c>
      <c r="E873" s="2" t="s">
        <v>1144</v>
      </c>
      <c r="F873" s="3">
        <v>3</v>
      </c>
      <c r="G873" s="2" t="s">
        <v>1101</v>
      </c>
      <c r="H873" s="2" t="s">
        <v>4588</v>
      </c>
      <c r="I873" s="3" t="s">
        <v>4589</v>
      </c>
      <c r="J873" s="3" t="s">
        <v>1098</v>
      </c>
      <c r="K873" s="2" t="s">
        <v>4590</v>
      </c>
    </row>
    <row r="874" spans="1:11" x14ac:dyDescent="0.25">
      <c r="A874" s="2" t="s">
        <v>4591</v>
      </c>
      <c r="B874" s="2" t="s">
        <v>113</v>
      </c>
      <c r="C874" s="2" t="s">
        <v>11</v>
      </c>
      <c r="D874" s="2" t="s">
        <v>114</v>
      </c>
      <c r="E874" s="2" t="s">
        <v>1144</v>
      </c>
      <c r="F874" s="3">
        <v>4</v>
      </c>
      <c r="G874" s="2" t="s">
        <v>1101</v>
      </c>
      <c r="H874" s="2" t="s">
        <v>4592</v>
      </c>
      <c r="I874" s="3" t="s">
        <v>4593</v>
      </c>
      <c r="J874" s="3" t="s">
        <v>1098</v>
      </c>
      <c r="K874" s="2" t="s">
        <v>4594</v>
      </c>
    </row>
    <row r="875" spans="1:11" x14ac:dyDescent="0.25">
      <c r="A875" s="2" t="s">
        <v>4595</v>
      </c>
      <c r="B875" s="2" t="s">
        <v>113</v>
      </c>
      <c r="C875" s="2" t="s">
        <v>11</v>
      </c>
      <c r="D875" s="2" t="s">
        <v>114</v>
      </c>
      <c r="E875" s="2" t="s">
        <v>1144</v>
      </c>
      <c r="F875" s="3">
        <v>5</v>
      </c>
      <c r="G875" s="2" t="s">
        <v>1101</v>
      </c>
      <c r="H875" s="2" t="s">
        <v>4596</v>
      </c>
      <c r="I875" s="3" t="s">
        <v>4597</v>
      </c>
      <c r="J875" s="3" t="s">
        <v>1098</v>
      </c>
      <c r="K875" s="2" t="s">
        <v>4598</v>
      </c>
    </row>
    <row r="876" spans="1:11" x14ac:dyDescent="0.25">
      <c r="A876" s="2" t="s">
        <v>4599</v>
      </c>
      <c r="B876" s="2" t="s">
        <v>113</v>
      </c>
      <c r="C876" s="2" t="s">
        <v>11</v>
      </c>
      <c r="D876" s="2" t="s">
        <v>114</v>
      </c>
      <c r="E876" s="2" t="s">
        <v>1144</v>
      </c>
      <c r="F876" s="3">
        <v>6</v>
      </c>
      <c r="G876" s="2" t="s">
        <v>1101</v>
      </c>
      <c r="H876" s="2" t="s">
        <v>4600</v>
      </c>
      <c r="I876" s="3" t="s">
        <v>4601</v>
      </c>
      <c r="J876" s="3" t="s">
        <v>1098</v>
      </c>
      <c r="K876" s="2" t="s">
        <v>4602</v>
      </c>
    </row>
    <row r="877" spans="1:11" x14ac:dyDescent="0.25">
      <c r="A877" s="2" t="s">
        <v>4603</v>
      </c>
      <c r="B877" s="2" t="s">
        <v>113</v>
      </c>
      <c r="C877" s="2" t="s">
        <v>11</v>
      </c>
      <c r="D877" s="2" t="s">
        <v>114</v>
      </c>
      <c r="E877" s="2" t="s">
        <v>1144</v>
      </c>
      <c r="F877" s="3">
        <v>7</v>
      </c>
      <c r="G877" s="2" t="s">
        <v>1101</v>
      </c>
      <c r="H877" s="2" t="s">
        <v>4604</v>
      </c>
      <c r="I877" s="3" t="s">
        <v>4605</v>
      </c>
      <c r="J877" s="3" t="s">
        <v>1098</v>
      </c>
      <c r="K877" s="2" t="s">
        <v>4606</v>
      </c>
    </row>
    <row r="878" spans="1:11" x14ac:dyDescent="0.25">
      <c r="A878" s="2" t="s">
        <v>4607</v>
      </c>
      <c r="B878" s="2" t="s">
        <v>113</v>
      </c>
      <c r="C878" s="2" t="s">
        <v>11</v>
      </c>
      <c r="D878" s="2" t="s">
        <v>114</v>
      </c>
      <c r="E878" s="2" t="s">
        <v>1144</v>
      </c>
      <c r="F878" s="3">
        <v>8</v>
      </c>
      <c r="G878" s="2" t="s">
        <v>1101</v>
      </c>
      <c r="H878" s="2" t="s">
        <v>4608</v>
      </c>
      <c r="I878" s="3" t="s">
        <v>4609</v>
      </c>
      <c r="J878" s="3" t="s">
        <v>1098</v>
      </c>
      <c r="K878" s="2" t="s">
        <v>4610</v>
      </c>
    </row>
    <row r="879" spans="1:11" x14ac:dyDescent="0.25">
      <c r="A879" s="2" t="s">
        <v>4611</v>
      </c>
      <c r="B879" s="2" t="s">
        <v>113</v>
      </c>
      <c r="C879" s="2" t="s">
        <v>11</v>
      </c>
      <c r="D879" s="2" t="s">
        <v>114</v>
      </c>
      <c r="E879" s="2" t="s">
        <v>1144</v>
      </c>
      <c r="F879" s="3">
        <v>9</v>
      </c>
      <c r="G879" s="2" t="s">
        <v>1101</v>
      </c>
      <c r="H879" s="2" t="s">
        <v>4612</v>
      </c>
      <c r="I879" s="3" t="s">
        <v>4613</v>
      </c>
      <c r="J879" s="3" t="s">
        <v>1098</v>
      </c>
      <c r="K879" s="2" t="s">
        <v>4614</v>
      </c>
    </row>
    <row r="880" spans="1:11" x14ac:dyDescent="0.25">
      <c r="A880" s="2" t="s">
        <v>4615</v>
      </c>
      <c r="B880" s="2" t="s">
        <v>113</v>
      </c>
      <c r="C880" s="2" t="s">
        <v>11</v>
      </c>
      <c r="D880" s="2" t="s">
        <v>114</v>
      </c>
      <c r="E880" s="2" t="s">
        <v>1144</v>
      </c>
      <c r="F880" s="3">
        <v>10</v>
      </c>
      <c r="G880" s="2" t="s">
        <v>1101</v>
      </c>
      <c r="H880" s="2" t="s">
        <v>4616</v>
      </c>
      <c r="I880" s="3" t="s">
        <v>4617</v>
      </c>
      <c r="J880" s="3" t="s">
        <v>1098</v>
      </c>
      <c r="K880" s="2" t="s">
        <v>4618</v>
      </c>
    </row>
    <row r="881" spans="1:11" x14ac:dyDescent="0.25">
      <c r="A881" s="2" t="s">
        <v>4619</v>
      </c>
      <c r="B881" s="2" t="s">
        <v>113</v>
      </c>
      <c r="C881" s="2" t="s">
        <v>11</v>
      </c>
      <c r="D881" s="2" t="s">
        <v>114</v>
      </c>
      <c r="E881" s="2" t="s">
        <v>1189</v>
      </c>
      <c r="F881" s="3">
        <v>0</v>
      </c>
      <c r="G881" s="2" t="s">
        <v>1095</v>
      </c>
      <c r="H881" s="2" t="s">
        <v>4620</v>
      </c>
      <c r="I881" s="3" t="s">
        <v>4621</v>
      </c>
      <c r="J881" s="3" t="s">
        <v>1098</v>
      </c>
      <c r="K881" s="2" t="s">
        <v>4622</v>
      </c>
    </row>
    <row r="882" spans="1:11" x14ac:dyDescent="0.25">
      <c r="A882" s="2" t="s">
        <v>4623</v>
      </c>
      <c r="B882" s="2" t="s">
        <v>113</v>
      </c>
      <c r="C882" s="2" t="s">
        <v>11</v>
      </c>
      <c r="D882" s="2" t="s">
        <v>114</v>
      </c>
      <c r="E882" s="2" t="s">
        <v>1189</v>
      </c>
      <c r="F882" s="3">
        <v>1</v>
      </c>
      <c r="G882" s="2" t="s">
        <v>1101</v>
      </c>
      <c r="H882" s="2" t="s">
        <v>4624</v>
      </c>
      <c r="I882" s="3" t="s">
        <v>4625</v>
      </c>
      <c r="J882" s="3" t="s">
        <v>1098</v>
      </c>
      <c r="K882" s="2" t="s">
        <v>4626</v>
      </c>
    </row>
    <row r="883" spans="1:11" x14ac:dyDescent="0.25">
      <c r="A883" s="2" t="s">
        <v>4627</v>
      </c>
      <c r="B883" s="2" t="s">
        <v>113</v>
      </c>
      <c r="C883" s="2" t="s">
        <v>11</v>
      </c>
      <c r="D883" s="2" t="s">
        <v>114</v>
      </c>
      <c r="E883" s="2" t="s">
        <v>1189</v>
      </c>
      <c r="F883" s="3">
        <v>2</v>
      </c>
      <c r="G883" s="2" t="s">
        <v>1101</v>
      </c>
      <c r="H883" s="2" t="s">
        <v>4628</v>
      </c>
      <c r="I883" s="3" t="s">
        <v>4629</v>
      </c>
      <c r="J883" s="3" t="s">
        <v>1098</v>
      </c>
      <c r="K883" s="2" t="s">
        <v>4630</v>
      </c>
    </row>
    <row r="884" spans="1:11" x14ac:dyDescent="0.25">
      <c r="A884" s="2" t="s">
        <v>4631</v>
      </c>
      <c r="B884" s="2" t="s">
        <v>113</v>
      </c>
      <c r="C884" s="2" t="s">
        <v>11</v>
      </c>
      <c r="D884" s="2" t="s">
        <v>114</v>
      </c>
      <c r="E884" s="2" t="s">
        <v>1189</v>
      </c>
      <c r="F884" s="3">
        <v>3</v>
      </c>
      <c r="G884" s="2" t="s">
        <v>1101</v>
      </c>
      <c r="H884" s="2" t="s">
        <v>4632</v>
      </c>
      <c r="I884" s="3" t="s">
        <v>4633</v>
      </c>
      <c r="J884" s="3" t="s">
        <v>1098</v>
      </c>
      <c r="K884" s="2" t="s">
        <v>4634</v>
      </c>
    </row>
    <row r="885" spans="1:11" x14ac:dyDescent="0.25">
      <c r="A885" s="2" t="s">
        <v>4635</v>
      </c>
      <c r="B885" s="2" t="s">
        <v>113</v>
      </c>
      <c r="C885" s="2" t="s">
        <v>11</v>
      </c>
      <c r="D885" s="2" t="s">
        <v>114</v>
      </c>
      <c r="E885" s="2" t="s">
        <v>1189</v>
      </c>
      <c r="F885" s="3">
        <v>4</v>
      </c>
      <c r="G885" s="2" t="s">
        <v>1101</v>
      </c>
      <c r="H885" s="2" t="s">
        <v>4636</v>
      </c>
      <c r="I885" s="3" t="s">
        <v>4637</v>
      </c>
      <c r="J885" s="3" t="s">
        <v>1098</v>
      </c>
      <c r="K885" s="2" t="s">
        <v>4638</v>
      </c>
    </row>
    <row r="886" spans="1:11" x14ac:dyDescent="0.25">
      <c r="A886" s="2" t="s">
        <v>4639</v>
      </c>
      <c r="B886" s="2" t="s">
        <v>113</v>
      </c>
      <c r="C886" s="2" t="s">
        <v>11</v>
      </c>
      <c r="D886" s="2" t="s">
        <v>114</v>
      </c>
      <c r="E886" s="2" t="s">
        <v>1189</v>
      </c>
      <c r="F886" s="3">
        <v>5</v>
      </c>
      <c r="G886" s="2" t="s">
        <v>1101</v>
      </c>
      <c r="H886" s="2" t="s">
        <v>4640</v>
      </c>
      <c r="I886" s="3" t="s">
        <v>4641</v>
      </c>
      <c r="J886" s="3" t="s">
        <v>1098</v>
      </c>
      <c r="K886" s="2" t="s">
        <v>4642</v>
      </c>
    </row>
    <row r="887" spans="1:11" x14ac:dyDescent="0.25">
      <c r="A887" s="2" t="s">
        <v>4643</v>
      </c>
      <c r="B887" s="2" t="s">
        <v>113</v>
      </c>
      <c r="C887" s="2" t="s">
        <v>11</v>
      </c>
      <c r="D887" s="2" t="s">
        <v>114</v>
      </c>
      <c r="E887" s="2" t="s">
        <v>1189</v>
      </c>
      <c r="F887" s="3">
        <v>6</v>
      </c>
      <c r="G887" s="2" t="s">
        <v>1101</v>
      </c>
      <c r="H887" s="2" t="s">
        <v>4644</v>
      </c>
      <c r="I887" s="3" t="s">
        <v>4645</v>
      </c>
      <c r="J887" s="3" t="s">
        <v>1098</v>
      </c>
      <c r="K887" s="2" t="s">
        <v>4646</v>
      </c>
    </row>
    <row r="888" spans="1:11" x14ac:dyDescent="0.25">
      <c r="A888" s="2" t="s">
        <v>4647</v>
      </c>
      <c r="B888" s="2" t="s">
        <v>113</v>
      </c>
      <c r="C888" s="2" t="s">
        <v>11</v>
      </c>
      <c r="D888" s="2" t="s">
        <v>114</v>
      </c>
      <c r="E888" s="2" t="s">
        <v>1189</v>
      </c>
      <c r="F888" s="3">
        <v>7</v>
      </c>
      <c r="G888" s="2" t="s">
        <v>1101</v>
      </c>
      <c r="H888" s="2" t="s">
        <v>4648</v>
      </c>
      <c r="I888" s="3" t="s">
        <v>4649</v>
      </c>
      <c r="J888" s="3" t="s">
        <v>1098</v>
      </c>
      <c r="K888" s="2" t="s">
        <v>4650</v>
      </c>
    </row>
    <row r="889" spans="1:11" x14ac:dyDescent="0.25">
      <c r="A889" s="2" t="s">
        <v>4651</v>
      </c>
      <c r="B889" s="2" t="s">
        <v>113</v>
      </c>
      <c r="C889" s="2" t="s">
        <v>11</v>
      </c>
      <c r="D889" s="2" t="s">
        <v>114</v>
      </c>
      <c r="E889" s="2" t="s">
        <v>1189</v>
      </c>
      <c r="F889" s="3">
        <v>8</v>
      </c>
      <c r="G889" s="2" t="s">
        <v>1101</v>
      </c>
      <c r="H889" s="2" t="s">
        <v>4652</v>
      </c>
      <c r="I889" s="3" t="s">
        <v>4653</v>
      </c>
      <c r="J889" s="3" t="s">
        <v>1098</v>
      </c>
      <c r="K889" s="2" t="s">
        <v>4654</v>
      </c>
    </row>
    <row r="890" spans="1:11" x14ac:dyDescent="0.25">
      <c r="A890" s="2" t="s">
        <v>4655</v>
      </c>
      <c r="B890" s="2" t="s">
        <v>113</v>
      </c>
      <c r="C890" s="2" t="s">
        <v>11</v>
      </c>
      <c r="D890" s="2" t="s">
        <v>114</v>
      </c>
      <c r="E890" s="2" t="s">
        <v>1189</v>
      </c>
      <c r="F890" s="3">
        <v>9</v>
      </c>
      <c r="G890" s="2" t="s">
        <v>1101</v>
      </c>
      <c r="H890" s="2" t="s">
        <v>4656</v>
      </c>
      <c r="I890" s="3" t="s">
        <v>4657</v>
      </c>
      <c r="J890" s="3" t="s">
        <v>1098</v>
      </c>
      <c r="K890" s="2" t="s">
        <v>4658</v>
      </c>
    </row>
    <row r="891" spans="1:11" x14ac:dyDescent="0.25">
      <c r="A891" s="2" t="s">
        <v>4659</v>
      </c>
      <c r="B891" s="2" t="s">
        <v>113</v>
      </c>
      <c r="C891" s="2" t="s">
        <v>11</v>
      </c>
      <c r="D891" s="2" t="s">
        <v>114</v>
      </c>
      <c r="E891" s="2" t="s">
        <v>1189</v>
      </c>
      <c r="F891" s="3">
        <v>10</v>
      </c>
      <c r="G891" s="2" t="s">
        <v>1101</v>
      </c>
      <c r="H891" s="2" t="s">
        <v>4660</v>
      </c>
      <c r="I891" s="3" t="s">
        <v>4661</v>
      </c>
      <c r="J891" s="3" t="s">
        <v>1098</v>
      </c>
      <c r="K891" s="2" t="s">
        <v>4662</v>
      </c>
    </row>
    <row r="892" spans="1:11" x14ac:dyDescent="0.25">
      <c r="A892" s="2" t="s">
        <v>4663</v>
      </c>
      <c r="B892" s="2" t="s">
        <v>113</v>
      </c>
      <c r="C892" s="2" t="s">
        <v>11</v>
      </c>
      <c r="D892" s="2" t="s">
        <v>114</v>
      </c>
      <c r="E892" s="2" t="s">
        <v>364</v>
      </c>
      <c r="F892" s="3">
        <v>0</v>
      </c>
      <c r="G892" s="2" t="s">
        <v>1095</v>
      </c>
      <c r="H892" s="2" t="s">
        <v>4664</v>
      </c>
      <c r="I892" s="3" t="s">
        <v>4665</v>
      </c>
      <c r="J892" s="3" t="s">
        <v>1098</v>
      </c>
      <c r="K892" s="2" t="s">
        <v>4666</v>
      </c>
    </row>
    <row r="893" spans="1:11" x14ac:dyDescent="0.25">
      <c r="A893" s="2" t="s">
        <v>4667</v>
      </c>
      <c r="B893" s="2" t="s">
        <v>113</v>
      </c>
      <c r="C893" s="2" t="s">
        <v>11</v>
      </c>
      <c r="D893" s="2" t="s">
        <v>114</v>
      </c>
      <c r="E893" s="2" t="s">
        <v>364</v>
      </c>
      <c r="F893" s="3">
        <v>1</v>
      </c>
      <c r="G893" s="2" t="s">
        <v>1101</v>
      </c>
      <c r="H893" s="2" t="s">
        <v>4668</v>
      </c>
      <c r="I893" s="3" t="s">
        <v>4669</v>
      </c>
      <c r="J893" s="3" t="s">
        <v>1098</v>
      </c>
      <c r="K893" s="2" t="s">
        <v>4670</v>
      </c>
    </row>
    <row r="894" spans="1:11" x14ac:dyDescent="0.25">
      <c r="A894" s="2" t="s">
        <v>4671</v>
      </c>
      <c r="B894" s="2" t="s">
        <v>113</v>
      </c>
      <c r="C894" s="2" t="s">
        <v>11</v>
      </c>
      <c r="D894" s="2" t="s">
        <v>114</v>
      </c>
      <c r="E894" s="2" t="s">
        <v>364</v>
      </c>
      <c r="F894" s="3">
        <v>2</v>
      </c>
      <c r="G894" s="2" t="s">
        <v>1101</v>
      </c>
      <c r="H894" s="2" t="s">
        <v>4672</v>
      </c>
      <c r="I894" s="3" t="s">
        <v>4673</v>
      </c>
      <c r="J894" s="3" t="s">
        <v>1098</v>
      </c>
      <c r="K894" s="2" t="s">
        <v>4674</v>
      </c>
    </row>
    <row r="895" spans="1:11" x14ac:dyDescent="0.25">
      <c r="A895" s="2" t="s">
        <v>4675</v>
      </c>
      <c r="B895" s="2" t="s">
        <v>113</v>
      </c>
      <c r="C895" s="2" t="s">
        <v>11</v>
      </c>
      <c r="D895" s="2" t="s">
        <v>114</v>
      </c>
      <c r="E895" s="2" t="s">
        <v>364</v>
      </c>
      <c r="F895" s="3">
        <v>3</v>
      </c>
      <c r="G895" s="2" t="s">
        <v>1101</v>
      </c>
      <c r="H895" s="2" t="s">
        <v>4676</v>
      </c>
      <c r="I895" s="3" t="s">
        <v>4677</v>
      </c>
      <c r="J895" s="3" t="s">
        <v>1098</v>
      </c>
      <c r="K895" s="2" t="s">
        <v>4678</v>
      </c>
    </row>
    <row r="896" spans="1:11" x14ac:dyDescent="0.25">
      <c r="A896" s="2" t="s">
        <v>4679</v>
      </c>
      <c r="B896" s="2" t="s">
        <v>113</v>
      </c>
      <c r="C896" s="2" t="s">
        <v>11</v>
      </c>
      <c r="D896" s="2" t="s">
        <v>114</v>
      </c>
      <c r="E896" s="2" t="s">
        <v>364</v>
      </c>
      <c r="F896" s="3">
        <v>4</v>
      </c>
      <c r="G896" s="2" t="s">
        <v>1101</v>
      </c>
      <c r="H896" s="2" t="s">
        <v>4680</v>
      </c>
      <c r="I896" s="3" t="s">
        <v>4681</v>
      </c>
      <c r="J896" s="3" t="s">
        <v>1098</v>
      </c>
      <c r="K896" s="2" t="s">
        <v>4682</v>
      </c>
    </row>
    <row r="897" spans="1:11" x14ac:dyDescent="0.25">
      <c r="A897" s="2" t="s">
        <v>4683</v>
      </c>
      <c r="B897" s="2" t="s">
        <v>113</v>
      </c>
      <c r="C897" s="2" t="s">
        <v>11</v>
      </c>
      <c r="D897" s="2" t="s">
        <v>114</v>
      </c>
      <c r="E897" s="2" t="s">
        <v>364</v>
      </c>
      <c r="F897" s="3">
        <v>5</v>
      </c>
      <c r="G897" s="2" t="s">
        <v>1101</v>
      </c>
      <c r="H897" s="2" t="s">
        <v>4684</v>
      </c>
      <c r="I897" s="3" t="s">
        <v>4685</v>
      </c>
      <c r="J897" s="3" t="s">
        <v>1098</v>
      </c>
      <c r="K897" s="2" t="s">
        <v>4686</v>
      </c>
    </row>
    <row r="898" spans="1:11" x14ac:dyDescent="0.25">
      <c r="A898" s="2" t="s">
        <v>4687</v>
      </c>
      <c r="B898" s="2" t="s">
        <v>113</v>
      </c>
      <c r="C898" s="2" t="s">
        <v>11</v>
      </c>
      <c r="D898" s="2" t="s">
        <v>114</v>
      </c>
      <c r="E898" s="2" t="s">
        <v>364</v>
      </c>
      <c r="F898" s="3">
        <v>6</v>
      </c>
      <c r="G898" s="2" t="s">
        <v>1101</v>
      </c>
      <c r="H898" s="2" t="s">
        <v>4688</v>
      </c>
      <c r="I898" s="3" t="s">
        <v>4689</v>
      </c>
      <c r="J898" s="3" t="s">
        <v>1098</v>
      </c>
      <c r="K898" s="2" t="s">
        <v>4690</v>
      </c>
    </row>
    <row r="899" spans="1:11" x14ac:dyDescent="0.25">
      <c r="A899" s="2" t="s">
        <v>4691</v>
      </c>
      <c r="B899" s="2" t="s">
        <v>113</v>
      </c>
      <c r="C899" s="2" t="s">
        <v>11</v>
      </c>
      <c r="D899" s="2" t="s">
        <v>114</v>
      </c>
      <c r="E899" s="2" t="s">
        <v>364</v>
      </c>
      <c r="F899" s="3">
        <v>7</v>
      </c>
      <c r="G899" s="2" t="s">
        <v>1101</v>
      </c>
      <c r="H899" s="2" t="s">
        <v>4692</v>
      </c>
      <c r="I899" s="3" t="s">
        <v>4693</v>
      </c>
      <c r="J899" s="3" t="s">
        <v>1098</v>
      </c>
      <c r="K899" s="2" t="s">
        <v>4694</v>
      </c>
    </row>
    <row r="900" spans="1:11" x14ac:dyDescent="0.25">
      <c r="A900" s="2" t="s">
        <v>4695</v>
      </c>
      <c r="B900" s="2" t="s">
        <v>113</v>
      </c>
      <c r="C900" s="2" t="s">
        <v>11</v>
      </c>
      <c r="D900" s="2" t="s">
        <v>114</v>
      </c>
      <c r="E900" s="2" t="s">
        <v>364</v>
      </c>
      <c r="F900" s="3">
        <v>8</v>
      </c>
      <c r="G900" s="2" t="s">
        <v>1101</v>
      </c>
      <c r="H900" s="2" t="s">
        <v>4696</v>
      </c>
      <c r="I900" s="3" t="s">
        <v>4697</v>
      </c>
      <c r="J900" s="3" t="s">
        <v>1098</v>
      </c>
      <c r="K900" s="2" t="s">
        <v>4698</v>
      </c>
    </row>
    <row r="901" spans="1:11" x14ac:dyDescent="0.25">
      <c r="A901" s="2" t="s">
        <v>4699</v>
      </c>
      <c r="B901" s="2" t="s">
        <v>113</v>
      </c>
      <c r="C901" s="2" t="s">
        <v>11</v>
      </c>
      <c r="D901" s="2" t="s">
        <v>114</v>
      </c>
      <c r="E901" s="2" t="s">
        <v>364</v>
      </c>
      <c r="F901" s="3">
        <v>9</v>
      </c>
      <c r="G901" s="2" t="s">
        <v>1101</v>
      </c>
      <c r="H901" s="2" t="s">
        <v>4700</v>
      </c>
      <c r="I901" s="3" t="s">
        <v>4701</v>
      </c>
      <c r="J901" s="3" t="s">
        <v>1098</v>
      </c>
      <c r="K901" s="2" t="s">
        <v>4702</v>
      </c>
    </row>
    <row r="902" spans="1:11" x14ac:dyDescent="0.25">
      <c r="A902" s="2" t="s">
        <v>4703</v>
      </c>
      <c r="B902" s="2" t="s">
        <v>113</v>
      </c>
      <c r="C902" s="2" t="s">
        <v>11</v>
      </c>
      <c r="D902" s="2" t="s">
        <v>114</v>
      </c>
      <c r="E902" s="2" t="s">
        <v>364</v>
      </c>
      <c r="F902" s="3">
        <v>10</v>
      </c>
      <c r="G902" s="2" t="s">
        <v>1101</v>
      </c>
      <c r="H902" s="2" t="s">
        <v>4704</v>
      </c>
      <c r="I902" s="3" t="s">
        <v>4705</v>
      </c>
      <c r="J902" s="3" t="s">
        <v>1098</v>
      </c>
      <c r="K902" s="2" t="s">
        <v>4706</v>
      </c>
    </row>
    <row r="903" spans="1:11" x14ac:dyDescent="0.25">
      <c r="A903" s="2" t="s">
        <v>4707</v>
      </c>
      <c r="B903" s="2" t="s">
        <v>113</v>
      </c>
      <c r="C903" s="2" t="s">
        <v>11</v>
      </c>
      <c r="D903" s="2" t="s">
        <v>114</v>
      </c>
      <c r="E903" s="2" t="s">
        <v>370</v>
      </c>
      <c r="F903" s="3">
        <v>0</v>
      </c>
      <c r="G903" s="2" t="s">
        <v>1095</v>
      </c>
      <c r="H903" s="2" t="s">
        <v>4708</v>
      </c>
      <c r="I903" s="3" t="s">
        <v>4709</v>
      </c>
      <c r="J903" s="3" t="s">
        <v>1098</v>
      </c>
      <c r="K903" s="2" t="s">
        <v>4710</v>
      </c>
    </row>
    <row r="904" spans="1:11" x14ac:dyDescent="0.25">
      <c r="A904" s="2" t="s">
        <v>4711</v>
      </c>
      <c r="B904" s="2" t="s">
        <v>113</v>
      </c>
      <c r="C904" s="2" t="s">
        <v>11</v>
      </c>
      <c r="D904" s="2" t="s">
        <v>114</v>
      </c>
      <c r="E904" s="2" t="s">
        <v>370</v>
      </c>
      <c r="F904" s="3">
        <v>1</v>
      </c>
      <c r="G904" s="2" t="s">
        <v>1101</v>
      </c>
      <c r="H904" s="2" t="s">
        <v>4712</v>
      </c>
      <c r="I904" s="3" t="s">
        <v>4713</v>
      </c>
      <c r="J904" s="3" t="s">
        <v>1098</v>
      </c>
      <c r="K904" s="2" t="s">
        <v>4714</v>
      </c>
    </row>
    <row r="905" spans="1:11" x14ac:dyDescent="0.25">
      <c r="A905" s="2" t="s">
        <v>4715</v>
      </c>
      <c r="B905" s="2" t="s">
        <v>113</v>
      </c>
      <c r="C905" s="2" t="s">
        <v>11</v>
      </c>
      <c r="D905" s="2" t="s">
        <v>114</v>
      </c>
      <c r="E905" s="2" t="s">
        <v>370</v>
      </c>
      <c r="F905" s="3">
        <v>2</v>
      </c>
      <c r="G905" s="2" t="s">
        <v>1101</v>
      </c>
      <c r="H905" s="2" t="s">
        <v>4716</v>
      </c>
      <c r="I905" s="3" t="s">
        <v>4717</v>
      </c>
      <c r="J905" s="3" t="s">
        <v>1098</v>
      </c>
      <c r="K905" s="2" t="s">
        <v>4718</v>
      </c>
    </row>
    <row r="906" spans="1:11" x14ac:dyDescent="0.25">
      <c r="A906" s="2" t="s">
        <v>4719</v>
      </c>
      <c r="B906" s="2" t="s">
        <v>113</v>
      </c>
      <c r="C906" s="2" t="s">
        <v>11</v>
      </c>
      <c r="D906" s="2" t="s">
        <v>114</v>
      </c>
      <c r="E906" s="2" t="s">
        <v>370</v>
      </c>
      <c r="F906" s="3">
        <v>3</v>
      </c>
      <c r="G906" s="2" t="s">
        <v>1101</v>
      </c>
      <c r="H906" s="2" t="s">
        <v>4720</v>
      </c>
      <c r="I906" s="3" t="s">
        <v>4721</v>
      </c>
      <c r="J906" s="3" t="s">
        <v>1098</v>
      </c>
      <c r="K906" s="2" t="s">
        <v>4722</v>
      </c>
    </row>
    <row r="907" spans="1:11" x14ac:dyDescent="0.25">
      <c r="A907" s="2" t="s">
        <v>4723</v>
      </c>
      <c r="B907" s="2" t="s">
        <v>113</v>
      </c>
      <c r="C907" s="2" t="s">
        <v>11</v>
      </c>
      <c r="D907" s="2" t="s">
        <v>114</v>
      </c>
      <c r="E907" s="2" t="s">
        <v>370</v>
      </c>
      <c r="F907" s="3">
        <v>4</v>
      </c>
      <c r="G907" s="2" t="s">
        <v>1101</v>
      </c>
      <c r="H907" s="2" t="s">
        <v>4724</v>
      </c>
      <c r="I907" s="3" t="s">
        <v>4725</v>
      </c>
      <c r="J907" s="3" t="s">
        <v>1098</v>
      </c>
      <c r="K907" s="2" t="s">
        <v>4726</v>
      </c>
    </row>
    <row r="908" spans="1:11" x14ac:dyDescent="0.25">
      <c r="A908" s="2" t="s">
        <v>4727</v>
      </c>
      <c r="B908" s="2" t="s">
        <v>113</v>
      </c>
      <c r="C908" s="2" t="s">
        <v>11</v>
      </c>
      <c r="D908" s="2" t="s">
        <v>114</v>
      </c>
      <c r="E908" s="2" t="s">
        <v>370</v>
      </c>
      <c r="F908" s="3">
        <v>5</v>
      </c>
      <c r="G908" s="2" t="s">
        <v>1101</v>
      </c>
      <c r="H908" s="2" t="s">
        <v>4728</v>
      </c>
      <c r="I908" s="3" t="s">
        <v>4729</v>
      </c>
      <c r="J908" s="3" t="s">
        <v>1098</v>
      </c>
      <c r="K908" s="2" t="s">
        <v>4730</v>
      </c>
    </row>
    <row r="909" spans="1:11" x14ac:dyDescent="0.25">
      <c r="A909" s="2" t="s">
        <v>4731</v>
      </c>
      <c r="B909" s="2" t="s">
        <v>113</v>
      </c>
      <c r="C909" s="2" t="s">
        <v>11</v>
      </c>
      <c r="D909" s="2" t="s">
        <v>114</v>
      </c>
      <c r="E909" s="2" t="s">
        <v>370</v>
      </c>
      <c r="F909" s="3">
        <v>6</v>
      </c>
      <c r="G909" s="2" t="s">
        <v>1101</v>
      </c>
      <c r="H909" s="2" t="s">
        <v>4732</v>
      </c>
      <c r="I909" s="3" t="s">
        <v>4733</v>
      </c>
      <c r="J909" s="3" t="s">
        <v>1098</v>
      </c>
      <c r="K909" s="2" t="s">
        <v>4734</v>
      </c>
    </row>
    <row r="910" spans="1:11" x14ac:dyDescent="0.25">
      <c r="A910" s="2" t="s">
        <v>4735</v>
      </c>
      <c r="B910" s="2" t="s">
        <v>113</v>
      </c>
      <c r="C910" s="2" t="s">
        <v>11</v>
      </c>
      <c r="D910" s="2" t="s">
        <v>114</v>
      </c>
      <c r="E910" s="2" t="s">
        <v>370</v>
      </c>
      <c r="F910" s="3">
        <v>7</v>
      </c>
      <c r="G910" s="2" t="s">
        <v>1101</v>
      </c>
      <c r="H910" s="2" t="s">
        <v>4736</v>
      </c>
      <c r="I910" s="3" t="s">
        <v>4737</v>
      </c>
      <c r="J910" s="3" t="s">
        <v>1098</v>
      </c>
      <c r="K910" s="2" t="s">
        <v>4738</v>
      </c>
    </row>
    <row r="911" spans="1:11" x14ac:dyDescent="0.25">
      <c r="A911" s="2" t="s">
        <v>4739</v>
      </c>
      <c r="B911" s="2" t="s">
        <v>113</v>
      </c>
      <c r="C911" s="2" t="s">
        <v>11</v>
      </c>
      <c r="D911" s="2" t="s">
        <v>114</v>
      </c>
      <c r="E911" s="2" t="s">
        <v>370</v>
      </c>
      <c r="F911" s="3">
        <v>8</v>
      </c>
      <c r="G911" s="2" t="s">
        <v>1101</v>
      </c>
      <c r="H911" s="2" t="s">
        <v>4740</v>
      </c>
      <c r="I911" s="3" t="s">
        <v>4741</v>
      </c>
      <c r="J911" s="3" t="s">
        <v>1098</v>
      </c>
      <c r="K911" s="2" t="s">
        <v>4742</v>
      </c>
    </row>
    <row r="912" spans="1:11" x14ac:dyDescent="0.25">
      <c r="A912" s="2" t="s">
        <v>4743</v>
      </c>
      <c r="B912" s="2" t="s">
        <v>113</v>
      </c>
      <c r="C912" s="2" t="s">
        <v>11</v>
      </c>
      <c r="D912" s="2" t="s">
        <v>114</v>
      </c>
      <c r="E912" s="2" t="s">
        <v>370</v>
      </c>
      <c r="F912" s="3">
        <v>9</v>
      </c>
      <c r="G912" s="2" t="s">
        <v>1101</v>
      </c>
      <c r="H912" s="2" t="s">
        <v>4744</v>
      </c>
      <c r="I912" s="3" t="s">
        <v>4745</v>
      </c>
      <c r="J912" s="3" t="s">
        <v>1098</v>
      </c>
      <c r="K912" s="2" t="s">
        <v>4746</v>
      </c>
    </row>
    <row r="913" spans="1:11" x14ac:dyDescent="0.25">
      <c r="A913" s="2" t="s">
        <v>4747</v>
      </c>
      <c r="B913" s="2" t="s">
        <v>113</v>
      </c>
      <c r="C913" s="2" t="s">
        <v>11</v>
      </c>
      <c r="D913" s="2" t="s">
        <v>114</v>
      </c>
      <c r="E913" s="2" t="s">
        <v>370</v>
      </c>
      <c r="F913" s="3">
        <v>10</v>
      </c>
      <c r="G913" s="2" t="s">
        <v>1101</v>
      </c>
      <c r="H913" s="2" t="s">
        <v>4748</v>
      </c>
      <c r="I913" s="3" t="s">
        <v>4749</v>
      </c>
      <c r="J913" s="3" t="s">
        <v>1098</v>
      </c>
      <c r="K913" s="2" t="s">
        <v>4750</v>
      </c>
    </row>
    <row r="914" spans="1:11" x14ac:dyDescent="0.25">
      <c r="A914" s="2" t="s">
        <v>4751</v>
      </c>
      <c r="B914" s="2" t="s">
        <v>113</v>
      </c>
      <c r="C914" s="2" t="s">
        <v>11</v>
      </c>
      <c r="D914" s="2" t="s">
        <v>114</v>
      </c>
      <c r="E914" s="2" t="s">
        <v>378</v>
      </c>
      <c r="F914" s="3">
        <v>0</v>
      </c>
      <c r="G914" s="2" t="s">
        <v>1095</v>
      </c>
      <c r="H914" s="2" t="s">
        <v>4752</v>
      </c>
      <c r="I914" s="3" t="s">
        <v>4753</v>
      </c>
      <c r="J914" s="3" t="s">
        <v>1098</v>
      </c>
      <c r="K914" s="2" t="s">
        <v>4754</v>
      </c>
    </row>
    <row r="915" spans="1:11" x14ac:dyDescent="0.25">
      <c r="A915" s="2" t="s">
        <v>4755</v>
      </c>
      <c r="B915" s="2" t="s">
        <v>113</v>
      </c>
      <c r="C915" s="2" t="s">
        <v>11</v>
      </c>
      <c r="D915" s="2" t="s">
        <v>114</v>
      </c>
      <c r="E915" s="2" t="s">
        <v>378</v>
      </c>
      <c r="F915" s="3">
        <v>1</v>
      </c>
      <c r="G915" s="2" t="s">
        <v>1101</v>
      </c>
      <c r="H915" s="2" t="s">
        <v>4756</v>
      </c>
      <c r="I915" s="3" t="s">
        <v>4757</v>
      </c>
      <c r="J915" s="3" t="s">
        <v>1098</v>
      </c>
      <c r="K915" s="2" t="s">
        <v>4758</v>
      </c>
    </row>
    <row r="916" spans="1:11" x14ac:dyDescent="0.25">
      <c r="A916" s="2" t="s">
        <v>4759</v>
      </c>
      <c r="B916" s="2" t="s">
        <v>113</v>
      </c>
      <c r="C916" s="2" t="s">
        <v>11</v>
      </c>
      <c r="D916" s="2" t="s">
        <v>114</v>
      </c>
      <c r="E916" s="2" t="s">
        <v>378</v>
      </c>
      <c r="F916" s="3">
        <v>2</v>
      </c>
      <c r="G916" s="2" t="s">
        <v>1101</v>
      </c>
      <c r="H916" s="2" t="s">
        <v>4760</v>
      </c>
      <c r="I916" s="3" t="s">
        <v>4761</v>
      </c>
      <c r="J916" s="3" t="s">
        <v>1098</v>
      </c>
      <c r="K916" s="2" t="s">
        <v>4762</v>
      </c>
    </row>
    <row r="917" spans="1:11" x14ac:dyDescent="0.25">
      <c r="A917" s="2" t="s">
        <v>4763</v>
      </c>
      <c r="B917" s="2" t="s">
        <v>113</v>
      </c>
      <c r="C917" s="2" t="s">
        <v>11</v>
      </c>
      <c r="D917" s="2" t="s">
        <v>114</v>
      </c>
      <c r="E917" s="2" t="s">
        <v>378</v>
      </c>
      <c r="F917" s="3">
        <v>3</v>
      </c>
      <c r="G917" s="2" t="s">
        <v>1101</v>
      </c>
      <c r="H917" s="2" t="s">
        <v>4764</v>
      </c>
      <c r="I917" s="3" t="s">
        <v>4765</v>
      </c>
      <c r="J917" s="3" t="s">
        <v>1098</v>
      </c>
      <c r="K917" s="2" t="s">
        <v>4766</v>
      </c>
    </row>
    <row r="918" spans="1:11" x14ac:dyDescent="0.25">
      <c r="A918" s="2" t="s">
        <v>4767</v>
      </c>
      <c r="B918" s="2" t="s">
        <v>113</v>
      </c>
      <c r="C918" s="2" t="s">
        <v>11</v>
      </c>
      <c r="D918" s="2" t="s">
        <v>114</v>
      </c>
      <c r="E918" s="2" t="s">
        <v>378</v>
      </c>
      <c r="F918" s="3">
        <v>4</v>
      </c>
      <c r="G918" s="2" t="s">
        <v>1101</v>
      </c>
      <c r="H918" s="2" t="s">
        <v>4768</v>
      </c>
      <c r="I918" s="3" t="s">
        <v>4769</v>
      </c>
      <c r="J918" s="3" t="s">
        <v>1098</v>
      </c>
      <c r="K918" s="2" t="s">
        <v>4770</v>
      </c>
    </row>
    <row r="919" spans="1:11" x14ac:dyDescent="0.25">
      <c r="A919" s="2" t="s">
        <v>4771</v>
      </c>
      <c r="B919" s="2" t="s">
        <v>113</v>
      </c>
      <c r="C919" s="2" t="s">
        <v>11</v>
      </c>
      <c r="D919" s="2" t="s">
        <v>114</v>
      </c>
      <c r="E919" s="2" t="s">
        <v>378</v>
      </c>
      <c r="F919" s="3">
        <v>5</v>
      </c>
      <c r="G919" s="2" t="s">
        <v>1101</v>
      </c>
      <c r="H919" s="2" t="s">
        <v>4772</v>
      </c>
      <c r="I919" s="3" t="s">
        <v>4773</v>
      </c>
      <c r="J919" s="3" t="s">
        <v>1137</v>
      </c>
      <c r="K919" s="2" t="s">
        <v>4774</v>
      </c>
    </row>
    <row r="920" spans="1:11" x14ac:dyDescent="0.25">
      <c r="A920" s="2" t="s">
        <v>4775</v>
      </c>
      <c r="B920" s="2" t="s">
        <v>113</v>
      </c>
      <c r="C920" s="2" t="s">
        <v>11</v>
      </c>
      <c r="D920" s="2" t="s">
        <v>114</v>
      </c>
      <c r="E920" s="2" t="s">
        <v>378</v>
      </c>
      <c r="F920" s="3">
        <v>6</v>
      </c>
      <c r="G920" s="2" t="s">
        <v>1101</v>
      </c>
      <c r="H920" s="2" t="s">
        <v>4776</v>
      </c>
      <c r="I920" s="3" t="s">
        <v>4777</v>
      </c>
      <c r="J920" s="3" t="s">
        <v>1132</v>
      </c>
      <c r="K920" s="2" t="s">
        <v>4778</v>
      </c>
    </row>
    <row r="921" spans="1:11" x14ac:dyDescent="0.25">
      <c r="A921" s="2" t="s">
        <v>4779</v>
      </c>
      <c r="B921" s="2" t="s">
        <v>113</v>
      </c>
      <c r="C921" s="2" t="s">
        <v>11</v>
      </c>
      <c r="D921" s="2" t="s">
        <v>114</v>
      </c>
      <c r="E921" s="2" t="s">
        <v>378</v>
      </c>
      <c r="F921" s="3">
        <v>7</v>
      </c>
      <c r="G921" s="2" t="s">
        <v>1101</v>
      </c>
      <c r="H921" s="2" t="s">
        <v>4780</v>
      </c>
      <c r="I921" s="3" t="s">
        <v>4781</v>
      </c>
      <c r="J921" s="3" t="s">
        <v>1098</v>
      </c>
      <c r="K921" s="2" t="s">
        <v>4782</v>
      </c>
    </row>
    <row r="922" spans="1:11" x14ac:dyDescent="0.25">
      <c r="A922" s="2" t="s">
        <v>4783</v>
      </c>
      <c r="B922" s="2" t="s">
        <v>113</v>
      </c>
      <c r="C922" s="2" t="s">
        <v>11</v>
      </c>
      <c r="D922" s="2" t="s">
        <v>114</v>
      </c>
      <c r="E922" s="2" t="s">
        <v>378</v>
      </c>
      <c r="F922" s="3">
        <v>8</v>
      </c>
      <c r="G922" s="2" t="s">
        <v>1101</v>
      </c>
      <c r="H922" s="2" t="s">
        <v>4784</v>
      </c>
      <c r="I922" s="3" t="s">
        <v>4785</v>
      </c>
      <c r="J922" s="3" t="s">
        <v>1098</v>
      </c>
      <c r="K922" s="2" t="s">
        <v>4786</v>
      </c>
    </row>
    <row r="923" spans="1:11" x14ac:dyDescent="0.25">
      <c r="A923" s="2" t="s">
        <v>4787</v>
      </c>
      <c r="B923" s="2" t="s">
        <v>113</v>
      </c>
      <c r="C923" s="2" t="s">
        <v>11</v>
      </c>
      <c r="D923" s="2" t="s">
        <v>114</v>
      </c>
      <c r="E923" s="2" t="s">
        <v>378</v>
      </c>
      <c r="F923" s="3">
        <v>9</v>
      </c>
      <c r="G923" s="2" t="s">
        <v>1101</v>
      </c>
      <c r="H923" s="2" t="s">
        <v>4788</v>
      </c>
      <c r="I923" s="3" t="s">
        <v>4789</v>
      </c>
      <c r="J923" s="3" t="s">
        <v>1098</v>
      </c>
      <c r="K923" s="2" t="s">
        <v>4790</v>
      </c>
    </row>
    <row r="924" spans="1:11" x14ac:dyDescent="0.25">
      <c r="A924" s="2" t="s">
        <v>4791</v>
      </c>
      <c r="B924" s="2" t="s">
        <v>113</v>
      </c>
      <c r="C924" s="2" t="s">
        <v>11</v>
      </c>
      <c r="D924" s="2" t="s">
        <v>114</v>
      </c>
      <c r="E924" s="2" t="s">
        <v>378</v>
      </c>
      <c r="F924" s="3">
        <v>10</v>
      </c>
      <c r="G924" s="2" t="s">
        <v>1101</v>
      </c>
      <c r="H924" s="2" t="s">
        <v>4792</v>
      </c>
      <c r="I924" s="3" t="s">
        <v>4793</v>
      </c>
      <c r="J924" s="3" t="s">
        <v>1098</v>
      </c>
      <c r="K924" s="2" t="s">
        <v>4794</v>
      </c>
    </row>
    <row r="925" spans="1:11" x14ac:dyDescent="0.25">
      <c r="A925" s="2" t="s">
        <v>4795</v>
      </c>
      <c r="B925" s="2" t="s">
        <v>113</v>
      </c>
      <c r="C925" s="2" t="s">
        <v>11</v>
      </c>
      <c r="D925" s="2" t="s">
        <v>114</v>
      </c>
      <c r="E925" s="2" t="s">
        <v>393</v>
      </c>
      <c r="F925" s="3">
        <v>0</v>
      </c>
      <c r="G925" s="2" t="s">
        <v>1095</v>
      </c>
      <c r="H925" s="2" t="s">
        <v>4796</v>
      </c>
      <c r="I925" s="3" t="s">
        <v>4797</v>
      </c>
      <c r="J925" s="3" t="s">
        <v>1098</v>
      </c>
      <c r="K925" s="2" t="s">
        <v>4798</v>
      </c>
    </row>
    <row r="926" spans="1:11" x14ac:dyDescent="0.25">
      <c r="A926" s="2" t="s">
        <v>4799</v>
      </c>
      <c r="B926" s="2" t="s">
        <v>113</v>
      </c>
      <c r="C926" s="2" t="s">
        <v>11</v>
      </c>
      <c r="D926" s="2" t="s">
        <v>114</v>
      </c>
      <c r="E926" s="2" t="s">
        <v>393</v>
      </c>
      <c r="F926" s="3">
        <v>1</v>
      </c>
      <c r="G926" s="2" t="s">
        <v>1101</v>
      </c>
      <c r="H926" s="2" t="s">
        <v>4800</v>
      </c>
      <c r="I926" s="3" t="s">
        <v>4801</v>
      </c>
      <c r="J926" s="3" t="s">
        <v>1098</v>
      </c>
      <c r="K926" s="2" t="s">
        <v>4802</v>
      </c>
    </row>
    <row r="927" spans="1:11" x14ac:dyDescent="0.25">
      <c r="A927" s="2" t="s">
        <v>4803</v>
      </c>
      <c r="B927" s="2" t="s">
        <v>113</v>
      </c>
      <c r="C927" s="2" t="s">
        <v>11</v>
      </c>
      <c r="D927" s="2" t="s">
        <v>114</v>
      </c>
      <c r="E927" s="2" t="s">
        <v>393</v>
      </c>
      <c r="F927" s="3">
        <v>2</v>
      </c>
      <c r="G927" s="2" t="s">
        <v>1101</v>
      </c>
      <c r="H927" s="2" t="s">
        <v>4804</v>
      </c>
      <c r="I927" s="3" t="s">
        <v>4805</v>
      </c>
      <c r="J927" s="3" t="s">
        <v>1098</v>
      </c>
      <c r="K927" s="2" t="s">
        <v>4806</v>
      </c>
    </row>
    <row r="928" spans="1:11" x14ac:dyDescent="0.25">
      <c r="A928" s="2" t="s">
        <v>4807</v>
      </c>
      <c r="B928" s="2" t="s">
        <v>113</v>
      </c>
      <c r="C928" s="2" t="s">
        <v>11</v>
      </c>
      <c r="D928" s="2" t="s">
        <v>114</v>
      </c>
      <c r="E928" s="2" t="s">
        <v>393</v>
      </c>
      <c r="F928" s="3">
        <v>3</v>
      </c>
      <c r="G928" s="2" t="s">
        <v>1101</v>
      </c>
      <c r="H928" s="2" t="s">
        <v>4808</v>
      </c>
      <c r="I928" s="3" t="s">
        <v>4809</v>
      </c>
      <c r="J928" s="3" t="s">
        <v>1098</v>
      </c>
      <c r="K928" s="2" t="s">
        <v>4810</v>
      </c>
    </row>
    <row r="929" spans="1:11" x14ac:dyDescent="0.25">
      <c r="A929" s="2" t="s">
        <v>4811</v>
      </c>
      <c r="B929" s="2" t="s">
        <v>113</v>
      </c>
      <c r="C929" s="2" t="s">
        <v>11</v>
      </c>
      <c r="D929" s="2" t="s">
        <v>114</v>
      </c>
      <c r="E929" s="2" t="s">
        <v>393</v>
      </c>
      <c r="F929" s="3">
        <v>4</v>
      </c>
      <c r="G929" s="2" t="s">
        <v>1101</v>
      </c>
      <c r="H929" s="2" t="s">
        <v>4812</v>
      </c>
      <c r="I929" s="3" t="s">
        <v>4813</v>
      </c>
      <c r="J929" s="3" t="s">
        <v>1098</v>
      </c>
      <c r="K929" s="2" t="s">
        <v>4814</v>
      </c>
    </row>
    <row r="930" spans="1:11" x14ac:dyDescent="0.25">
      <c r="A930" s="2" t="s">
        <v>4815</v>
      </c>
      <c r="B930" s="2" t="s">
        <v>113</v>
      </c>
      <c r="C930" s="2" t="s">
        <v>11</v>
      </c>
      <c r="D930" s="2" t="s">
        <v>114</v>
      </c>
      <c r="E930" s="2" t="s">
        <v>393</v>
      </c>
      <c r="F930" s="3">
        <v>5</v>
      </c>
      <c r="G930" s="2" t="s">
        <v>1101</v>
      </c>
      <c r="H930" s="2" t="s">
        <v>4816</v>
      </c>
      <c r="I930" s="3" t="s">
        <v>4817</v>
      </c>
      <c r="J930" s="3" t="s">
        <v>1098</v>
      </c>
      <c r="K930" s="2" t="s">
        <v>4818</v>
      </c>
    </row>
    <row r="931" spans="1:11" x14ac:dyDescent="0.25">
      <c r="A931" s="2" t="s">
        <v>4819</v>
      </c>
      <c r="B931" s="2" t="s">
        <v>113</v>
      </c>
      <c r="C931" s="2" t="s">
        <v>11</v>
      </c>
      <c r="D931" s="2" t="s">
        <v>114</v>
      </c>
      <c r="E931" s="2" t="s">
        <v>393</v>
      </c>
      <c r="F931" s="3">
        <v>6</v>
      </c>
      <c r="G931" s="2" t="s">
        <v>1101</v>
      </c>
      <c r="H931" s="2" t="s">
        <v>4820</v>
      </c>
      <c r="I931" s="3" t="s">
        <v>4821</v>
      </c>
      <c r="J931" s="3" t="s">
        <v>1098</v>
      </c>
      <c r="K931" s="2" t="s">
        <v>4822</v>
      </c>
    </row>
    <row r="932" spans="1:11" x14ac:dyDescent="0.25">
      <c r="A932" s="2" t="s">
        <v>4823</v>
      </c>
      <c r="B932" s="2" t="s">
        <v>113</v>
      </c>
      <c r="C932" s="2" t="s">
        <v>11</v>
      </c>
      <c r="D932" s="2" t="s">
        <v>114</v>
      </c>
      <c r="E932" s="2" t="s">
        <v>393</v>
      </c>
      <c r="F932" s="3">
        <v>7</v>
      </c>
      <c r="G932" s="2" t="s">
        <v>1101</v>
      </c>
      <c r="H932" s="2" t="s">
        <v>4824</v>
      </c>
      <c r="I932" s="3" t="s">
        <v>4825</v>
      </c>
      <c r="J932" s="3" t="s">
        <v>1098</v>
      </c>
      <c r="K932" s="2" t="s">
        <v>4826</v>
      </c>
    </row>
    <row r="933" spans="1:11" x14ac:dyDescent="0.25">
      <c r="A933" s="2" t="s">
        <v>4827</v>
      </c>
      <c r="B933" s="2" t="s">
        <v>113</v>
      </c>
      <c r="C933" s="2" t="s">
        <v>11</v>
      </c>
      <c r="D933" s="2" t="s">
        <v>114</v>
      </c>
      <c r="E933" s="2" t="s">
        <v>393</v>
      </c>
      <c r="F933" s="3">
        <v>8</v>
      </c>
      <c r="G933" s="2" t="s">
        <v>1101</v>
      </c>
      <c r="H933" s="2" t="s">
        <v>4828</v>
      </c>
      <c r="I933" s="3" t="s">
        <v>4829</v>
      </c>
      <c r="J933" s="3" t="s">
        <v>1098</v>
      </c>
      <c r="K933" s="2" t="s">
        <v>4830</v>
      </c>
    </row>
    <row r="934" spans="1:11" x14ac:dyDescent="0.25">
      <c r="A934" s="2" t="s">
        <v>4831</v>
      </c>
      <c r="B934" s="2" t="s">
        <v>113</v>
      </c>
      <c r="C934" s="2" t="s">
        <v>11</v>
      </c>
      <c r="D934" s="2" t="s">
        <v>114</v>
      </c>
      <c r="E934" s="2" t="s">
        <v>393</v>
      </c>
      <c r="F934" s="3">
        <v>9</v>
      </c>
      <c r="G934" s="2" t="s">
        <v>1101</v>
      </c>
      <c r="H934" s="2" t="s">
        <v>4832</v>
      </c>
      <c r="I934" s="3" t="s">
        <v>4833</v>
      </c>
      <c r="J934" s="3" t="s">
        <v>1098</v>
      </c>
      <c r="K934" s="2" t="s">
        <v>4834</v>
      </c>
    </row>
    <row r="935" spans="1:11" x14ac:dyDescent="0.25">
      <c r="A935" s="2" t="s">
        <v>4835</v>
      </c>
      <c r="B935" s="2" t="s">
        <v>113</v>
      </c>
      <c r="C935" s="2" t="s">
        <v>11</v>
      </c>
      <c r="D935" s="2" t="s">
        <v>114</v>
      </c>
      <c r="E935" s="2" t="s">
        <v>393</v>
      </c>
      <c r="F935" s="3">
        <v>10</v>
      </c>
      <c r="G935" s="2" t="s">
        <v>1101</v>
      </c>
      <c r="H935" s="2" t="s">
        <v>4836</v>
      </c>
      <c r="I935" s="3" t="s">
        <v>4837</v>
      </c>
      <c r="J935" s="3" t="s">
        <v>1098</v>
      </c>
      <c r="K935" s="2" t="s">
        <v>4838</v>
      </c>
    </row>
    <row r="936" spans="1:11" x14ac:dyDescent="0.25">
      <c r="A936" s="2" t="s">
        <v>4839</v>
      </c>
      <c r="B936" s="2" t="s">
        <v>56</v>
      </c>
      <c r="C936" s="2" t="s">
        <v>11</v>
      </c>
      <c r="D936" s="2" t="s">
        <v>57</v>
      </c>
      <c r="E936" s="2" t="s">
        <v>388</v>
      </c>
      <c r="F936" s="3">
        <v>0</v>
      </c>
      <c r="G936" s="2" t="s">
        <v>1095</v>
      </c>
      <c r="H936" s="2" t="s">
        <v>4840</v>
      </c>
      <c r="I936" s="3" t="s">
        <v>4841</v>
      </c>
      <c r="J936" s="3" t="s">
        <v>1098</v>
      </c>
      <c r="K936" s="2" t="s">
        <v>4842</v>
      </c>
    </row>
    <row r="937" spans="1:11" x14ac:dyDescent="0.25">
      <c r="A937" s="2" t="s">
        <v>4843</v>
      </c>
      <c r="B937" s="2" t="s">
        <v>56</v>
      </c>
      <c r="C937" s="2" t="s">
        <v>11</v>
      </c>
      <c r="D937" s="2" t="s">
        <v>57</v>
      </c>
      <c r="E937" s="2" t="s">
        <v>388</v>
      </c>
      <c r="F937" s="3">
        <v>1</v>
      </c>
      <c r="G937" s="2" t="s">
        <v>1101</v>
      </c>
      <c r="H937" s="2" t="s">
        <v>4844</v>
      </c>
      <c r="I937" s="3" t="s">
        <v>4845</v>
      </c>
      <c r="J937" s="3" t="s">
        <v>1098</v>
      </c>
      <c r="K937" s="2" t="s">
        <v>4846</v>
      </c>
    </row>
    <row r="938" spans="1:11" x14ac:dyDescent="0.25">
      <c r="A938" s="2" t="s">
        <v>4847</v>
      </c>
      <c r="B938" s="2" t="s">
        <v>56</v>
      </c>
      <c r="C938" s="2" t="s">
        <v>11</v>
      </c>
      <c r="D938" s="2" t="s">
        <v>57</v>
      </c>
      <c r="E938" s="2" t="s">
        <v>388</v>
      </c>
      <c r="F938" s="3">
        <v>2</v>
      </c>
      <c r="G938" s="2" t="s">
        <v>1101</v>
      </c>
      <c r="H938" s="2" t="s">
        <v>4848</v>
      </c>
      <c r="I938" s="3" t="s">
        <v>4849</v>
      </c>
      <c r="J938" s="3" t="s">
        <v>1098</v>
      </c>
      <c r="K938" s="2" t="s">
        <v>4850</v>
      </c>
    </row>
    <row r="939" spans="1:11" x14ac:dyDescent="0.25">
      <c r="A939" s="2" t="s">
        <v>4851</v>
      </c>
      <c r="B939" s="2" t="s">
        <v>56</v>
      </c>
      <c r="C939" s="2" t="s">
        <v>11</v>
      </c>
      <c r="D939" s="2" t="s">
        <v>57</v>
      </c>
      <c r="E939" s="2" t="s">
        <v>388</v>
      </c>
      <c r="F939" s="3">
        <v>3</v>
      </c>
      <c r="G939" s="2" t="s">
        <v>1101</v>
      </c>
      <c r="H939" s="2" t="s">
        <v>4852</v>
      </c>
      <c r="I939" s="3" t="s">
        <v>4853</v>
      </c>
      <c r="J939" s="3" t="s">
        <v>1098</v>
      </c>
      <c r="K939" s="2" t="s">
        <v>4854</v>
      </c>
    </row>
    <row r="940" spans="1:11" x14ac:dyDescent="0.25">
      <c r="A940" s="2" t="s">
        <v>4855</v>
      </c>
      <c r="B940" s="2" t="s">
        <v>56</v>
      </c>
      <c r="C940" s="2" t="s">
        <v>11</v>
      </c>
      <c r="D940" s="2" t="s">
        <v>57</v>
      </c>
      <c r="E940" s="2" t="s">
        <v>388</v>
      </c>
      <c r="F940" s="3">
        <v>4</v>
      </c>
      <c r="G940" s="2" t="s">
        <v>1101</v>
      </c>
      <c r="H940" s="2" t="s">
        <v>4856</v>
      </c>
      <c r="I940" s="3" t="s">
        <v>4857</v>
      </c>
      <c r="J940" s="3" t="s">
        <v>1098</v>
      </c>
      <c r="K940" s="2" t="s">
        <v>4858</v>
      </c>
    </row>
    <row r="941" spans="1:11" x14ac:dyDescent="0.25">
      <c r="A941" s="2" t="s">
        <v>4859</v>
      </c>
      <c r="B941" s="2" t="s">
        <v>56</v>
      </c>
      <c r="C941" s="2" t="s">
        <v>11</v>
      </c>
      <c r="D941" s="2" t="s">
        <v>57</v>
      </c>
      <c r="E941" s="2" t="s">
        <v>388</v>
      </c>
      <c r="F941" s="3">
        <v>5</v>
      </c>
      <c r="G941" s="2" t="s">
        <v>1101</v>
      </c>
      <c r="H941" s="2" t="s">
        <v>4860</v>
      </c>
      <c r="I941" s="3" t="s">
        <v>4861</v>
      </c>
      <c r="J941" s="3" t="s">
        <v>1098</v>
      </c>
      <c r="K941" s="2" t="s">
        <v>4862</v>
      </c>
    </row>
    <row r="942" spans="1:11" x14ac:dyDescent="0.25">
      <c r="A942" s="2" t="s">
        <v>4863</v>
      </c>
      <c r="B942" s="2" t="s">
        <v>56</v>
      </c>
      <c r="C942" s="2" t="s">
        <v>11</v>
      </c>
      <c r="D942" s="2" t="s">
        <v>57</v>
      </c>
      <c r="E942" s="2" t="s">
        <v>388</v>
      </c>
      <c r="F942" s="3">
        <v>6</v>
      </c>
      <c r="G942" s="2" t="s">
        <v>1101</v>
      </c>
      <c r="H942" s="2" t="s">
        <v>4864</v>
      </c>
      <c r="I942" s="3" t="s">
        <v>4865</v>
      </c>
      <c r="J942" s="3" t="s">
        <v>1132</v>
      </c>
      <c r="K942" s="2" t="s">
        <v>4866</v>
      </c>
    </row>
    <row r="943" spans="1:11" x14ac:dyDescent="0.25">
      <c r="A943" s="2" t="s">
        <v>4867</v>
      </c>
      <c r="B943" s="2" t="s">
        <v>56</v>
      </c>
      <c r="C943" s="2" t="s">
        <v>11</v>
      </c>
      <c r="D943" s="2" t="s">
        <v>57</v>
      </c>
      <c r="E943" s="2" t="s">
        <v>388</v>
      </c>
      <c r="F943" s="3">
        <v>7</v>
      </c>
      <c r="G943" s="2" t="s">
        <v>1101</v>
      </c>
      <c r="H943" s="2" t="s">
        <v>4868</v>
      </c>
      <c r="I943" s="3" t="s">
        <v>4869</v>
      </c>
      <c r="J943" s="3" t="s">
        <v>1098</v>
      </c>
      <c r="K943" s="2" t="s">
        <v>4870</v>
      </c>
    </row>
    <row r="944" spans="1:11" x14ac:dyDescent="0.25">
      <c r="A944" s="2" t="s">
        <v>4871</v>
      </c>
      <c r="B944" s="2" t="s">
        <v>56</v>
      </c>
      <c r="C944" s="2" t="s">
        <v>11</v>
      </c>
      <c r="D944" s="2" t="s">
        <v>57</v>
      </c>
      <c r="E944" s="2" t="s">
        <v>388</v>
      </c>
      <c r="F944" s="3">
        <v>8</v>
      </c>
      <c r="G944" s="2" t="s">
        <v>1101</v>
      </c>
      <c r="H944" s="2" t="s">
        <v>4872</v>
      </c>
      <c r="I944" s="3" t="s">
        <v>4873</v>
      </c>
      <c r="J944" s="3" t="s">
        <v>1098</v>
      </c>
      <c r="K944" s="2" t="s">
        <v>4874</v>
      </c>
    </row>
    <row r="945" spans="1:11" x14ac:dyDescent="0.25">
      <c r="A945" s="2" t="s">
        <v>4875</v>
      </c>
      <c r="B945" s="2" t="s">
        <v>56</v>
      </c>
      <c r="C945" s="2" t="s">
        <v>11</v>
      </c>
      <c r="D945" s="2" t="s">
        <v>57</v>
      </c>
      <c r="E945" s="2" t="s">
        <v>388</v>
      </c>
      <c r="F945" s="3">
        <v>9</v>
      </c>
      <c r="G945" s="2" t="s">
        <v>1101</v>
      </c>
      <c r="H945" s="2" t="s">
        <v>4876</v>
      </c>
      <c r="I945" s="3" t="s">
        <v>4877</v>
      </c>
      <c r="J945" s="3" t="s">
        <v>1098</v>
      </c>
      <c r="K945" s="2" t="s">
        <v>4878</v>
      </c>
    </row>
    <row r="946" spans="1:11" x14ac:dyDescent="0.25">
      <c r="A946" s="2" t="s">
        <v>4879</v>
      </c>
      <c r="B946" s="2" t="s">
        <v>56</v>
      </c>
      <c r="C946" s="2" t="s">
        <v>11</v>
      </c>
      <c r="D946" s="2" t="s">
        <v>57</v>
      </c>
      <c r="E946" s="2" t="s">
        <v>388</v>
      </c>
      <c r="F946" s="3">
        <v>10</v>
      </c>
      <c r="G946" s="2" t="s">
        <v>1101</v>
      </c>
      <c r="H946" s="2" t="s">
        <v>4880</v>
      </c>
      <c r="I946" s="3" t="s">
        <v>4881</v>
      </c>
      <c r="J946" s="3" t="s">
        <v>1098</v>
      </c>
      <c r="K946" s="2" t="s">
        <v>4882</v>
      </c>
    </row>
    <row r="947" spans="1:11" x14ac:dyDescent="0.25">
      <c r="A947" s="2" t="s">
        <v>4883</v>
      </c>
      <c r="B947" s="2" t="s">
        <v>56</v>
      </c>
      <c r="C947" s="2" t="s">
        <v>11</v>
      </c>
      <c r="D947" s="2" t="s">
        <v>57</v>
      </c>
      <c r="E947" s="2" t="s">
        <v>1144</v>
      </c>
      <c r="F947" s="3">
        <v>0</v>
      </c>
      <c r="G947" s="2" t="s">
        <v>1095</v>
      </c>
      <c r="H947" s="2" t="s">
        <v>4884</v>
      </c>
      <c r="I947" s="3" t="s">
        <v>4885</v>
      </c>
      <c r="J947" s="3" t="s">
        <v>1098</v>
      </c>
      <c r="K947" s="2" t="s">
        <v>4886</v>
      </c>
    </row>
    <row r="948" spans="1:11" x14ac:dyDescent="0.25">
      <c r="A948" s="2" t="s">
        <v>4887</v>
      </c>
      <c r="B948" s="2" t="s">
        <v>56</v>
      </c>
      <c r="C948" s="2" t="s">
        <v>11</v>
      </c>
      <c r="D948" s="2" t="s">
        <v>57</v>
      </c>
      <c r="E948" s="2" t="s">
        <v>1144</v>
      </c>
      <c r="F948" s="3">
        <v>1</v>
      </c>
      <c r="G948" s="2" t="s">
        <v>1101</v>
      </c>
      <c r="H948" s="2" t="s">
        <v>4888</v>
      </c>
      <c r="I948" s="3" t="s">
        <v>4889</v>
      </c>
      <c r="J948" s="3" t="s">
        <v>1098</v>
      </c>
      <c r="K948" s="2" t="s">
        <v>4890</v>
      </c>
    </row>
    <row r="949" spans="1:11" x14ac:dyDescent="0.25">
      <c r="A949" s="2" t="s">
        <v>4891</v>
      </c>
      <c r="B949" s="2" t="s">
        <v>56</v>
      </c>
      <c r="C949" s="2" t="s">
        <v>11</v>
      </c>
      <c r="D949" s="2" t="s">
        <v>57</v>
      </c>
      <c r="E949" s="2" t="s">
        <v>1144</v>
      </c>
      <c r="F949" s="3">
        <v>2</v>
      </c>
      <c r="G949" s="2" t="s">
        <v>1101</v>
      </c>
      <c r="H949" s="2" t="s">
        <v>4892</v>
      </c>
      <c r="I949" s="3" t="s">
        <v>4893</v>
      </c>
      <c r="J949" s="3" t="s">
        <v>1098</v>
      </c>
      <c r="K949" s="2" t="s">
        <v>4894</v>
      </c>
    </row>
    <row r="950" spans="1:11" x14ac:dyDescent="0.25">
      <c r="A950" s="2" t="s">
        <v>4895</v>
      </c>
      <c r="B950" s="2" t="s">
        <v>56</v>
      </c>
      <c r="C950" s="2" t="s">
        <v>11</v>
      </c>
      <c r="D950" s="2" t="s">
        <v>57</v>
      </c>
      <c r="E950" s="2" t="s">
        <v>1144</v>
      </c>
      <c r="F950" s="3">
        <v>3</v>
      </c>
      <c r="G950" s="2" t="s">
        <v>1101</v>
      </c>
      <c r="H950" s="2" t="s">
        <v>4896</v>
      </c>
      <c r="I950" s="3" t="s">
        <v>4897</v>
      </c>
      <c r="J950" s="3" t="s">
        <v>1098</v>
      </c>
      <c r="K950" s="2" t="s">
        <v>4898</v>
      </c>
    </row>
    <row r="951" spans="1:11" x14ac:dyDescent="0.25">
      <c r="A951" s="2" t="s">
        <v>4899</v>
      </c>
      <c r="B951" s="2" t="s">
        <v>56</v>
      </c>
      <c r="C951" s="2" t="s">
        <v>11</v>
      </c>
      <c r="D951" s="2" t="s">
        <v>57</v>
      </c>
      <c r="E951" s="2" t="s">
        <v>1144</v>
      </c>
      <c r="F951" s="3">
        <v>4</v>
      </c>
      <c r="G951" s="2" t="s">
        <v>1101</v>
      </c>
      <c r="H951" s="2" t="s">
        <v>4900</v>
      </c>
      <c r="I951" s="3" t="s">
        <v>4901</v>
      </c>
      <c r="J951" s="3" t="s">
        <v>1098</v>
      </c>
      <c r="K951" s="2" t="s">
        <v>4902</v>
      </c>
    </row>
    <row r="952" spans="1:11" x14ac:dyDescent="0.25">
      <c r="A952" s="2" t="s">
        <v>4903</v>
      </c>
      <c r="B952" s="2" t="s">
        <v>56</v>
      </c>
      <c r="C952" s="2" t="s">
        <v>11</v>
      </c>
      <c r="D952" s="2" t="s">
        <v>57</v>
      </c>
      <c r="E952" s="2" t="s">
        <v>1144</v>
      </c>
      <c r="F952" s="3">
        <v>5</v>
      </c>
      <c r="G952" s="2" t="s">
        <v>1101</v>
      </c>
      <c r="H952" s="2" t="s">
        <v>4904</v>
      </c>
      <c r="I952" s="3" t="s">
        <v>4905</v>
      </c>
      <c r="J952" s="3" t="s">
        <v>1098</v>
      </c>
      <c r="K952" s="2" t="s">
        <v>4906</v>
      </c>
    </row>
    <row r="953" spans="1:11" x14ac:dyDescent="0.25">
      <c r="A953" s="2" t="s">
        <v>4907</v>
      </c>
      <c r="B953" s="2" t="s">
        <v>56</v>
      </c>
      <c r="C953" s="2" t="s">
        <v>11</v>
      </c>
      <c r="D953" s="2" t="s">
        <v>57</v>
      </c>
      <c r="E953" s="2" t="s">
        <v>1144</v>
      </c>
      <c r="F953" s="3">
        <v>6</v>
      </c>
      <c r="G953" s="2" t="s">
        <v>1101</v>
      </c>
      <c r="H953" s="2" t="s">
        <v>4908</v>
      </c>
      <c r="I953" s="3" t="s">
        <v>4909</v>
      </c>
      <c r="J953" s="3" t="s">
        <v>1098</v>
      </c>
      <c r="K953" s="2" t="s">
        <v>4910</v>
      </c>
    </row>
    <row r="954" spans="1:11" x14ac:dyDescent="0.25">
      <c r="A954" s="2" t="s">
        <v>4911</v>
      </c>
      <c r="B954" s="2" t="s">
        <v>56</v>
      </c>
      <c r="C954" s="2" t="s">
        <v>11</v>
      </c>
      <c r="D954" s="2" t="s">
        <v>57</v>
      </c>
      <c r="E954" s="2" t="s">
        <v>1144</v>
      </c>
      <c r="F954" s="3">
        <v>7</v>
      </c>
      <c r="G954" s="2" t="s">
        <v>1101</v>
      </c>
      <c r="H954" s="2" t="s">
        <v>4912</v>
      </c>
      <c r="I954" s="3" t="s">
        <v>4913</v>
      </c>
      <c r="J954" s="3" t="s">
        <v>1098</v>
      </c>
      <c r="K954" s="2" t="s">
        <v>4914</v>
      </c>
    </row>
    <row r="955" spans="1:11" x14ac:dyDescent="0.25">
      <c r="A955" s="2" t="s">
        <v>4915</v>
      </c>
      <c r="B955" s="2" t="s">
        <v>56</v>
      </c>
      <c r="C955" s="2" t="s">
        <v>11</v>
      </c>
      <c r="D955" s="2" t="s">
        <v>57</v>
      </c>
      <c r="E955" s="2" t="s">
        <v>1144</v>
      </c>
      <c r="F955" s="3">
        <v>8</v>
      </c>
      <c r="G955" s="2" t="s">
        <v>1101</v>
      </c>
      <c r="H955" s="2" t="s">
        <v>4916</v>
      </c>
      <c r="I955" s="3" t="s">
        <v>4917</v>
      </c>
      <c r="J955" s="3" t="s">
        <v>1098</v>
      </c>
      <c r="K955" s="2" t="s">
        <v>4918</v>
      </c>
    </row>
    <row r="956" spans="1:11" x14ac:dyDescent="0.25">
      <c r="A956" s="2" t="s">
        <v>4919</v>
      </c>
      <c r="B956" s="2" t="s">
        <v>56</v>
      </c>
      <c r="C956" s="2" t="s">
        <v>11</v>
      </c>
      <c r="D956" s="2" t="s">
        <v>57</v>
      </c>
      <c r="E956" s="2" t="s">
        <v>1144</v>
      </c>
      <c r="F956" s="3">
        <v>9</v>
      </c>
      <c r="G956" s="2" t="s">
        <v>1101</v>
      </c>
      <c r="H956" s="2" t="s">
        <v>4920</v>
      </c>
      <c r="I956" s="3" t="s">
        <v>4921</v>
      </c>
      <c r="J956" s="3" t="s">
        <v>1137</v>
      </c>
      <c r="K956" s="2" t="s">
        <v>4922</v>
      </c>
    </row>
    <row r="957" spans="1:11" x14ac:dyDescent="0.25">
      <c r="A957" s="2" t="s">
        <v>4923</v>
      </c>
      <c r="B957" s="2" t="s">
        <v>56</v>
      </c>
      <c r="C957" s="2" t="s">
        <v>11</v>
      </c>
      <c r="D957" s="2" t="s">
        <v>57</v>
      </c>
      <c r="E957" s="2" t="s">
        <v>1144</v>
      </c>
      <c r="F957" s="3">
        <v>10</v>
      </c>
      <c r="G957" s="2" t="s">
        <v>1101</v>
      </c>
      <c r="H957" s="2" t="s">
        <v>4924</v>
      </c>
      <c r="I957" s="3" t="s">
        <v>4925</v>
      </c>
      <c r="J957" s="3" t="s">
        <v>1098</v>
      </c>
      <c r="K957" s="2" t="s">
        <v>4926</v>
      </c>
    </row>
    <row r="958" spans="1:11" x14ac:dyDescent="0.25">
      <c r="A958" s="2" t="s">
        <v>4927</v>
      </c>
      <c r="B958" s="2" t="s">
        <v>56</v>
      </c>
      <c r="C958" s="2" t="s">
        <v>11</v>
      </c>
      <c r="D958" s="2" t="s">
        <v>57</v>
      </c>
      <c r="E958" s="2" t="s">
        <v>380</v>
      </c>
      <c r="F958" s="3">
        <v>0</v>
      </c>
      <c r="G958" s="2" t="s">
        <v>1095</v>
      </c>
      <c r="H958" s="2" t="s">
        <v>4928</v>
      </c>
      <c r="I958" s="3" t="s">
        <v>4929</v>
      </c>
      <c r="J958" s="3" t="s">
        <v>1098</v>
      </c>
      <c r="K958" s="2" t="s">
        <v>4930</v>
      </c>
    </row>
    <row r="959" spans="1:11" x14ac:dyDescent="0.25">
      <c r="A959" s="2" t="s">
        <v>4931</v>
      </c>
      <c r="B959" s="2" t="s">
        <v>56</v>
      </c>
      <c r="C959" s="2" t="s">
        <v>11</v>
      </c>
      <c r="D959" s="2" t="s">
        <v>57</v>
      </c>
      <c r="E959" s="2" t="s">
        <v>380</v>
      </c>
      <c r="F959" s="3">
        <v>1</v>
      </c>
      <c r="G959" s="2" t="s">
        <v>1101</v>
      </c>
      <c r="H959" s="2" t="s">
        <v>4932</v>
      </c>
      <c r="I959" s="3" t="s">
        <v>4933</v>
      </c>
      <c r="J959" s="3" t="s">
        <v>1098</v>
      </c>
      <c r="K959" s="2" t="s">
        <v>4934</v>
      </c>
    </row>
    <row r="960" spans="1:11" x14ac:dyDescent="0.25">
      <c r="A960" s="2" t="s">
        <v>4935</v>
      </c>
      <c r="B960" s="2" t="s">
        <v>56</v>
      </c>
      <c r="C960" s="2" t="s">
        <v>11</v>
      </c>
      <c r="D960" s="2" t="s">
        <v>57</v>
      </c>
      <c r="E960" s="2" t="s">
        <v>380</v>
      </c>
      <c r="F960" s="3">
        <v>2</v>
      </c>
      <c r="G960" s="2" t="s">
        <v>1101</v>
      </c>
      <c r="H960" s="2" t="s">
        <v>4936</v>
      </c>
      <c r="I960" s="3" t="s">
        <v>4937</v>
      </c>
      <c r="J960" s="3" t="s">
        <v>1098</v>
      </c>
      <c r="K960" s="2" t="s">
        <v>4938</v>
      </c>
    </row>
    <row r="961" spans="1:11" x14ac:dyDescent="0.25">
      <c r="A961" s="2" t="s">
        <v>4939</v>
      </c>
      <c r="B961" s="2" t="s">
        <v>56</v>
      </c>
      <c r="C961" s="2" t="s">
        <v>11</v>
      </c>
      <c r="D961" s="2" t="s">
        <v>57</v>
      </c>
      <c r="E961" s="2" t="s">
        <v>380</v>
      </c>
      <c r="F961" s="3">
        <v>3</v>
      </c>
      <c r="G961" s="2" t="s">
        <v>1101</v>
      </c>
      <c r="H961" s="2" t="s">
        <v>4940</v>
      </c>
      <c r="I961" s="3" t="s">
        <v>4941</v>
      </c>
      <c r="J961" s="3" t="s">
        <v>1098</v>
      </c>
      <c r="K961" s="2" t="s">
        <v>4942</v>
      </c>
    </row>
    <row r="962" spans="1:11" x14ac:dyDescent="0.25">
      <c r="A962" s="2" t="s">
        <v>4943</v>
      </c>
      <c r="B962" s="2" t="s">
        <v>56</v>
      </c>
      <c r="C962" s="2" t="s">
        <v>11</v>
      </c>
      <c r="D962" s="2" t="s">
        <v>57</v>
      </c>
      <c r="E962" s="2" t="s">
        <v>380</v>
      </c>
      <c r="F962" s="3">
        <v>4</v>
      </c>
      <c r="G962" s="2" t="s">
        <v>1101</v>
      </c>
      <c r="H962" s="2" t="s">
        <v>4944</v>
      </c>
      <c r="I962" s="3" t="s">
        <v>4945</v>
      </c>
      <c r="J962" s="3" t="s">
        <v>1098</v>
      </c>
      <c r="K962" s="2" t="s">
        <v>4946</v>
      </c>
    </row>
    <row r="963" spans="1:11" x14ac:dyDescent="0.25">
      <c r="A963" s="2" t="s">
        <v>4947</v>
      </c>
      <c r="B963" s="2" t="s">
        <v>56</v>
      </c>
      <c r="C963" s="2" t="s">
        <v>11</v>
      </c>
      <c r="D963" s="2" t="s">
        <v>57</v>
      </c>
      <c r="E963" s="2" t="s">
        <v>380</v>
      </c>
      <c r="F963" s="3">
        <v>5</v>
      </c>
      <c r="G963" s="2" t="s">
        <v>1101</v>
      </c>
      <c r="H963" s="2" t="s">
        <v>4948</v>
      </c>
      <c r="I963" s="3" t="s">
        <v>4949</v>
      </c>
      <c r="J963" s="3" t="s">
        <v>1098</v>
      </c>
      <c r="K963" s="2" t="s">
        <v>4950</v>
      </c>
    </row>
    <row r="964" spans="1:11" x14ac:dyDescent="0.25">
      <c r="A964" s="2" t="s">
        <v>4951</v>
      </c>
      <c r="B964" s="2" t="s">
        <v>56</v>
      </c>
      <c r="C964" s="2" t="s">
        <v>11</v>
      </c>
      <c r="D964" s="2" t="s">
        <v>57</v>
      </c>
      <c r="E964" s="2" t="s">
        <v>380</v>
      </c>
      <c r="F964" s="3">
        <v>6</v>
      </c>
      <c r="G964" s="2" t="s">
        <v>1101</v>
      </c>
      <c r="H964" s="2" t="s">
        <v>4952</v>
      </c>
      <c r="I964" s="3" t="s">
        <v>4953</v>
      </c>
      <c r="J964" s="3" t="s">
        <v>1098</v>
      </c>
      <c r="K964" s="2" t="s">
        <v>4954</v>
      </c>
    </row>
    <row r="965" spans="1:11" x14ac:dyDescent="0.25">
      <c r="A965" s="2" t="s">
        <v>4955</v>
      </c>
      <c r="B965" s="2" t="s">
        <v>56</v>
      </c>
      <c r="C965" s="2" t="s">
        <v>11</v>
      </c>
      <c r="D965" s="2" t="s">
        <v>57</v>
      </c>
      <c r="E965" s="2" t="s">
        <v>380</v>
      </c>
      <c r="F965" s="3">
        <v>7</v>
      </c>
      <c r="G965" s="2" t="s">
        <v>1101</v>
      </c>
      <c r="H965" s="2" t="s">
        <v>4956</v>
      </c>
      <c r="I965" s="3" t="s">
        <v>4957</v>
      </c>
      <c r="J965" s="3" t="s">
        <v>1098</v>
      </c>
      <c r="K965" s="2" t="s">
        <v>4958</v>
      </c>
    </row>
    <row r="966" spans="1:11" x14ac:dyDescent="0.25">
      <c r="A966" s="2" t="s">
        <v>4959</v>
      </c>
      <c r="B966" s="2" t="s">
        <v>56</v>
      </c>
      <c r="C966" s="2" t="s">
        <v>11</v>
      </c>
      <c r="D966" s="2" t="s">
        <v>57</v>
      </c>
      <c r="E966" s="2" t="s">
        <v>380</v>
      </c>
      <c r="F966" s="3">
        <v>8</v>
      </c>
      <c r="G966" s="2" t="s">
        <v>1101</v>
      </c>
      <c r="H966" s="2" t="s">
        <v>4960</v>
      </c>
      <c r="I966" s="3" t="s">
        <v>4961</v>
      </c>
      <c r="J966" s="3" t="s">
        <v>1098</v>
      </c>
      <c r="K966" s="2" t="s">
        <v>4962</v>
      </c>
    </row>
    <row r="967" spans="1:11" x14ac:dyDescent="0.25">
      <c r="A967" s="2" t="s">
        <v>4963</v>
      </c>
      <c r="B967" s="2" t="s">
        <v>56</v>
      </c>
      <c r="C967" s="2" t="s">
        <v>11</v>
      </c>
      <c r="D967" s="2" t="s">
        <v>57</v>
      </c>
      <c r="E967" s="2" t="s">
        <v>380</v>
      </c>
      <c r="F967" s="3">
        <v>9</v>
      </c>
      <c r="G967" s="2" t="s">
        <v>1101</v>
      </c>
      <c r="H967" s="2" t="s">
        <v>4964</v>
      </c>
      <c r="I967" s="3" t="s">
        <v>4965</v>
      </c>
      <c r="J967" s="3" t="s">
        <v>1098</v>
      </c>
      <c r="K967" s="2" t="s">
        <v>4966</v>
      </c>
    </row>
    <row r="968" spans="1:11" x14ac:dyDescent="0.25">
      <c r="A968" s="2" t="s">
        <v>4967</v>
      </c>
      <c r="B968" s="2" t="s">
        <v>56</v>
      </c>
      <c r="C968" s="2" t="s">
        <v>11</v>
      </c>
      <c r="D968" s="2" t="s">
        <v>57</v>
      </c>
      <c r="E968" s="2" t="s">
        <v>380</v>
      </c>
      <c r="F968" s="3">
        <v>10</v>
      </c>
      <c r="G968" s="2" t="s">
        <v>1101</v>
      </c>
      <c r="H968" s="2" t="s">
        <v>4968</v>
      </c>
      <c r="I968" s="3" t="s">
        <v>4969</v>
      </c>
      <c r="J968" s="3" t="s">
        <v>1098</v>
      </c>
      <c r="K968" s="2" t="s">
        <v>4970</v>
      </c>
    </row>
    <row r="969" spans="1:11" x14ac:dyDescent="0.25">
      <c r="A969" s="2" t="s">
        <v>4971</v>
      </c>
      <c r="B969" s="2" t="s">
        <v>56</v>
      </c>
      <c r="C969" s="2" t="s">
        <v>11</v>
      </c>
      <c r="D969" s="2" t="s">
        <v>57</v>
      </c>
      <c r="E969" s="2" t="s">
        <v>364</v>
      </c>
      <c r="F969" s="3">
        <v>0</v>
      </c>
      <c r="G969" s="2" t="s">
        <v>1095</v>
      </c>
      <c r="H969" s="2" t="s">
        <v>4972</v>
      </c>
      <c r="I969" s="3" t="s">
        <v>4973</v>
      </c>
      <c r="J969" s="3" t="s">
        <v>1098</v>
      </c>
      <c r="K969" s="2" t="s">
        <v>4974</v>
      </c>
    </row>
    <row r="970" spans="1:11" x14ac:dyDescent="0.25">
      <c r="A970" s="2" t="s">
        <v>4975</v>
      </c>
      <c r="B970" s="2" t="s">
        <v>56</v>
      </c>
      <c r="C970" s="2" t="s">
        <v>11</v>
      </c>
      <c r="D970" s="2" t="s">
        <v>57</v>
      </c>
      <c r="E970" s="2" t="s">
        <v>364</v>
      </c>
      <c r="F970" s="3">
        <v>1</v>
      </c>
      <c r="G970" s="2" t="s">
        <v>1101</v>
      </c>
      <c r="H970" s="2" t="s">
        <v>4976</v>
      </c>
      <c r="I970" s="3" t="s">
        <v>4977</v>
      </c>
      <c r="J970" s="3" t="s">
        <v>1098</v>
      </c>
      <c r="K970" s="2" t="s">
        <v>4978</v>
      </c>
    </row>
    <row r="971" spans="1:11" x14ac:dyDescent="0.25">
      <c r="A971" s="2" t="s">
        <v>4979</v>
      </c>
      <c r="B971" s="2" t="s">
        <v>56</v>
      </c>
      <c r="C971" s="2" t="s">
        <v>11</v>
      </c>
      <c r="D971" s="2" t="s">
        <v>57</v>
      </c>
      <c r="E971" s="2" t="s">
        <v>364</v>
      </c>
      <c r="F971" s="3">
        <v>2</v>
      </c>
      <c r="G971" s="2" t="s">
        <v>1101</v>
      </c>
      <c r="H971" s="2" t="s">
        <v>4980</v>
      </c>
      <c r="I971" s="3" t="s">
        <v>4981</v>
      </c>
      <c r="J971" s="3" t="s">
        <v>1098</v>
      </c>
      <c r="K971" s="2" t="s">
        <v>4982</v>
      </c>
    </row>
    <row r="972" spans="1:11" x14ac:dyDescent="0.25">
      <c r="A972" s="2" t="s">
        <v>4983</v>
      </c>
      <c r="B972" s="2" t="s">
        <v>56</v>
      </c>
      <c r="C972" s="2" t="s">
        <v>11</v>
      </c>
      <c r="D972" s="2" t="s">
        <v>57</v>
      </c>
      <c r="E972" s="2" t="s">
        <v>364</v>
      </c>
      <c r="F972" s="3">
        <v>3</v>
      </c>
      <c r="G972" s="2" t="s">
        <v>1101</v>
      </c>
      <c r="H972" s="2" t="s">
        <v>4984</v>
      </c>
      <c r="I972" s="3" t="s">
        <v>4985</v>
      </c>
      <c r="J972" s="3" t="s">
        <v>1098</v>
      </c>
      <c r="K972" s="2" t="s">
        <v>4986</v>
      </c>
    </row>
    <row r="973" spans="1:11" x14ac:dyDescent="0.25">
      <c r="A973" s="2" t="s">
        <v>4987</v>
      </c>
      <c r="B973" s="2" t="s">
        <v>56</v>
      </c>
      <c r="C973" s="2" t="s">
        <v>11</v>
      </c>
      <c r="D973" s="2" t="s">
        <v>57</v>
      </c>
      <c r="E973" s="2" t="s">
        <v>364</v>
      </c>
      <c r="F973" s="3">
        <v>4</v>
      </c>
      <c r="G973" s="2" t="s">
        <v>1101</v>
      </c>
      <c r="H973" s="2" t="s">
        <v>4988</v>
      </c>
      <c r="I973" s="3" t="s">
        <v>4989</v>
      </c>
      <c r="J973" s="3" t="s">
        <v>1098</v>
      </c>
      <c r="K973" s="2" t="s">
        <v>4990</v>
      </c>
    </row>
    <row r="974" spans="1:11" x14ac:dyDescent="0.25">
      <c r="A974" s="2" t="s">
        <v>4991</v>
      </c>
      <c r="B974" s="2" t="s">
        <v>56</v>
      </c>
      <c r="C974" s="2" t="s">
        <v>11</v>
      </c>
      <c r="D974" s="2" t="s">
        <v>57</v>
      </c>
      <c r="E974" s="2" t="s">
        <v>364</v>
      </c>
      <c r="F974" s="3">
        <v>5</v>
      </c>
      <c r="G974" s="2" t="s">
        <v>1101</v>
      </c>
      <c r="H974" s="2" t="s">
        <v>4992</v>
      </c>
      <c r="I974" s="3" t="s">
        <v>4993</v>
      </c>
      <c r="J974" s="3" t="s">
        <v>1098</v>
      </c>
      <c r="K974" s="2" t="s">
        <v>4994</v>
      </c>
    </row>
    <row r="975" spans="1:11" x14ac:dyDescent="0.25">
      <c r="A975" s="2" t="s">
        <v>4995</v>
      </c>
      <c r="B975" s="2" t="s">
        <v>56</v>
      </c>
      <c r="C975" s="2" t="s">
        <v>11</v>
      </c>
      <c r="D975" s="2" t="s">
        <v>57</v>
      </c>
      <c r="E975" s="2" t="s">
        <v>364</v>
      </c>
      <c r="F975" s="3">
        <v>6</v>
      </c>
      <c r="G975" s="2" t="s">
        <v>1101</v>
      </c>
      <c r="H975" s="2" t="s">
        <v>4996</v>
      </c>
      <c r="I975" s="3" t="s">
        <v>4997</v>
      </c>
      <c r="J975" s="3" t="s">
        <v>1098</v>
      </c>
      <c r="K975" s="2" t="s">
        <v>4998</v>
      </c>
    </row>
    <row r="976" spans="1:11" x14ac:dyDescent="0.25">
      <c r="A976" s="2" t="s">
        <v>4999</v>
      </c>
      <c r="B976" s="2" t="s">
        <v>56</v>
      </c>
      <c r="C976" s="2" t="s">
        <v>11</v>
      </c>
      <c r="D976" s="2" t="s">
        <v>57</v>
      </c>
      <c r="E976" s="2" t="s">
        <v>364</v>
      </c>
      <c r="F976" s="3">
        <v>7</v>
      </c>
      <c r="G976" s="2" t="s">
        <v>1101</v>
      </c>
      <c r="H976" s="2" t="s">
        <v>5000</v>
      </c>
      <c r="I976" s="3" t="s">
        <v>5001</v>
      </c>
      <c r="J976" s="3" t="s">
        <v>1098</v>
      </c>
      <c r="K976" s="2" t="s">
        <v>5002</v>
      </c>
    </row>
    <row r="977" spans="1:11" x14ac:dyDescent="0.25">
      <c r="A977" s="2" t="s">
        <v>5003</v>
      </c>
      <c r="B977" s="2" t="s">
        <v>56</v>
      </c>
      <c r="C977" s="2" t="s">
        <v>11</v>
      </c>
      <c r="D977" s="2" t="s">
        <v>57</v>
      </c>
      <c r="E977" s="2" t="s">
        <v>364</v>
      </c>
      <c r="F977" s="3">
        <v>8</v>
      </c>
      <c r="G977" s="2" t="s">
        <v>1101</v>
      </c>
      <c r="H977" s="2" t="s">
        <v>5004</v>
      </c>
      <c r="I977" s="3" t="s">
        <v>5005</v>
      </c>
      <c r="J977" s="3" t="s">
        <v>1098</v>
      </c>
      <c r="K977" s="2" t="s">
        <v>5006</v>
      </c>
    </row>
    <row r="978" spans="1:11" x14ac:dyDescent="0.25">
      <c r="A978" s="2" t="s">
        <v>5007</v>
      </c>
      <c r="B978" s="2" t="s">
        <v>56</v>
      </c>
      <c r="C978" s="2" t="s">
        <v>11</v>
      </c>
      <c r="D978" s="2" t="s">
        <v>57</v>
      </c>
      <c r="E978" s="2" t="s">
        <v>364</v>
      </c>
      <c r="F978" s="3">
        <v>9</v>
      </c>
      <c r="G978" s="2" t="s">
        <v>1101</v>
      </c>
      <c r="H978" s="2" t="s">
        <v>5008</v>
      </c>
      <c r="I978" s="3" t="s">
        <v>5009</v>
      </c>
      <c r="J978" s="3" t="s">
        <v>1098</v>
      </c>
      <c r="K978" s="2" t="s">
        <v>5010</v>
      </c>
    </row>
    <row r="979" spans="1:11" x14ac:dyDescent="0.25">
      <c r="A979" s="2" t="s">
        <v>5011</v>
      </c>
      <c r="B979" s="2" t="s">
        <v>56</v>
      </c>
      <c r="C979" s="2" t="s">
        <v>11</v>
      </c>
      <c r="D979" s="2" t="s">
        <v>57</v>
      </c>
      <c r="E979" s="2" t="s">
        <v>364</v>
      </c>
      <c r="F979" s="3">
        <v>10</v>
      </c>
      <c r="G979" s="2" t="s">
        <v>1101</v>
      </c>
      <c r="H979" s="2" t="s">
        <v>5012</v>
      </c>
      <c r="I979" s="3" t="s">
        <v>5013</v>
      </c>
      <c r="J979" s="3" t="s">
        <v>1098</v>
      </c>
      <c r="K979" s="2" t="s">
        <v>5014</v>
      </c>
    </row>
    <row r="980" spans="1:11" x14ac:dyDescent="0.25">
      <c r="A980" s="2" t="s">
        <v>5015</v>
      </c>
      <c r="B980" s="2" t="s">
        <v>56</v>
      </c>
      <c r="C980" s="2" t="s">
        <v>11</v>
      </c>
      <c r="D980" s="2" t="s">
        <v>57</v>
      </c>
      <c r="E980" s="2" t="s">
        <v>370</v>
      </c>
      <c r="F980" s="3">
        <v>0</v>
      </c>
      <c r="G980" s="2" t="s">
        <v>1095</v>
      </c>
      <c r="H980" s="2" t="s">
        <v>5016</v>
      </c>
      <c r="I980" s="3" t="s">
        <v>5017</v>
      </c>
      <c r="J980" s="3" t="s">
        <v>1098</v>
      </c>
      <c r="K980" s="2" t="s">
        <v>5018</v>
      </c>
    </row>
    <row r="981" spans="1:11" x14ac:dyDescent="0.25">
      <c r="A981" s="2" t="s">
        <v>5019</v>
      </c>
      <c r="B981" s="2" t="s">
        <v>56</v>
      </c>
      <c r="C981" s="2" t="s">
        <v>11</v>
      </c>
      <c r="D981" s="2" t="s">
        <v>57</v>
      </c>
      <c r="E981" s="2" t="s">
        <v>370</v>
      </c>
      <c r="F981" s="3">
        <v>1</v>
      </c>
      <c r="G981" s="2" t="s">
        <v>1101</v>
      </c>
      <c r="H981" s="2" t="s">
        <v>5020</v>
      </c>
      <c r="I981" s="3" t="s">
        <v>5021</v>
      </c>
      <c r="J981" s="3" t="s">
        <v>1098</v>
      </c>
      <c r="K981" s="2" t="s">
        <v>5022</v>
      </c>
    </row>
    <row r="982" spans="1:11" x14ac:dyDescent="0.25">
      <c r="A982" s="2" t="s">
        <v>5023</v>
      </c>
      <c r="B982" s="2" t="s">
        <v>56</v>
      </c>
      <c r="C982" s="2" t="s">
        <v>11</v>
      </c>
      <c r="D982" s="2" t="s">
        <v>57</v>
      </c>
      <c r="E982" s="2" t="s">
        <v>370</v>
      </c>
      <c r="F982" s="3">
        <v>2</v>
      </c>
      <c r="G982" s="2" t="s">
        <v>1101</v>
      </c>
      <c r="H982" s="2" t="s">
        <v>5024</v>
      </c>
      <c r="I982" s="3" t="s">
        <v>5025</v>
      </c>
      <c r="J982" s="3" t="s">
        <v>1098</v>
      </c>
      <c r="K982" s="2" t="s">
        <v>5026</v>
      </c>
    </row>
    <row r="983" spans="1:11" x14ac:dyDescent="0.25">
      <c r="A983" s="2" t="s">
        <v>5027</v>
      </c>
      <c r="B983" s="2" t="s">
        <v>56</v>
      </c>
      <c r="C983" s="2" t="s">
        <v>11</v>
      </c>
      <c r="D983" s="2" t="s">
        <v>57</v>
      </c>
      <c r="E983" s="2" t="s">
        <v>370</v>
      </c>
      <c r="F983" s="3">
        <v>3</v>
      </c>
      <c r="G983" s="2" t="s">
        <v>1101</v>
      </c>
      <c r="H983" s="2" t="s">
        <v>5028</v>
      </c>
      <c r="I983" s="3" t="s">
        <v>5029</v>
      </c>
      <c r="J983" s="3" t="s">
        <v>1098</v>
      </c>
      <c r="K983" s="2" t="s">
        <v>5030</v>
      </c>
    </row>
    <row r="984" spans="1:11" x14ac:dyDescent="0.25">
      <c r="A984" s="2" t="s">
        <v>5031</v>
      </c>
      <c r="B984" s="2" t="s">
        <v>56</v>
      </c>
      <c r="C984" s="2" t="s">
        <v>11</v>
      </c>
      <c r="D984" s="2" t="s">
        <v>57</v>
      </c>
      <c r="E984" s="2" t="s">
        <v>370</v>
      </c>
      <c r="F984" s="3">
        <v>4</v>
      </c>
      <c r="G984" s="2" t="s">
        <v>1101</v>
      </c>
      <c r="H984" s="2" t="s">
        <v>5032</v>
      </c>
      <c r="I984" s="3" t="s">
        <v>5033</v>
      </c>
      <c r="J984" s="3" t="s">
        <v>1098</v>
      </c>
      <c r="K984" s="2" t="s">
        <v>5034</v>
      </c>
    </row>
    <row r="985" spans="1:11" x14ac:dyDescent="0.25">
      <c r="A985" s="2" t="s">
        <v>5035</v>
      </c>
      <c r="B985" s="2" t="s">
        <v>56</v>
      </c>
      <c r="C985" s="2" t="s">
        <v>11</v>
      </c>
      <c r="D985" s="2" t="s">
        <v>57</v>
      </c>
      <c r="E985" s="2" t="s">
        <v>370</v>
      </c>
      <c r="F985" s="3">
        <v>5</v>
      </c>
      <c r="G985" s="2" t="s">
        <v>1101</v>
      </c>
      <c r="H985" s="2" t="s">
        <v>5036</v>
      </c>
      <c r="I985" s="3" t="s">
        <v>5037</v>
      </c>
      <c r="J985" s="3" t="s">
        <v>1098</v>
      </c>
      <c r="K985" s="2" t="s">
        <v>5038</v>
      </c>
    </row>
    <row r="986" spans="1:11" x14ac:dyDescent="0.25">
      <c r="A986" s="2" t="s">
        <v>5039</v>
      </c>
      <c r="B986" s="2" t="s">
        <v>56</v>
      </c>
      <c r="C986" s="2" t="s">
        <v>11</v>
      </c>
      <c r="D986" s="2" t="s">
        <v>57</v>
      </c>
      <c r="E986" s="2" t="s">
        <v>370</v>
      </c>
      <c r="F986" s="3">
        <v>6</v>
      </c>
      <c r="G986" s="2" t="s">
        <v>1101</v>
      </c>
      <c r="H986" s="2" t="s">
        <v>5040</v>
      </c>
      <c r="I986" s="3" t="s">
        <v>5041</v>
      </c>
      <c r="J986" s="3" t="s">
        <v>1132</v>
      </c>
      <c r="K986" s="2" t="s">
        <v>5042</v>
      </c>
    </row>
    <row r="987" spans="1:11" x14ac:dyDescent="0.25">
      <c r="A987" s="2" t="s">
        <v>5043</v>
      </c>
      <c r="B987" s="2" t="s">
        <v>56</v>
      </c>
      <c r="C987" s="2" t="s">
        <v>11</v>
      </c>
      <c r="D987" s="2" t="s">
        <v>57</v>
      </c>
      <c r="E987" s="2" t="s">
        <v>370</v>
      </c>
      <c r="F987" s="3">
        <v>7</v>
      </c>
      <c r="G987" s="2" t="s">
        <v>1101</v>
      </c>
      <c r="H987" s="2" t="s">
        <v>5044</v>
      </c>
      <c r="I987" s="3" t="s">
        <v>5045</v>
      </c>
      <c r="J987" s="3" t="s">
        <v>1098</v>
      </c>
      <c r="K987" s="2" t="s">
        <v>5046</v>
      </c>
    </row>
    <row r="988" spans="1:11" x14ac:dyDescent="0.25">
      <c r="A988" s="2" t="s">
        <v>5047</v>
      </c>
      <c r="B988" s="2" t="s">
        <v>56</v>
      </c>
      <c r="C988" s="2" t="s">
        <v>11</v>
      </c>
      <c r="D988" s="2" t="s">
        <v>57</v>
      </c>
      <c r="E988" s="2" t="s">
        <v>370</v>
      </c>
      <c r="F988" s="3">
        <v>8</v>
      </c>
      <c r="G988" s="2" t="s">
        <v>1101</v>
      </c>
      <c r="H988" s="2" t="s">
        <v>5048</v>
      </c>
      <c r="I988" s="3" t="s">
        <v>5049</v>
      </c>
      <c r="J988" s="3" t="s">
        <v>1098</v>
      </c>
      <c r="K988" s="2" t="s">
        <v>5050</v>
      </c>
    </row>
    <row r="989" spans="1:11" x14ac:dyDescent="0.25">
      <c r="A989" s="2" t="s">
        <v>5051</v>
      </c>
      <c r="B989" s="2" t="s">
        <v>56</v>
      </c>
      <c r="C989" s="2" t="s">
        <v>11</v>
      </c>
      <c r="D989" s="2" t="s">
        <v>57</v>
      </c>
      <c r="E989" s="2" t="s">
        <v>370</v>
      </c>
      <c r="F989" s="3">
        <v>9</v>
      </c>
      <c r="G989" s="2" t="s">
        <v>1101</v>
      </c>
      <c r="H989" s="2" t="s">
        <v>5052</v>
      </c>
      <c r="I989" s="3" t="s">
        <v>5053</v>
      </c>
      <c r="J989" s="3" t="s">
        <v>1132</v>
      </c>
      <c r="K989" s="2" t="s">
        <v>5054</v>
      </c>
    </row>
    <row r="990" spans="1:11" x14ac:dyDescent="0.25">
      <c r="A990" s="2" t="s">
        <v>5055</v>
      </c>
      <c r="B990" s="2" t="s">
        <v>56</v>
      </c>
      <c r="C990" s="2" t="s">
        <v>11</v>
      </c>
      <c r="D990" s="2" t="s">
        <v>57</v>
      </c>
      <c r="E990" s="2" t="s">
        <v>370</v>
      </c>
      <c r="F990" s="3">
        <v>10</v>
      </c>
      <c r="G990" s="2" t="s">
        <v>1101</v>
      </c>
      <c r="H990" s="2" t="s">
        <v>5056</v>
      </c>
      <c r="I990" s="3" t="s">
        <v>5057</v>
      </c>
      <c r="J990" s="3" t="s">
        <v>1132</v>
      </c>
      <c r="K990" s="2" t="s">
        <v>5058</v>
      </c>
    </row>
    <row r="991" spans="1:11" x14ac:dyDescent="0.25">
      <c r="A991" s="2" t="s">
        <v>5059</v>
      </c>
      <c r="B991" s="2" t="s">
        <v>56</v>
      </c>
      <c r="C991" s="2" t="s">
        <v>11</v>
      </c>
      <c r="D991" s="2" t="s">
        <v>57</v>
      </c>
      <c r="E991" s="2" t="s">
        <v>395</v>
      </c>
      <c r="F991" s="3">
        <v>0</v>
      </c>
      <c r="G991" s="2" t="s">
        <v>1095</v>
      </c>
      <c r="H991" s="2" t="s">
        <v>5060</v>
      </c>
      <c r="I991" s="3" t="s">
        <v>5061</v>
      </c>
      <c r="J991" s="3" t="s">
        <v>1098</v>
      </c>
      <c r="K991" s="2" t="s">
        <v>5062</v>
      </c>
    </row>
    <row r="992" spans="1:11" x14ac:dyDescent="0.25">
      <c r="A992" s="2" t="s">
        <v>5063</v>
      </c>
      <c r="B992" s="2" t="s">
        <v>56</v>
      </c>
      <c r="C992" s="2" t="s">
        <v>11</v>
      </c>
      <c r="D992" s="2" t="s">
        <v>57</v>
      </c>
      <c r="E992" s="2" t="s">
        <v>395</v>
      </c>
      <c r="F992" s="3">
        <v>1</v>
      </c>
      <c r="G992" s="2" t="s">
        <v>1101</v>
      </c>
      <c r="H992" s="2" t="s">
        <v>5064</v>
      </c>
      <c r="I992" s="3" t="s">
        <v>5065</v>
      </c>
      <c r="J992" s="3" t="s">
        <v>1098</v>
      </c>
      <c r="K992" s="2" t="s">
        <v>5066</v>
      </c>
    </row>
    <row r="993" spans="1:11" x14ac:dyDescent="0.25">
      <c r="A993" s="2" t="s">
        <v>5067</v>
      </c>
      <c r="B993" s="2" t="s">
        <v>56</v>
      </c>
      <c r="C993" s="2" t="s">
        <v>11</v>
      </c>
      <c r="D993" s="2" t="s">
        <v>57</v>
      </c>
      <c r="E993" s="2" t="s">
        <v>395</v>
      </c>
      <c r="F993" s="3">
        <v>2</v>
      </c>
      <c r="G993" s="2" t="s">
        <v>1101</v>
      </c>
      <c r="H993" s="2" t="s">
        <v>5068</v>
      </c>
      <c r="I993" s="3" t="s">
        <v>5069</v>
      </c>
      <c r="J993" s="3" t="s">
        <v>1098</v>
      </c>
      <c r="K993" s="2" t="s">
        <v>5070</v>
      </c>
    </row>
    <row r="994" spans="1:11" x14ac:dyDescent="0.25">
      <c r="A994" s="2" t="s">
        <v>5071</v>
      </c>
      <c r="B994" s="2" t="s">
        <v>56</v>
      </c>
      <c r="C994" s="2" t="s">
        <v>11</v>
      </c>
      <c r="D994" s="2" t="s">
        <v>57</v>
      </c>
      <c r="E994" s="2" t="s">
        <v>395</v>
      </c>
      <c r="F994" s="3">
        <v>3</v>
      </c>
      <c r="G994" s="2" t="s">
        <v>1101</v>
      </c>
      <c r="H994" s="2" t="s">
        <v>5072</v>
      </c>
      <c r="I994" s="3" t="s">
        <v>5073</v>
      </c>
      <c r="J994" s="3" t="s">
        <v>1098</v>
      </c>
      <c r="K994" s="2" t="s">
        <v>5074</v>
      </c>
    </row>
    <row r="995" spans="1:11" x14ac:dyDescent="0.25">
      <c r="A995" s="2" t="s">
        <v>5075</v>
      </c>
      <c r="B995" s="2" t="s">
        <v>56</v>
      </c>
      <c r="C995" s="2" t="s">
        <v>11</v>
      </c>
      <c r="D995" s="2" t="s">
        <v>57</v>
      </c>
      <c r="E995" s="2" t="s">
        <v>395</v>
      </c>
      <c r="F995" s="3">
        <v>4</v>
      </c>
      <c r="G995" s="2" t="s">
        <v>1101</v>
      </c>
      <c r="H995" s="2" t="s">
        <v>5076</v>
      </c>
      <c r="I995" s="3" t="s">
        <v>5077</v>
      </c>
      <c r="J995" s="3" t="s">
        <v>1098</v>
      </c>
      <c r="K995" s="2" t="s">
        <v>5078</v>
      </c>
    </row>
    <row r="996" spans="1:11" x14ac:dyDescent="0.25">
      <c r="A996" s="2" t="s">
        <v>5079</v>
      </c>
      <c r="B996" s="2" t="s">
        <v>56</v>
      </c>
      <c r="C996" s="2" t="s">
        <v>11</v>
      </c>
      <c r="D996" s="2" t="s">
        <v>57</v>
      </c>
      <c r="E996" s="2" t="s">
        <v>395</v>
      </c>
      <c r="F996" s="3">
        <v>5</v>
      </c>
      <c r="G996" s="2" t="s">
        <v>1101</v>
      </c>
      <c r="H996" s="2" t="s">
        <v>5080</v>
      </c>
      <c r="I996" s="3" t="s">
        <v>5081</v>
      </c>
      <c r="J996" s="3" t="s">
        <v>1098</v>
      </c>
      <c r="K996" s="2" t="s">
        <v>5082</v>
      </c>
    </row>
    <row r="997" spans="1:11" x14ac:dyDescent="0.25">
      <c r="A997" s="2" t="s">
        <v>5083</v>
      </c>
      <c r="B997" s="2" t="s">
        <v>56</v>
      </c>
      <c r="C997" s="2" t="s">
        <v>11</v>
      </c>
      <c r="D997" s="2" t="s">
        <v>57</v>
      </c>
      <c r="E997" s="2" t="s">
        <v>395</v>
      </c>
      <c r="F997" s="3">
        <v>6</v>
      </c>
      <c r="G997" s="2" t="s">
        <v>1101</v>
      </c>
      <c r="H997" s="2" t="s">
        <v>5084</v>
      </c>
      <c r="I997" s="3" t="s">
        <v>5085</v>
      </c>
      <c r="J997" s="3" t="s">
        <v>1098</v>
      </c>
      <c r="K997" s="2" t="s">
        <v>5086</v>
      </c>
    </row>
    <row r="998" spans="1:11" x14ac:dyDescent="0.25">
      <c r="A998" s="2" t="s">
        <v>5087</v>
      </c>
      <c r="B998" s="2" t="s">
        <v>56</v>
      </c>
      <c r="C998" s="2" t="s">
        <v>11</v>
      </c>
      <c r="D998" s="2" t="s">
        <v>57</v>
      </c>
      <c r="E998" s="2" t="s">
        <v>395</v>
      </c>
      <c r="F998" s="3">
        <v>7</v>
      </c>
      <c r="G998" s="2" t="s">
        <v>1101</v>
      </c>
      <c r="H998" s="2" t="s">
        <v>5088</v>
      </c>
      <c r="I998" s="3" t="s">
        <v>5089</v>
      </c>
      <c r="J998" s="3" t="s">
        <v>1098</v>
      </c>
      <c r="K998" s="2" t="s">
        <v>5090</v>
      </c>
    </row>
    <row r="999" spans="1:11" x14ac:dyDescent="0.25">
      <c r="A999" s="2" t="s">
        <v>5091</v>
      </c>
      <c r="B999" s="2" t="s">
        <v>56</v>
      </c>
      <c r="C999" s="2" t="s">
        <v>11</v>
      </c>
      <c r="D999" s="2" t="s">
        <v>57</v>
      </c>
      <c r="E999" s="2" t="s">
        <v>395</v>
      </c>
      <c r="F999" s="3">
        <v>8</v>
      </c>
      <c r="G999" s="2" t="s">
        <v>1101</v>
      </c>
      <c r="H999" s="2" t="s">
        <v>5092</v>
      </c>
      <c r="I999" s="3" t="s">
        <v>5093</v>
      </c>
      <c r="J999" s="3" t="s">
        <v>1098</v>
      </c>
      <c r="K999" s="2" t="s">
        <v>5094</v>
      </c>
    </row>
    <row r="1000" spans="1:11" x14ac:dyDescent="0.25">
      <c r="A1000" s="2" t="s">
        <v>5095</v>
      </c>
      <c r="B1000" s="2" t="s">
        <v>56</v>
      </c>
      <c r="C1000" s="2" t="s">
        <v>11</v>
      </c>
      <c r="D1000" s="2" t="s">
        <v>57</v>
      </c>
      <c r="E1000" s="2" t="s">
        <v>395</v>
      </c>
      <c r="F1000" s="3">
        <v>9</v>
      </c>
      <c r="G1000" s="2" t="s">
        <v>1101</v>
      </c>
      <c r="H1000" s="2" t="s">
        <v>5096</v>
      </c>
      <c r="I1000" s="3" t="s">
        <v>5097</v>
      </c>
      <c r="J1000" s="3" t="s">
        <v>1098</v>
      </c>
      <c r="K1000" s="2" t="s">
        <v>5098</v>
      </c>
    </row>
    <row r="1001" spans="1:11" x14ac:dyDescent="0.25">
      <c r="A1001" s="2" t="s">
        <v>5099</v>
      </c>
      <c r="B1001" s="2" t="s">
        <v>56</v>
      </c>
      <c r="C1001" s="2" t="s">
        <v>11</v>
      </c>
      <c r="D1001" s="2" t="s">
        <v>57</v>
      </c>
      <c r="E1001" s="2" t="s">
        <v>395</v>
      </c>
      <c r="F1001" s="3">
        <v>10</v>
      </c>
      <c r="G1001" s="2" t="s">
        <v>1101</v>
      </c>
      <c r="H1001" s="2" t="s">
        <v>5100</v>
      </c>
      <c r="I1001" s="3" t="s">
        <v>5101</v>
      </c>
      <c r="J1001" s="3" t="s">
        <v>1098</v>
      </c>
      <c r="K1001" s="2" t="s">
        <v>5102</v>
      </c>
    </row>
    <row r="1002" spans="1:11" x14ac:dyDescent="0.25">
      <c r="A1002" s="2" t="s">
        <v>5103</v>
      </c>
      <c r="B1002" s="2" t="s">
        <v>56</v>
      </c>
      <c r="C1002" s="2" t="s">
        <v>11</v>
      </c>
      <c r="D1002" s="2" t="s">
        <v>57</v>
      </c>
      <c r="E1002" s="2" t="s">
        <v>378</v>
      </c>
      <c r="F1002" s="3">
        <v>0</v>
      </c>
      <c r="G1002" s="2" t="s">
        <v>1095</v>
      </c>
      <c r="H1002" s="2" t="s">
        <v>5104</v>
      </c>
      <c r="I1002" s="3" t="s">
        <v>5105</v>
      </c>
      <c r="J1002" s="3" t="s">
        <v>1098</v>
      </c>
      <c r="K1002" s="2" t="s">
        <v>5106</v>
      </c>
    </row>
    <row r="1003" spans="1:11" x14ac:dyDescent="0.25">
      <c r="A1003" s="2" t="s">
        <v>5107</v>
      </c>
      <c r="B1003" s="2" t="s">
        <v>56</v>
      </c>
      <c r="C1003" s="2" t="s">
        <v>11</v>
      </c>
      <c r="D1003" s="2" t="s">
        <v>57</v>
      </c>
      <c r="E1003" s="2" t="s">
        <v>378</v>
      </c>
      <c r="F1003" s="3">
        <v>1</v>
      </c>
      <c r="G1003" s="2" t="s">
        <v>1101</v>
      </c>
      <c r="H1003" s="2" t="s">
        <v>5108</v>
      </c>
      <c r="I1003" s="3" t="s">
        <v>5109</v>
      </c>
      <c r="J1003" s="3" t="s">
        <v>1098</v>
      </c>
      <c r="K1003" s="2" t="s">
        <v>5110</v>
      </c>
    </row>
    <row r="1004" spans="1:11" x14ac:dyDescent="0.25">
      <c r="A1004" s="2" t="s">
        <v>5111</v>
      </c>
      <c r="B1004" s="2" t="s">
        <v>56</v>
      </c>
      <c r="C1004" s="2" t="s">
        <v>11</v>
      </c>
      <c r="D1004" s="2" t="s">
        <v>57</v>
      </c>
      <c r="E1004" s="2" t="s">
        <v>378</v>
      </c>
      <c r="F1004" s="3">
        <v>2</v>
      </c>
      <c r="G1004" s="2" t="s">
        <v>1101</v>
      </c>
      <c r="H1004" s="2" t="s">
        <v>5112</v>
      </c>
      <c r="I1004" s="3" t="s">
        <v>5113</v>
      </c>
      <c r="J1004" s="3" t="s">
        <v>1098</v>
      </c>
      <c r="K1004" s="2" t="s">
        <v>5114</v>
      </c>
    </row>
    <row r="1005" spans="1:11" x14ac:dyDescent="0.25">
      <c r="A1005" s="2" t="s">
        <v>5115</v>
      </c>
      <c r="B1005" s="2" t="s">
        <v>56</v>
      </c>
      <c r="C1005" s="2" t="s">
        <v>11</v>
      </c>
      <c r="D1005" s="2" t="s">
        <v>57</v>
      </c>
      <c r="E1005" s="2" t="s">
        <v>378</v>
      </c>
      <c r="F1005" s="3">
        <v>3</v>
      </c>
      <c r="G1005" s="2" t="s">
        <v>1101</v>
      </c>
      <c r="H1005" s="2" t="s">
        <v>5116</v>
      </c>
      <c r="I1005" s="3" t="s">
        <v>5117</v>
      </c>
      <c r="J1005" s="3" t="s">
        <v>1098</v>
      </c>
      <c r="K1005" s="2" t="s">
        <v>5118</v>
      </c>
    </row>
    <row r="1006" spans="1:11" x14ac:dyDescent="0.25">
      <c r="A1006" s="2" t="s">
        <v>5119</v>
      </c>
      <c r="B1006" s="2" t="s">
        <v>56</v>
      </c>
      <c r="C1006" s="2" t="s">
        <v>11</v>
      </c>
      <c r="D1006" s="2" t="s">
        <v>57</v>
      </c>
      <c r="E1006" s="2" t="s">
        <v>378</v>
      </c>
      <c r="F1006" s="3">
        <v>4</v>
      </c>
      <c r="G1006" s="2" t="s">
        <v>1101</v>
      </c>
      <c r="H1006" s="2" t="s">
        <v>5120</v>
      </c>
      <c r="I1006" s="3" t="s">
        <v>5121</v>
      </c>
      <c r="J1006" s="3" t="s">
        <v>1098</v>
      </c>
      <c r="K1006" s="2" t="s">
        <v>5122</v>
      </c>
    </row>
    <row r="1007" spans="1:11" x14ac:dyDescent="0.25">
      <c r="A1007" s="2" t="s">
        <v>5123</v>
      </c>
      <c r="B1007" s="2" t="s">
        <v>56</v>
      </c>
      <c r="C1007" s="2" t="s">
        <v>11</v>
      </c>
      <c r="D1007" s="2" t="s">
        <v>57</v>
      </c>
      <c r="E1007" s="2" t="s">
        <v>378</v>
      </c>
      <c r="F1007" s="3">
        <v>5</v>
      </c>
      <c r="G1007" s="2" t="s">
        <v>1101</v>
      </c>
      <c r="H1007" s="2" t="s">
        <v>5124</v>
      </c>
      <c r="I1007" s="3" t="s">
        <v>5125</v>
      </c>
      <c r="J1007" s="3" t="s">
        <v>1098</v>
      </c>
      <c r="K1007" s="2" t="s">
        <v>5126</v>
      </c>
    </row>
    <row r="1008" spans="1:11" x14ac:dyDescent="0.25">
      <c r="A1008" s="2" t="s">
        <v>5127</v>
      </c>
      <c r="B1008" s="2" t="s">
        <v>56</v>
      </c>
      <c r="C1008" s="2" t="s">
        <v>11</v>
      </c>
      <c r="D1008" s="2" t="s">
        <v>57</v>
      </c>
      <c r="E1008" s="2" t="s">
        <v>378</v>
      </c>
      <c r="F1008" s="3">
        <v>6</v>
      </c>
      <c r="G1008" s="2" t="s">
        <v>1101</v>
      </c>
      <c r="H1008" s="2" t="s">
        <v>5128</v>
      </c>
      <c r="I1008" s="3" t="s">
        <v>5129</v>
      </c>
      <c r="J1008" s="3" t="s">
        <v>1098</v>
      </c>
      <c r="K1008" s="2" t="s">
        <v>5130</v>
      </c>
    </row>
    <row r="1009" spans="1:11" x14ac:dyDescent="0.25">
      <c r="A1009" s="2" t="s">
        <v>5131</v>
      </c>
      <c r="B1009" s="2" t="s">
        <v>56</v>
      </c>
      <c r="C1009" s="2" t="s">
        <v>11</v>
      </c>
      <c r="D1009" s="2" t="s">
        <v>57</v>
      </c>
      <c r="E1009" s="2" t="s">
        <v>378</v>
      </c>
      <c r="F1009" s="3">
        <v>7</v>
      </c>
      <c r="G1009" s="2" t="s">
        <v>1101</v>
      </c>
      <c r="H1009" s="2" t="s">
        <v>5132</v>
      </c>
      <c r="I1009" s="3" t="s">
        <v>5133</v>
      </c>
      <c r="J1009" s="3" t="s">
        <v>1098</v>
      </c>
      <c r="K1009" s="2" t="s">
        <v>5134</v>
      </c>
    </row>
    <row r="1010" spans="1:11" x14ac:dyDescent="0.25">
      <c r="A1010" s="2" t="s">
        <v>5135</v>
      </c>
      <c r="B1010" s="2" t="s">
        <v>56</v>
      </c>
      <c r="C1010" s="2" t="s">
        <v>11</v>
      </c>
      <c r="D1010" s="2" t="s">
        <v>57</v>
      </c>
      <c r="E1010" s="2" t="s">
        <v>378</v>
      </c>
      <c r="F1010" s="3">
        <v>8</v>
      </c>
      <c r="G1010" s="2" t="s">
        <v>1101</v>
      </c>
      <c r="H1010" s="2" t="s">
        <v>5136</v>
      </c>
      <c r="I1010" s="3" t="s">
        <v>5137</v>
      </c>
      <c r="J1010" s="3" t="s">
        <v>1098</v>
      </c>
      <c r="K1010" s="2" t="s">
        <v>5138</v>
      </c>
    </row>
    <row r="1011" spans="1:11" x14ac:dyDescent="0.25">
      <c r="A1011" s="2" t="s">
        <v>5139</v>
      </c>
      <c r="B1011" s="2" t="s">
        <v>56</v>
      </c>
      <c r="C1011" s="2" t="s">
        <v>11</v>
      </c>
      <c r="D1011" s="2" t="s">
        <v>57</v>
      </c>
      <c r="E1011" s="2" t="s">
        <v>378</v>
      </c>
      <c r="F1011" s="3">
        <v>9</v>
      </c>
      <c r="G1011" s="2" t="s">
        <v>1101</v>
      </c>
      <c r="H1011" s="2" t="s">
        <v>5140</v>
      </c>
      <c r="I1011" s="3" t="s">
        <v>5141</v>
      </c>
      <c r="J1011" s="3" t="s">
        <v>1098</v>
      </c>
      <c r="K1011" s="2" t="s">
        <v>5142</v>
      </c>
    </row>
    <row r="1012" spans="1:11" x14ac:dyDescent="0.25">
      <c r="A1012" s="2" t="s">
        <v>5143</v>
      </c>
      <c r="B1012" s="2" t="s">
        <v>56</v>
      </c>
      <c r="C1012" s="2" t="s">
        <v>11</v>
      </c>
      <c r="D1012" s="2" t="s">
        <v>57</v>
      </c>
      <c r="E1012" s="2" t="s">
        <v>378</v>
      </c>
      <c r="F1012" s="3">
        <v>10</v>
      </c>
      <c r="G1012" s="2" t="s">
        <v>1101</v>
      </c>
      <c r="H1012" s="2" t="s">
        <v>5144</v>
      </c>
      <c r="I1012" s="3" t="s">
        <v>5145</v>
      </c>
      <c r="J1012" s="3" t="s">
        <v>1098</v>
      </c>
      <c r="K1012" s="2" t="s">
        <v>5146</v>
      </c>
    </row>
    <row r="1013" spans="1:11" x14ac:dyDescent="0.25">
      <c r="A1013" s="2" t="s">
        <v>5147</v>
      </c>
      <c r="B1013" s="2" t="s">
        <v>56</v>
      </c>
      <c r="C1013" s="2" t="s">
        <v>11</v>
      </c>
      <c r="D1013" s="2" t="s">
        <v>57</v>
      </c>
      <c r="E1013" s="2" t="s">
        <v>393</v>
      </c>
      <c r="F1013" s="3">
        <v>0</v>
      </c>
      <c r="G1013" s="2" t="s">
        <v>1095</v>
      </c>
      <c r="H1013" s="2" t="s">
        <v>5148</v>
      </c>
      <c r="I1013" s="3" t="s">
        <v>5149</v>
      </c>
      <c r="J1013" s="3" t="s">
        <v>1132</v>
      </c>
      <c r="K1013" s="2" t="s">
        <v>5150</v>
      </c>
    </row>
    <row r="1014" spans="1:11" x14ac:dyDescent="0.25">
      <c r="A1014" s="2" t="s">
        <v>5151</v>
      </c>
      <c r="B1014" s="2" t="s">
        <v>56</v>
      </c>
      <c r="C1014" s="2" t="s">
        <v>11</v>
      </c>
      <c r="D1014" s="2" t="s">
        <v>57</v>
      </c>
      <c r="E1014" s="2" t="s">
        <v>393</v>
      </c>
      <c r="F1014" s="3">
        <v>1</v>
      </c>
      <c r="G1014" s="2" t="s">
        <v>1101</v>
      </c>
      <c r="H1014" s="2" t="s">
        <v>5152</v>
      </c>
      <c r="I1014" s="3" t="s">
        <v>5153</v>
      </c>
      <c r="J1014" s="3" t="s">
        <v>1132</v>
      </c>
      <c r="K1014" s="2" t="s">
        <v>5154</v>
      </c>
    </row>
    <row r="1015" spans="1:11" x14ac:dyDescent="0.25">
      <c r="A1015" s="2" t="s">
        <v>5155</v>
      </c>
      <c r="B1015" s="2" t="s">
        <v>56</v>
      </c>
      <c r="C1015" s="2" t="s">
        <v>11</v>
      </c>
      <c r="D1015" s="2" t="s">
        <v>57</v>
      </c>
      <c r="E1015" s="2" t="s">
        <v>393</v>
      </c>
      <c r="F1015" s="3">
        <v>2</v>
      </c>
      <c r="G1015" s="2" t="s">
        <v>1101</v>
      </c>
      <c r="H1015" s="2" t="s">
        <v>5156</v>
      </c>
      <c r="I1015" s="3" t="s">
        <v>5157</v>
      </c>
      <c r="J1015" s="3" t="s">
        <v>1098</v>
      </c>
      <c r="K1015" s="2" t="s">
        <v>5158</v>
      </c>
    </row>
    <row r="1016" spans="1:11" x14ac:dyDescent="0.25">
      <c r="A1016" s="2" t="s">
        <v>5159</v>
      </c>
      <c r="B1016" s="2" t="s">
        <v>56</v>
      </c>
      <c r="C1016" s="2" t="s">
        <v>11</v>
      </c>
      <c r="D1016" s="2" t="s">
        <v>57</v>
      </c>
      <c r="E1016" s="2" t="s">
        <v>393</v>
      </c>
      <c r="F1016" s="3">
        <v>3</v>
      </c>
      <c r="G1016" s="2" t="s">
        <v>1101</v>
      </c>
      <c r="H1016" s="2" t="s">
        <v>5160</v>
      </c>
      <c r="I1016" s="3" t="s">
        <v>5161</v>
      </c>
      <c r="J1016" s="3" t="s">
        <v>1098</v>
      </c>
      <c r="K1016" s="2" t="s">
        <v>5162</v>
      </c>
    </row>
    <row r="1017" spans="1:11" x14ac:dyDescent="0.25">
      <c r="A1017" s="2" t="s">
        <v>5163</v>
      </c>
      <c r="B1017" s="2" t="s">
        <v>56</v>
      </c>
      <c r="C1017" s="2" t="s">
        <v>11</v>
      </c>
      <c r="D1017" s="2" t="s">
        <v>57</v>
      </c>
      <c r="E1017" s="2" t="s">
        <v>393</v>
      </c>
      <c r="F1017" s="3">
        <v>4</v>
      </c>
      <c r="G1017" s="2" t="s">
        <v>1101</v>
      </c>
      <c r="H1017" s="2" t="s">
        <v>5164</v>
      </c>
      <c r="I1017" s="3" t="s">
        <v>5165</v>
      </c>
      <c r="J1017" s="3" t="s">
        <v>1098</v>
      </c>
      <c r="K1017" s="2" t="s">
        <v>5166</v>
      </c>
    </row>
    <row r="1018" spans="1:11" x14ac:dyDescent="0.25">
      <c r="A1018" s="2" t="s">
        <v>5167</v>
      </c>
      <c r="B1018" s="2" t="s">
        <v>56</v>
      </c>
      <c r="C1018" s="2" t="s">
        <v>11</v>
      </c>
      <c r="D1018" s="2" t="s">
        <v>57</v>
      </c>
      <c r="E1018" s="2" t="s">
        <v>393</v>
      </c>
      <c r="F1018" s="3">
        <v>5</v>
      </c>
      <c r="G1018" s="2" t="s">
        <v>1101</v>
      </c>
      <c r="H1018" s="2" t="s">
        <v>5168</v>
      </c>
      <c r="I1018" s="3" t="s">
        <v>5169</v>
      </c>
      <c r="J1018" s="3" t="s">
        <v>1098</v>
      </c>
      <c r="K1018" s="2" t="s">
        <v>5170</v>
      </c>
    </row>
    <row r="1019" spans="1:11" x14ac:dyDescent="0.25">
      <c r="A1019" s="2" t="s">
        <v>5171</v>
      </c>
      <c r="B1019" s="2" t="s">
        <v>56</v>
      </c>
      <c r="C1019" s="2" t="s">
        <v>11</v>
      </c>
      <c r="D1019" s="2" t="s">
        <v>57</v>
      </c>
      <c r="E1019" s="2" t="s">
        <v>393</v>
      </c>
      <c r="F1019" s="3">
        <v>6</v>
      </c>
      <c r="G1019" s="2" t="s">
        <v>1101</v>
      </c>
      <c r="H1019" s="2" t="s">
        <v>5172</v>
      </c>
      <c r="I1019" s="3" t="s">
        <v>5173</v>
      </c>
      <c r="J1019" s="3" t="s">
        <v>1098</v>
      </c>
      <c r="K1019" s="2" t="s">
        <v>5174</v>
      </c>
    </row>
    <row r="1020" spans="1:11" x14ac:dyDescent="0.25">
      <c r="A1020" s="2" t="s">
        <v>5175</v>
      </c>
      <c r="B1020" s="2" t="s">
        <v>56</v>
      </c>
      <c r="C1020" s="2" t="s">
        <v>11</v>
      </c>
      <c r="D1020" s="2" t="s">
        <v>57</v>
      </c>
      <c r="E1020" s="2" t="s">
        <v>393</v>
      </c>
      <c r="F1020" s="3">
        <v>7</v>
      </c>
      <c r="G1020" s="2" t="s">
        <v>1101</v>
      </c>
      <c r="H1020" s="2" t="s">
        <v>5176</v>
      </c>
      <c r="I1020" s="3" t="s">
        <v>5177</v>
      </c>
      <c r="J1020" s="3" t="s">
        <v>1098</v>
      </c>
      <c r="K1020" s="2" t="s">
        <v>5178</v>
      </c>
    </row>
    <row r="1021" spans="1:11" x14ac:dyDescent="0.25">
      <c r="A1021" s="2" t="s">
        <v>5179</v>
      </c>
      <c r="B1021" s="2" t="s">
        <v>56</v>
      </c>
      <c r="C1021" s="2" t="s">
        <v>11</v>
      </c>
      <c r="D1021" s="2" t="s">
        <v>57</v>
      </c>
      <c r="E1021" s="2" t="s">
        <v>393</v>
      </c>
      <c r="F1021" s="3">
        <v>8</v>
      </c>
      <c r="G1021" s="2" t="s">
        <v>1101</v>
      </c>
      <c r="H1021" s="2" t="s">
        <v>5180</v>
      </c>
      <c r="I1021" s="3" t="s">
        <v>5181</v>
      </c>
      <c r="J1021" s="3" t="s">
        <v>1132</v>
      </c>
      <c r="K1021" s="2" t="s">
        <v>5182</v>
      </c>
    </row>
    <row r="1022" spans="1:11" x14ac:dyDescent="0.25">
      <c r="A1022" s="2" t="s">
        <v>5183</v>
      </c>
      <c r="B1022" s="2" t="s">
        <v>56</v>
      </c>
      <c r="C1022" s="2" t="s">
        <v>11</v>
      </c>
      <c r="D1022" s="2" t="s">
        <v>57</v>
      </c>
      <c r="E1022" s="2" t="s">
        <v>393</v>
      </c>
      <c r="F1022" s="3">
        <v>9</v>
      </c>
      <c r="G1022" s="2" t="s">
        <v>1101</v>
      </c>
      <c r="H1022" s="2" t="s">
        <v>5184</v>
      </c>
      <c r="I1022" s="3" t="s">
        <v>5185</v>
      </c>
      <c r="J1022" s="3" t="s">
        <v>1132</v>
      </c>
      <c r="K1022" s="2" t="s">
        <v>5186</v>
      </c>
    </row>
    <row r="1023" spans="1:11" x14ac:dyDescent="0.25">
      <c r="A1023" s="2" t="s">
        <v>5187</v>
      </c>
      <c r="B1023" s="2" t="s">
        <v>56</v>
      </c>
      <c r="C1023" s="2" t="s">
        <v>11</v>
      </c>
      <c r="D1023" s="2" t="s">
        <v>57</v>
      </c>
      <c r="E1023" s="2" t="s">
        <v>393</v>
      </c>
      <c r="F1023" s="3">
        <v>10</v>
      </c>
      <c r="G1023" s="2" t="s">
        <v>1101</v>
      </c>
      <c r="H1023" s="2" t="s">
        <v>5188</v>
      </c>
      <c r="I1023" s="3" t="s">
        <v>5189</v>
      </c>
      <c r="J1023" s="3" t="s">
        <v>1132</v>
      </c>
      <c r="K1023" s="2" t="s">
        <v>5190</v>
      </c>
    </row>
    <row r="1024" spans="1:11" x14ac:dyDescent="0.25">
      <c r="A1024" s="2" t="s">
        <v>5191</v>
      </c>
      <c r="B1024" s="2" t="s">
        <v>56</v>
      </c>
      <c r="C1024" s="2" t="s">
        <v>11</v>
      </c>
      <c r="D1024" s="2" t="s">
        <v>57</v>
      </c>
      <c r="E1024" s="2" t="s">
        <v>398</v>
      </c>
      <c r="F1024" s="3">
        <v>0</v>
      </c>
      <c r="G1024" s="2" t="s">
        <v>1095</v>
      </c>
      <c r="H1024" s="2" t="s">
        <v>5192</v>
      </c>
      <c r="I1024" s="3" t="s">
        <v>5193</v>
      </c>
      <c r="J1024" s="3" t="s">
        <v>1098</v>
      </c>
      <c r="K1024" s="2" t="s">
        <v>5194</v>
      </c>
    </row>
    <row r="1025" spans="1:11" x14ac:dyDescent="0.25">
      <c r="A1025" s="2" t="s">
        <v>5195</v>
      </c>
      <c r="B1025" s="2" t="s">
        <v>56</v>
      </c>
      <c r="C1025" s="2" t="s">
        <v>11</v>
      </c>
      <c r="D1025" s="2" t="s">
        <v>57</v>
      </c>
      <c r="E1025" s="2" t="s">
        <v>398</v>
      </c>
      <c r="F1025" s="3">
        <v>1</v>
      </c>
      <c r="G1025" s="2" t="s">
        <v>1101</v>
      </c>
      <c r="H1025" s="2" t="s">
        <v>5196</v>
      </c>
      <c r="I1025" s="3" t="s">
        <v>5197</v>
      </c>
      <c r="J1025" s="3" t="s">
        <v>1098</v>
      </c>
      <c r="K1025" s="2" t="s">
        <v>5198</v>
      </c>
    </row>
    <row r="1026" spans="1:11" x14ac:dyDescent="0.25">
      <c r="A1026" s="2" t="s">
        <v>5199</v>
      </c>
      <c r="B1026" s="2" t="s">
        <v>56</v>
      </c>
      <c r="C1026" s="2" t="s">
        <v>11</v>
      </c>
      <c r="D1026" s="2" t="s">
        <v>57</v>
      </c>
      <c r="E1026" s="2" t="s">
        <v>398</v>
      </c>
      <c r="F1026" s="3">
        <v>2</v>
      </c>
      <c r="G1026" s="2" t="s">
        <v>1101</v>
      </c>
      <c r="H1026" s="2" t="s">
        <v>5200</v>
      </c>
      <c r="I1026" s="3" t="s">
        <v>5201</v>
      </c>
      <c r="J1026" s="3" t="s">
        <v>1098</v>
      </c>
      <c r="K1026" s="2" t="s">
        <v>5202</v>
      </c>
    </row>
    <row r="1027" spans="1:11" x14ac:dyDescent="0.25">
      <c r="A1027" s="2" t="s">
        <v>5203</v>
      </c>
      <c r="B1027" s="2" t="s">
        <v>56</v>
      </c>
      <c r="C1027" s="2" t="s">
        <v>11</v>
      </c>
      <c r="D1027" s="2" t="s">
        <v>57</v>
      </c>
      <c r="E1027" s="2" t="s">
        <v>398</v>
      </c>
      <c r="F1027" s="3">
        <v>3</v>
      </c>
      <c r="G1027" s="2" t="s">
        <v>1101</v>
      </c>
      <c r="H1027" s="2" t="s">
        <v>5204</v>
      </c>
      <c r="I1027" s="3" t="s">
        <v>5205</v>
      </c>
      <c r="J1027" s="3" t="s">
        <v>1098</v>
      </c>
      <c r="K1027" s="2" t="s">
        <v>5206</v>
      </c>
    </row>
    <row r="1028" spans="1:11" x14ac:dyDescent="0.25">
      <c r="A1028" s="2" t="s">
        <v>5207</v>
      </c>
      <c r="B1028" s="2" t="s">
        <v>56</v>
      </c>
      <c r="C1028" s="2" t="s">
        <v>11</v>
      </c>
      <c r="D1028" s="2" t="s">
        <v>57</v>
      </c>
      <c r="E1028" s="2" t="s">
        <v>398</v>
      </c>
      <c r="F1028" s="3">
        <v>4</v>
      </c>
      <c r="G1028" s="2" t="s">
        <v>1101</v>
      </c>
      <c r="H1028" s="2" t="s">
        <v>5208</v>
      </c>
      <c r="I1028" s="3" t="s">
        <v>5209</v>
      </c>
      <c r="J1028" s="3" t="s">
        <v>1098</v>
      </c>
      <c r="K1028" s="2" t="s">
        <v>5210</v>
      </c>
    </row>
    <row r="1029" spans="1:11" x14ac:dyDescent="0.25">
      <c r="A1029" s="2" t="s">
        <v>5211</v>
      </c>
      <c r="B1029" s="2" t="s">
        <v>56</v>
      </c>
      <c r="C1029" s="2" t="s">
        <v>11</v>
      </c>
      <c r="D1029" s="2" t="s">
        <v>57</v>
      </c>
      <c r="E1029" s="2" t="s">
        <v>398</v>
      </c>
      <c r="F1029" s="3">
        <v>5</v>
      </c>
      <c r="G1029" s="2" t="s">
        <v>1101</v>
      </c>
      <c r="H1029" s="2" t="s">
        <v>5212</v>
      </c>
      <c r="I1029" s="3" t="s">
        <v>5213</v>
      </c>
      <c r="J1029" s="3" t="s">
        <v>1098</v>
      </c>
      <c r="K1029" s="2" t="s">
        <v>5214</v>
      </c>
    </row>
    <row r="1030" spans="1:11" x14ac:dyDescent="0.25">
      <c r="A1030" s="2" t="s">
        <v>5215</v>
      </c>
      <c r="B1030" s="2" t="s">
        <v>56</v>
      </c>
      <c r="C1030" s="2" t="s">
        <v>11</v>
      </c>
      <c r="D1030" s="2" t="s">
        <v>57</v>
      </c>
      <c r="E1030" s="2" t="s">
        <v>398</v>
      </c>
      <c r="F1030" s="3">
        <v>6</v>
      </c>
      <c r="G1030" s="2" t="s">
        <v>1101</v>
      </c>
      <c r="H1030" s="2" t="s">
        <v>5216</v>
      </c>
      <c r="I1030" s="3" t="s">
        <v>5217</v>
      </c>
      <c r="J1030" s="3" t="s">
        <v>1098</v>
      </c>
      <c r="K1030" s="2" t="s">
        <v>5218</v>
      </c>
    </row>
    <row r="1031" spans="1:11" x14ac:dyDescent="0.25">
      <c r="A1031" s="2" t="s">
        <v>5219</v>
      </c>
      <c r="B1031" s="2" t="s">
        <v>56</v>
      </c>
      <c r="C1031" s="2" t="s">
        <v>11</v>
      </c>
      <c r="D1031" s="2" t="s">
        <v>57</v>
      </c>
      <c r="E1031" s="2" t="s">
        <v>398</v>
      </c>
      <c r="F1031" s="3">
        <v>7</v>
      </c>
      <c r="G1031" s="2" t="s">
        <v>1101</v>
      </c>
      <c r="H1031" s="2" t="s">
        <v>5220</v>
      </c>
      <c r="I1031" s="3" t="s">
        <v>5221</v>
      </c>
      <c r="J1031" s="3" t="s">
        <v>1098</v>
      </c>
      <c r="K1031" s="2" t="s">
        <v>5222</v>
      </c>
    </row>
    <row r="1032" spans="1:11" x14ac:dyDescent="0.25">
      <c r="A1032" s="2" t="s">
        <v>5223</v>
      </c>
      <c r="B1032" s="2" t="s">
        <v>56</v>
      </c>
      <c r="C1032" s="2" t="s">
        <v>11</v>
      </c>
      <c r="D1032" s="2" t="s">
        <v>57</v>
      </c>
      <c r="E1032" s="2" t="s">
        <v>398</v>
      </c>
      <c r="F1032" s="3">
        <v>8</v>
      </c>
      <c r="G1032" s="2" t="s">
        <v>1101</v>
      </c>
      <c r="H1032" s="2" t="s">
        <v>5224</v>
      </c>
      <c r="I1032" s="3" t="s">
        <v>5225</v>
      </c>
      <c r="J1032" s="3" t="s">
        <v>1098</v>
      </c>
      <c r="K1032" s="2" t="s">
        <v>5226</v>
      </c>
    </row>
    <row r="1033" spans="1:11" x14ac:dyDescent="0.25">
      <c r="A1033" s="2" t="s">
        <v>5227</v>
      </c>
      <c r="B1033" s="2" t="s">
        <v>56</v>
      </c>
      <c r="C1033" s="2" t="s">
        <v>11</v>
      </c>
      <c r="D1033" s="2" t="s">
        <v>57</v>
      </c>
      <c r="E1033" s="2" t="s">
        <v>398</v>
      </c>
      <c r="F1033" s="3">
        <v>9</v>
      </c>
      <c r="G1033" s="2" t="s">
        <v>1101</v>
      </c>
      <c r="H1033" s="2" t="s">
        <v>5228</v>
      </c>
      <c r="I1033" s="3" t="s">
        <v>5229</v>
      </c>
      <c r="J1033" s="3" t="s">
        <v>1132</v>
      </c>
      <c r="K1033" s="2" t="s">
        <v>5230</v>
      </c>
    </row>
    <row r="1034" spans="1:11" x14ac:dyDescent="0.25">
      <c r="A1034" s="2" t="s">
        <v>5231</v>
      </c>
      <c r="B1034" s="2" t="s">
        <v>56</v>
      </c>
      <c r="C1034" s="2" t="s">
        <v>11</v>
      </c>
      <c r="D1034" s="2" t="s">
        <v>57</v>
      </c>
      <c r="E1034" s="2" t="s">
        <v>398</v>
      </c>
      <c r="F1034" s="3">
        <v>10</v>
      </c>
      <c r="G1034" s="2" t="s">
        <v>1101</v>
      </c>
      <c r="H1034" s="2" t="s">
        <v>5232</v>
      </c>
      <c r="I1034" s="3" t="s">
        <v>5233</v>
      </c>
      <c r="J1034" s="3" t="s">
        <v>1132</v>
      </c>
      <c r="K1034" s="2" t="s">
        <v>5234</v>
      </c>
    </row>
    <row r="1035" spans="1:11" x14ac:dyDescent="0.25">
      <c r="A1035" s="2" t="s">
        <v>5235</v>
      </c>
      <c r="B1035" s="2" t="s">
        <v>56</v>
      </c>
      <c r="C1035" s="2" t="s">
        <v>11</v>
      </c>
      <c r="D1035" s="2" t="s">
        <v>57</v>
      </c>
      <c r="E1035" s="2" t="s">
        <v>423</v>
      </c>
      <c r="F1035" s="3">
        <v>0</v>
      </c>
      <c r="G1035" s="2" t="s">
        <v>1095</v>
      </c>
      <c r="H1035" s="2" t="s">
        <v>5236</v>
      </c>
      <c r="I1035" s="3" t="s">
        <v>5237</v>
      </c>
      <c r="J1035" s="3" t="s">
        <v>1098</v>
      </c>
      <c r="K1035" s="2" t="s">
        <v>5238</v>
      </c>
    </row>
    <row r="1036" spans="1:11" x14ac:dyDescent="0.25">
      <c r="A1036" s="2" t="s">
        <v>5239</v>
      </c>
      <c r="B1036" s="2" t="s">
        <v>56</v>
      </c>
      <c r="C1036" s="2" t="s">
        <v>11</v>
      </c>
      <c r="D1036" s="2" t="s">
        <v>57</v>
      </c>
      <c r="E1036" s="2" t="s">
        <v>423</v>
      </c>
      <c r="F1036" s="3">
        <v>1</v>
      </c>
      <c r="G1036" s="2" t="s">
        <v>1101</v>
      </c>
      <c r="H1036" s="2" t="s">
        <v>5240</v>
      </c>
      <c r="I1036" s="3" t="s">
        <v>5241</v>
      </c>
      <c r="J1036" s="3" t="s">
        <v>1098</v>
      </c>
      <c r="K1036" s="2" t="s">
        <v>5242</v>
      </c>
    </row>
    <row r="1037" spans="1:11" x14ac:dyDescent="0.25">
      <c r="A1037" s="2" t="s">
        <v>5243</v>
      </c>
      <c r="B1037" s="2" t="s">
        <v>56</v>
      </c>
      <c r="C1037" s="2" t="s">
        <v>11</v>
      </c>
      <c r="D1037" s="2" t="s">
        <v>57</v>
      </c>
      <c r="E1037" s="2" t="s">
        <v>423</v>
      </c>
      <c r="F1037" s="3">
        <v>2</v>
      </c>
      <c r="G1037" s="2" t="s">
        <v>1101</v>
      </c>
      <c r="H1037" s="2" t="s">
        <v>5244</v>
      </c>
      <c r="I1037" s="3" t="s">
        <v>5245</v>
      </c>
      <c r="J1037" s="3" t="s">
        <v>1098</v>
      </c>
      <c r="K1037" s="2" t="s">
        <v>5246</v>
      </c>
    </row>
    <row r="1038" spans="1:11" x14ac:dyDescent="0.25">
      <c r="A1038" s="2" t="s">
        <v>5247</v>
      </c>
      <c r="B1038" s="2" t="s">
        <v>56</v>
      </c>
      <c r="C1038" s="2" t="s">
        <v>11</v>
      </c>
      <c r="D1038" s="2" t="s">
        <v>57</v>
      </c>
      <c r="E1038" s="2" t="s">
        <v>423</v>
      </c>
      <c r="F1038" s="3">
        <v>3</v>
      </c>
      <c r="G1038" s="2" t="s">
        <v>1101</v>
      </c>
      <c r="H1038" s="2" t="s">
        <v>5248</v>
      </c>
      <c r="I1038" s="3" t="s">
        <v>5249</v>
      </c>
      <c r="J1038" s="3" t="s">
        <v>1098</v>
      </c>
      <c r="K1038" s="2" t="s">
        <v>5250</v>
      </c>
    </row>
    <row r="1039" spans="1:11" x14ac:dyDescent="0.25">
      <c r="A1039" s="2" t="s">
        <v>5251</v>
      </c>
      <c r="B1039" s="2" t="s">
        <v>56</v>
      </c>
      <c r="C1039" s="2" t="s">
        <v>11</v>
      </c>
      <c r="D1039" s="2" t="s">
        <v>57</v>
      </c>
      <c r="E1039" s="2" t="s">
        <v>423</v>
      </c>
      <c r="F1039" s="3">
        <v>4</v>
      </c>
      <c r="G1039" s="2" t="s">
        <v>1101</v>
      </c>
      <c r="H1039" s="2" t="s">
        <v>5252</v>
      </c>
      <c r="I1039" s="3" t="s">
        <v>5253</v>
      </c>
      <c r="J1039" s="3" t="s">
        <v>1098</v>
      </c>
      <c r="K1039" s="2" t="s">
        <v>5254</v>
      </c>
    </row>
    <row r="1040" spans="1:11" x14ac:dyDescent="0.25">
      <c r="A1040" s="2" t="s">
        <v>5255</v>
      </c>
      <c r="B1040" s="2" t="s">
        <v>56</v>
      </c>
      <c r="C1040" s="2" t="s">
        <v>11</v>
      </c>
      <c r="D1040" s="2" t="s">
        <v>57</v>
      </c>
      <c r="E1040" s="2" t="s">
        <v>423</v>
      </c>
      <c r="F1040" s="3">
        <v>5</v>
      </c>
      <c r="G1040" s="2" t="s">
        <v>1101</v>
      </c>
      <c r="H1040" s="2" t="s">
        <v>5256</v>
      </c>
      <c r="I1040" s="3" t="s">
        <v>5257</v>
      </c>
      <c r="J1040" s="3" t="s">
        <v>1098</v>
      </c>
      <c r="K1040" s="2" t="s">
        <v>5258</v>
      </c>
    </row>
    <row r="1041" spans="1:11" x14ac:dyDescent="0.25">
      <c r="A1041" s="2" t="s">
        <v>5259</v>
      </c>
      <c r="B1041" s="2" t="s">
        <v>56</v>
      </c>
      <c r="C1041" s="2" t="s">
        <v>11</v>
      </c>
      <c r="D1041" s="2" t="s">
        <v>57</v>
      </c>
      <c r="E1041" s="2" t="s">
        <v>423</v>
      </c>
      <c r="F1041" s="3">
        <v>6</v>
      </c>
      <c r="G1041" s="2" t="s">
        <v>1101</v>
      </c>
      <c r="H1041" s="2" t="s">
        <v>5260</v>
      </c>
      <c r="I1041" s="3" t="s">
        <v>5261</v>
      </c>
      <c r="J1041" s="3" t="s">
        <v>1098</v>
      </c>
      <c r="K1041" s="2" t="s">
        <v>5262</v>
      </c>
    </row>
    <row r="1042" spans="1:11" x14ac:dyDescent="0.25">
      <c r="A1042" s="2" t="s">
        <v>5263</v>
      </c>
      <c r="B1042" s="2" t="s">
        <v>56</v>
      </c>
      <c r="C1042" s="2" t="s">
        <v>11</v>
      </c>
      <c r="D1042" s="2" t="s">
        <v>57</v>
      </c>
      <c r="E1042" s="2" t="s">
        <v>423</v>
      </c>
      <c r="F1042" s="3">
        <v>7</v>
      </c>
      <c r="G1042" s="2" t="s">
        <v>1101</v>
      </c>
      <c r="H1042" s="2" t="s">
        <v>5264</v>
      </c>
      <c r="I1042" s="3" t="s">
        <v>5265</v>
      </c>
      <c r="J1042" s="3" t="s">
        <v>1098</v>
      </c>
      <c r="K1042" s="2" t="s">
        <v>5266</v>
      </c>
    </row>
    <row r="1043" spans="1:11" x14ac:dyDescent="0.25">
      <c r="A1043" s="2" t="s">
        <v>5267</v>
      </c>
      <c r="B1043" s="2" t="s">
        <v>56</v>
      </c>
      <c r="C1043" s="2" t="s">
        <v>11</v>
      </c>
      <c r="D1043" s="2" t="s">
        <v>57</v>
      </c>
      <c r="E1043" s="2" t="s">
        <v>423</v>
      </c>
      <c r="F1043" s="3">
        <v>8</v>
      </c>
      <c r="G1043" s="2" t="s">
        <v>1101</v>
      </c>
      <c r="H1043" s="2" t="s">
        <v>5268</v>
      </c>
      <c r="I1043" s="3" t="s">
        <v>5269</v>
      </c>
      <c r="J1043" s="3" t="s">
        <v>1098</v>
      </c>
      <c r="K1043" s="2" t="s">
        <v>5270</v>
      </c>
    </row>
    <row r="1044" spans="1:11" x14ac:dyDescent="0.25">
      <c r="A1044" s="2" t="s">
        <v>5271</v>
      </c>
      <c r="B1044" s="2" t="s">
        <v>56</v>
      </c>
      <c r="C1044" s="2" t="s">
        <v>11</v>
      </c>
      <c r="D1044" s="2" t="s">
        <v>57</v>
      </c>
      <c r="E1044" s="2" t="s">
        <v>423</v>
      </c>
      <c r="F1044" s="3">
        <v>9</v>
      </c>
      <c r="G1044" s="2" t="s">
        <v>1101</v>
      </c>
      <c r="H1044" s="2" t="s">
        <v>5272</v>
      </c>
      <c r="I1044" s="3" t="s">
        <v>5273</v>
      </c>
      <c r="J1044" s="3" t="s">
        <v>1098</v>
      </c>
      <c r="K1044" s="2" t="s">
        <v>5274</v>
      </c>
    </row>
    <row r="1045" spans="1:11" x14ac:dyDescent="0.25">
      <c r="A1045" s="2" t="s">
        <v>5275</v>
      </c>
      <c r="B1045" s="2" t="s">
        <v>56</v>
      </c>
      <c r="C1045" s="2" t="s">
        <v>11</v>
      </c>
      <c r="D1045" s="2" t="s">
        <v>57</v>
      </c>
      <c r="E1045" s="2" t="s">
        <v>423</v>
      </c>
      <c r="F1045" s="3">
        <v>10</v>
      </c>
      <c r="G1045" s="2" t="s">
        <v>1101</v>
      </c>
      <c r="H1045" s="2" t="s">
        <v>5276</v>
      </c>
      <c r="I1045" s="3" t="s">
        <v>5277</v>
      </c>
      <c r="J1045" s="3" t="s">
        <v>1098</v>
      </c>
      <c r="K1045" s="2" t="s">
        <v>5278</v>
      </c>
    </row>
    <row r="1046" spans="1:11" x14ac:dyDescent="0.25">
      <c r="A1046" s="2" t="s">
        <v>5279</v>
      </c>
      <c r="B1046" s="2" t="s">
        <v>56</v>
      </c>
      <c r="C1046" s="2" t="s">
        <v>11</v>
      </c>
      <c r="D1046" s="2" t="s">
        <v>57</v>
      </c>
      <c r="E1046" s="2" t="s">
        <v>385</v>
      </c>
      <c r="F1046" s="3">
        <v>0</v>
      </c>
      <c r="G1046" s="2" t="s">
        <v>1095</v>
      </c>
      <c r="H1046" s="2" t="s">
        <v>5280</v>
      </c>
      <c r="I1046" s="3" t="s">
        <v>5281</v>
      </c>
      <c r="J1046" s="3" t="s">
        <v>1098</v>
      </c>
      <c r="K1046" s="2" t="s">
        <v>5282</v>
      </c>
    </row>
    <row r="1047" spans="1:11" x14ac:dyDescent="0.25">
      <c r="A1047" s="2" t="s">
        <v>5283</v>
      </c>
      <c r="B1047" s="2" t="s">
        <v>56</v>
      </c>
      <c r="C1047" s="2" t="s">
        <v>11</v>
      </c>
      <c r="D1047" s="2" t="s">
        <v>57</v>
      </c>
      <c r="E1047" s="2" t="s">
        <v>385</v>
      </c>
      <c r="F1047" s="3">
        <v>1</v>
      </c>
      <c r="G1047" s="2" t="s">
        <v>1101</v>
      </c>
      <c r="H1047" s="2" t="s">
        <v>5284</v>
      </c>
      <c r="I1047" s="3" t="s">
        <v>5285</v>
      </c>
      <c r="J1047" s="3" t="s">
        <v>1098</v>
      </c>
      <c r="K1047" s="2" t="s">
        <v>5286</v>
      </c>
    </row>
    <row r="1048" spans="1:11" x14ac:dyDescent="0.25">
      <c r="A1048" s="2" t="s">
        <v>5287</v>
      </c>
      <c r="B1048" s="2" t="s">
        <v>56</v>
      </c>
      <c r="C1048" s="2" t="s">
        <v>11</v>
      </c>
      <c r="D1048" s="2" t="s">
        <v>57</v>
      </c>
      <c r="E1048" s="2" t="s">
        <v>385</v>
      </c>
      <c r="F1048" s="3">
        <v>2</v>
      </c>
      <c r="G1048" s="2" t="s">
        <v>1101</v>
      </c>
      <c r="H1048" s="2" t="s">
        <v>5288</v>
      </c>
      <c r="I1048" s="3" t="s">
        <v>5289</v>
      </c>
      <c r="J1048" s="3" t="s">
        <v>1098</v>
      </c>
      <c r="K1048" s="2" t="s">
        <v>5290</v>
      </c>
    </row>
    <row r="1049" spans="1:11" x14ac:dyDescent="0.25">
      <c r="A1049" s="2" t="s">
        <v>5291</v>
      </c>
      <c r="B1049" s="2" t="s">
        <v>56</v>
      </c>
      <c r="C1049" s="2" t="s">
        <v>11</v>
      </c>
      <c r="D1049" s="2" t="s">
        <v>57</v>
      </c>
      <c r="E1049" s="2" t="s">
        <v>385</v>
      </c>
      <c r="F1049" s="3">
        <v>3</v>
      </c>
      <c r="G1049" s="2" t="s">
        <v>1101</v>
      </c>
      <c r="H1049" s="2" t="s">
        <v>5292</v>
      </c>
      <c r="I1049" s="3" t="s">
        <v>5293</v>
      </c>
      <c r="J1049" s="3" t="s">
        <v>1098</v>
      </c>
      <c r="K1049" s="2" t="s">
        <v>5294</v>
      </c>
    </row>
    <row r="1050" spans="1:11" x14ac:dyDescent="0.25">
      <c r="A1050" s="2" t="s">
        <v>5295</v>
      </c>
      <c r="B1050" s="2" t="s">
        <v>56</v>
      </c>
      <c r="C1050" s="2" t="s">
        <v>11</v>
      </c>
      <c r="D1050" s="2" t="s">
        <v>57</v>
      </c>
      <c r="E1050" s="2" t="s">
        <v>385</v>
      </c>
      <c r="F1050" s="3">
        <v>4</v>
      </c>
      <c r="G1050" s="2" t="s">
        <v>1101</v>
      </c>
      <c r="H1050" s="2" t="s">
        <v>5296</v>
      </c>
      <c r="I1050" s="3" t="s">
        <v>5297</v>
      </c>
      <c r="J1050" s="3" t="s">
        <v>1098</v>
      </c>
      <c r="K1050" s="2" t="s">
        <v>5298</v>
      </c>
    </row>
    <row r="1051" spans="1:11" x14ac:dyDescent="0.25">
      <c r="A1051" s="2" t="s">
        <v>5299</v>
      </c>
      <c r="B1051" s="2" t="s">
        <v>56</v>
      </c>
      <c r="C1051" s="2" t="s">
        <v>11</v>
      </c>
      <c r="D1051" s="2" t="s">
        <v>57</v>
      </c>
      <c r="E1051" s="2" t="s">
        <v>385</v>
      </c>
      <c r="F1051" s="3">
        <v>5</v>
      </c>
      <c r="G1051" s="2" t="s">
        <v>1101</v>
      </c>
      <c r="H1051" s="2" t="s">
        <v>5300</v>
      </c>
      <c r="I1051" s="3" t="s">
        <v>5301</v>
      </c>
      <c r="J1051" s="3" t="s">
        <v>1098</v>
      </c>
      <c r="K1051" s="2" t="s">
        <v>5302</v>
      </c>
    </row>
    <row r="1052" spans="1:11" x14ac:dyDescent="0.25">
      <c r="A1052" s="2" t="s">
        <v>5303</v>
      </c>
      <c r="B1052" s="2" t="s">
        <v>56</v>
      </c>
      <c r="C1052" s="2" t="s">
        <v>11</v>
      </c>
      <c r="D1052" s="2" t="s">
        <v>57</v>
      </c>
      <c r="E1052" s="2" t="s">
        <v>385</v>
      </c>
      <c r="F1052" s="3">
        <v>6</v>
      </c>
      <c r="G1052" s="2" t="s">
        <v>1101</v>
      </c>
      <c r="H1052" s="2" t="s">
        <v>5304</v>
      </c>
      <c r="I1052" s="3" t="s">
        <v>5305</v>
      </c>
      <c r="J1052" s="3" t="s">
        <v>1098</v>
      </c>
      <c r="K1052" s="2" t="s">
        <v>5306</v>
      </c>
    </row>
    <row r="1053" spans="1:11" x14ac:dyDescent="0.25">
      <c r="A1053" s="2" t="s">
        <v>5307</v>
      </c>
      <c r="B1053" s="2" t="s">
        <v>56</v>
      </c>
      <c r="C1053" s="2" t="s">
        <v>11</v>
      </c>
      <c r="D1053" s="2" t="s">
        <v>57</v>
      </c>
      <c r="E1053" s="2" t="s">
        <v>385</v>
      </c>
      <c r="F1053" s="3">
        <v>7</v>
      </c>
      <c r="G1053" s="2" t="s">
        <v>1101</v>
      </c>
      <c r="H1053" s="2" t="s">
        <v>5308</v>
      </c>
      <c r="I1053" s="3" t="s">
        <v>5309</v>
      </c>
      <c r="J1053" s="3" t="s">
        <v>1098</v>
      </c>
      <c r="K1053" s="2" t="s">
        <v>5310</v>
      </c>
    </row>
    <row r="1054" spans="1:11" x14ac:dyDescent="0.25">
      <c r="A1054" s="2" t="s">
        <v>5311</v>
      </c>
      <c r="B1054" s="2" t="s">
        <v>56</v>
      </c>
      <c r="C1054" s="2" t="s">
        <v>11</v>
      </c>
      <c r="D1054" s="2" t="s">
        <v>57</v>
      </c>
      <c r="E1054" s="2" t="s">
        <v>385</v>
      </c>
      <c r="F1054" s="3">
        <v>8</v>
      </c>
      <c r="G1054" s="2" t="s">
        <v>1101</v>
      </c>
      <c r="H1054" s="2" t="s">
        <v>5312</v>
      </c>
      <c r="I1054" s="3" t="s">
        <v>5313</v>
      </c>
      <c r="J1054" s="3" t="s">
        <v>1098</v>
      </c>
      <c r="K1054" s="2" t="s">
        <v>5314</v>
      </c>
    </row>
    <row r="1055" spans="1:11" x14ac:dyDescent="0.25">
      <c r="A1055" s="2" t="s">
        <v>5315</v>
      </c>
      <c r="B1055" s="2" t="s">
        <v>56</v>
      </c>
      <c r="C1055" s="2" t="s">
        <v>11</v>
      </c>
      <c r="D1055" s="2" t="s">
        <v>57</v>
      </c>
      <c r="E1055" s="2" t="s">
        <v>385</v>
      </c>
      <c r="F1055" s="3">
        <v>9</v>
      </c>
      <c r="G1055" s="2" t="s">
        <v>1101</v>
      </c>
      <c r="H1055" s="2" t="s">
        <v>5316</v>
      </c>
      <c r="I1055" s="3" t="s">
        <v>5317</v>
      </c>
      <c r="J1055" s="3" t="s">
        <v>1098</v>
      </c>
      <c r="K1055" s="2" t="s">
        <v>5318</v>
      </c>
    </row>
    <row r="1056" spans="1:11" x14ac:dyDescent="0.25">
      <c r="A1056" s="2" t="s">
        <v>5319</v>
      </c>
      <c r="B1056" s="2" t="s">
        <v>56</v>
      </c>
      <c r="C1056" s="2" t="s">
        <v>11</v>
      </c>
      <c r="D1056" s="2" t="s">
        <v>57</v>
      </c>
      <c r="E1056" s="2" t="s">
        <v>385</v>
      </c>
      <c r="F1056" s="3">
        <v>10</v>
      </c>
      <c r="G1056" s="2" t="s">
        <v>1101</v>
      </c>
      <c r="H1056" s="2" t="s">
        <v>5320</v>
      </c>
      <c r="I1056" s="3" t="s">
        <v>5321</v>
      </c>
      <c r="J1056" s="3" t="s">
        <v>1098</v>
      </c>
      <c r="K1056" s="2" t="s">
        <v>5322</v>
      </c>
    </row>
    <row r="1057" spans="1:11" x14ac:dyDescent="0.25">
      <c r="A1057" s="2" t="s">
        <v>5323</v>
      </c>
      <c r="B1057" s="2" t="s">
        <v>59</v>
      </c>
      <c r="C1057" s="2" t="s">
        <v>11</v>
      </c>
      <c r="D1057" s="2" t="s">
        <v>60</v>
      </c>
      <c r="E1057" s="2" t="s">
        <v>388</v>
      </c>
      <c r="F1057" s="3">
        <v>0</v>
      </c>
      <c r="G1057" s="2" t="s">
        <v>1095</v>
      </c>
      <c r="H1057" s="2" t="s">
        <v>5324</v>
      </c>
      <c r="I1057" s="3" t="s">
        <v>5325</v>
      </c>
      <c r="J1057" s="3" t="s">
        <v>1098</v>
      </c>
      <c r="K1057" s="2" t="s">
        <v>5326</v>
      </c>
    </row>
    <row r="1058" spans="1:11" x14ac:dyDescent="0.25">
      <c r="A1058" s="2" t="s">
        <v>5327</v>
      </c>
      <c r="B1058" s="2" t="s">
        <v>59</v>
      </c>
      <c r="C1058" s="2" t="s">
        <v>11</v>
      </c>
      <c r="D1058" s="2" t="s">
        <v>60</v>
      </c>
      <c r="E1058" s="2" t="s">
        <v>388</v>
      </c>
      <c r="F1058" s="3">
        <v>1</v>
      </c>
      <c r="G1058" s="2" t="s">
        <v>1101</v>
      </c>
      <c r="H1058" s="2" t="s">
        <v>5328</v>
      </c>
      <c r="I1058" s="3" t="s">
        <v>5329</v>
      </c>
      <c r="J1058" s="3" t="s">
        <v>1098</v>
      </c>
      <c r="K1058" s="2" t="s">
        <v>5330</v>
      </c>
    </row>
    <row r="1059" spans="1:11" x14ac:dyDescent="0.25">
      <c r="A1059" s="2" t="s">
        <v>5331</v>
      </c>
      <c r="B1059" s="2" t="s">
        <v>59</v>
      </c>
      <c r="C1059" s="2" t="s">
        <v>11</v>
      </c>
      <c r="D1059" s="2" t="s">
        <v>60</v>
      </c>
      <c r="E1059" s="2" t="s">
        <v>388</v>
      </c>
      <c r="F1059" s="3">
        <v>2</v>
      </c>
      <c r="G1059" s="2" t="s">
        <v>1101</v>
      </c>
      <c r="H1059" s="2" t="s">
        <v>5332</v>
      </c>
      <c r="I1059" s="3" t="s">
        <v>5333</v>
      </c>
      <c r="J1059" s="3" t="s">
        <v>1098</v>
      </c>
      <c r="K1059" s="2" t="s">
        <v>5334</v>
      </c>
    </row>
    <row r="1060" spans="1:11" x14ac:dyDescent="0.25">
      <c r="A1060" s="2" t="s">
        <v>5335</v>
      </c>
      <c r="B1060" s="2" t="s">
        <v>59</v>
      </c>
      <c r="C1060" s="2" t="s">
        <v>11</v>
      </c>
      <c r="D1060" s="2" t="s">
        <v>60</v>
      </c>
      <c r="E1060" s="2" t="s">
        <v>388</v>
      </c>
      <c r="F1060" s="3">
        <v>3</v>
      </c>
      <c r="G1060" s="2" t="s">
        <v>1101</v>
      </c>
      <c r="H1060" s="2" t="s">
        <v>5336</v>
      </c>
      <c r="I1060" s="3" t="s">
        <v>5337</v>
      </c>
      <c r="J1060" s="3" t="s">
        <v>1098</v>
      </c>
      <c r="K1060" s="2" t="s">
        <v>5338</v>
      </c>
    </row>
    <row r="1061" spans="1:11" x14ac:dyDescent="0.25">
      <c r="A1061" s="2" t="s">
        <v>5339</v>
      </c>
      <c r="B1061" s="2" t="s">
        <v>59</v>
      </c>
      <c r="C1061" s="2" t="s">
        <v>11</v>
      </c>
      <c r="D1061" s="2" t="s">
        <v>60</v>
      </c>
      <c r="E1061" s="2" t="s">
        <v>388</v>
      </c>
      <c r="F1061" s="3">
        <v>4</v>
      </c>
      <c r="G1061" s="2" t="s">
        <v>1101</v>
      </c>
      <c r="H1061" s="2" t="s">
        <v>5340</v>
      </c>
      <c r="I1061" s="3" t="s">
        <v>5341</v>
      </c>
      <c r="J1061" s="3" t="s">
        <v>1098</v>
      </c>
      <c r="K1061" s="2" t="s">
        <v>5342</v>
      </c>
    </row>
    <row r="1062" spans="1:11" x14ac:dyDescent="0.25">
      <c r="A1062" s="2" t="s">
        <v>5343</v>
      </c>
      <c r="B1062" s="2" t="s">
        <v>59</v>
      </c>
      <c r="C1062" s="2" t="s">
        <v>11</v>
      </c>
      <c r="D1062" s="2" t="s">
        <v>60</v>
      </c>
      <c r="E1062" s="2" t="s">
        <v>388</v>
      </c>
      <c r="F1062" s="3">
        <v>5</v>
      </c>
      <c r="G1062" s="2" t="s">
        <v>1101</v>
      </c>
      <c r="H1062" s="2" t="s">
        <v>5344</v>
      </c>
      <c r="I1062" s="3" t="s">
        <v>5345</v>
      </c>
      <c r="J1062" s="3" t="s">
        <v>1098</v>
      </c>
      <c r="K1062" s="2" t="s">
        <v>5346</v>
      </c>
    </row>
    <row r="1063" spans="1:11" x14ac:dyDescent="0.25">
      <c r="A1063" s="2" t="s">
        <v>5347</v>
      </c>
      <c r="B1063" s="2" t="s">
        <v>59</v>
      </c>
      <c r="C1063" s="2" t="s">
        <v>11</v>
      </c>
      <c r="D1063" s="2" t="s">
        <v>60</v>
      </c>
      <c r="E1063" s="2" t="s">
        <v>388</v>
      </c>
      <c r="F1063" s="3">
        <v>6</v>
      </c>
      <c r="G1063" s="2" t="s">
        <v>1101</v>
      </c>
      <c r="H1063" s="2" t="s">
        <v>5348</v>
      </c>
      <c r="I1063" s="3" t="s">
        <v>5349</v>
      </c>
      <c r="J1063" s="3" t="s">
        <v>1098</v>
      </c>
      <c r="K1063" s="2" t="s">
        <v>5350</v>
      </c>
    </row>
    <row r="1064" spans="1:11" x14ac:dyDescent="0.25">
      <c r="A1064" s="2" t="s">
        <v>5351</v>
      </c>
      <c r="B1064" s="2" t="s">
        <v>59</v>
      </c>
      <c r="C1064" s="2" t="s">
        <v>11</v>
      </c>
      <c r="D1064" s="2" t="s">
        <v>60</v>
      </c>
      <c r="E1064" s="2" t="s">
        <v>1144</v>
      </c>
      <c r="F1064" s="3">
        <v>0</v>
      </c>
      <c r="G1064" s="2" t="s">
        <v>1095</v>
      </c>
      <c r="H1064" s="2" t="s">
        <v>5352</v>
      </c>
      <c r="I1064" s="3" t="s">
        <v>5353</v>
      </c>
      <c r="J1064" s="3" t="s">
        <v>1098</v>
      </c>
      <c r="K1064" s="2" t="s">
        <v>5354</v>
      </c>
    </row>
    <row r="1065" spans="1:11" x14ac:dyDescent="0.25">
      <c r="A1065" s="2" t="s">
        <v>5355</v>
      </c>
      <c r="B1065" s="2" t="s">
        <v>59</v>
      </c>
      <c r="C1065" s="2" t="s">
        <v>11</v>
      </c>
      <c r="D1065" s="2" t="s">
        <v>60</v>
      </c>
      <c r="E1065" s="2" t="s">
        <v>1144</v>
      </c>
      <c r="F1065" s="3">
        <v>1</v>
      </c>
      <c r="G1065" s="2" t="s">
        <v>1101</v>
      </c>
      <c r="H1065" s="2" t="s">
        <v>5356</v>
      </c>
      <c r="I1065" s="3" t="s">
        <v>5357</v>
      </c>
      <c r="J1065" s="3" t="s">
        <v>1098</v>
      </c>
      <c r="K1065" s="2" t="s">
        <v>5358</v>
      </c>
    </row>
    <row r="1066" spans="1:11" x14ac:dyDescent="0.25">
      <c r="A1066" s="2" t="s">
        <v>5359</v>
      </c>
      <c r="B1066" s="2" t="s">
        <v>59</v>
      </c>
      <c r="C1066" s="2" t="s">
        <v>11</v>
      </c>
      <c r="D1066" s="2" t="s">
        <v>60</v>
      </c>
      <c r="E1066" s="2" t="s">
        <v>1144</v>
      </c>
      <c r="F1066" s="3">
        <v>2</v>
      </c>
      <c r="G1066" s="2" t="s">
        <v>1101</v>
      </c>
      <c r="H1066" s="2" t="s">
        <v>5360</v>
      </c>
      <c r="I1066" s="3" t="s">
        <v>5361</v>
      </c>
      <c r="J1066" s="3" t="s">
        <v>1098</v>
      </c>
      <c r="K1066" s="2" t="s">
        <v>5362</v>
      </c>
    </row>
    <row r="1067" spans="1:11" x14ac:dyDescent="0.25">
      <c r="A1067" s="2" t="s">
        <v>5363</v>
      </c>
      <c r="B1067" s="2" t="s">
        <v>59</v>
      </c>
      <c r="C1067" s="2" t="s">
        <v>11</v>
      </c>
      <c r="D1067" s="2" t="s">
        <v>60</v>
      </c>
      <c r="E1067" s="2" t="s">
        <v>1144</v>
      </c>
      <c r="F1067" s="3">
        <v>3</v>
      </c>
      <c r="G1067" s="2" t="s">
        <v>1101</v>
      </c>
      <c r="H1067" s="2" t="s">
        <v>5364</v>
      </c>
      <c r="I1067" s="3" t="s">
        <v>5365</v>
      </c>
      <c r="J1067" s="3" t="s">
        <v>1098</v>
      </c>
      <c r="K1067" s="2" t="s">
        <v>5366</v>
      </c>
    </row>
    <row r="1068" spans="1:11" x14ac:dyDescent="0.25">
      <c r="A1068" s="2" t="s">
        <v>5367</v>
      </c>
      <c r="B1068" s="2" t="s">
        <v>59</v>
      </c>
      <c r="C1068" s="2" t="s">
        <v>11</v>
      </c>
      <c r="D1068" s="2" t="s">
        <v>60</v>
      </c>
      <c r="E1068" s="2" t="s">
        <v>1144</v>
      </c>
      <c r="F1068" s="3">
        <v>4</v>
      </c>
      <c r="G1068" s="2" t="s">
        <v>1101</v>
      </c>
      <c r="H1068" s="2" t="s">
        <v>5368</v>
      </c>
      <c r="I1068" s="3" t="s">
        <v>5369</v>
      </c>
      <c r="J1068" s="3" t="s">
        <v>1098</v>
      </c>
      <c r="K1068" s="2" t="s">
        <v>5370</v>
      </c>
    </row>
    <row r="1069" spans="1:11" x14ac:dyDescent="0.25">
      <c r="A1069" s="2" t="s">
        <v>5371</v>
      </c>
      <c r="B1069" s="2" t="s">
        <v>59</v>
      </c>
      <c r="C1069" s="2" t="s">
        <v>11</v>
      </c>
      <c r="D1069" s="2" t="s">
        <v>60</v>
      </c>
      <c r="E1069" s="2" t="s">
        <v>1144</v>
      </c>
      <c r="F1069" s="3">
        <v>5</v>
      </c>
      <c r="G1069" s="2" t="s">
        <v>1101</v>
      </c>
      <c r="H1069" s="2" t="s">
        <v>5372</v>
      </c>
      <c r="I1069" s="3" t="s">
        <v>5373</v>
      </c>
      <c r="J1069" s="3" t="s">
        <v>1098</v>
      </c>
      <c r="K1069" s="2" t="s">
        <v>5374</v>
      </c>
    </row>
    <row r="1070" spans="1:11" x14ac:dyDescent="0.25">
      <c r="A1070" s="2" t="s">
        <v>5375</v>
      </c>
      <c r="B1070" s="2" t="s">
        <v>59</v>
      </c>
      <c r="C1070" s="2" t="s">
        <v>11</v>
      </c>
      <c r="D1070" s="2" t="s">
        <v>60</v>
      </c>
      <c r="E1070" s="2" t="s">
        <v>1144</v>
      </c>
      <c r="F1070" s="3">
        <v>6</v>
      </c>
      <c r="G1070" s="2" t="s">
        <v>1101</v>
      </c>
      <c r="H1070" s="2" t="s">
        <v>5376</v>
      </c>
      <c r="I1070" s="3" t="s">
        <v>5377</v>
      </c>
      <c r="J1070" s="3" t="s">
        <v>1098</v>
      </c>
      <c r="K1070" s="2" t="s">
        <v>5378</v>
      </c>
    </row>
    <row r="1071" spans="1:11" x14ac:dyDescent="0.25">
      <c r="A1071" s="2" t="s">
        <v>5379</v>
      </c>
      <c r="B1071" s="2" t="s">
        <v>59</v>
      </c>
      <c r="C1071" s="2" t="s">
        <v>11</v>
      </c>
      <c r="D1071" s="2" t="s">
        <v>60</v>
      </c>
      <c r="E1071" s="2" t="s">
        <v>364</v>
      </c>
      <c r="F1071" s="3">
        <v>0</v>
      </c>
      <c r="G1071" s="2" t="s">
        <v>1095</v>
      </c>
      <c r="H1071" s="2" t="s">
        <v>5380</v>
      </c>
      <c r="I1071" s="3" t="s">
        <v>5381</v>
      </c>
      <c r="J1071" s="3" t="s">
        <v>1098</v>
      </c>
      <c r="K1071" s="2" t="s">
        <v>5382</v>
      </c>
    </row>
    <row r="1072" spans="1:11" x14ac:dyDescent="0.25">
      <c r="A1072" s="2" t="s">
        <v>5383</v>
      </c>
      <c r="B1072" s="2" t="s">
        <v>59</v>
      </c>
      <c r="C1072" s="2" t="s">
        <v>11</v>
      </c>
      <c r="D1072" s="2" t="s">
        <v>60</v>
      </c>
      <c r="E1072" s="2" t="s">
        <v>364</v>
      </c>
      <c r="F1072" s="3">
        <v>1</v>
      </c>
      <c r="G1072" s="2" t="s">
        <v>1101</v>
      </c>
      <c r="H1072" s="2" t="s">
        <v>5384</v>
      </c>
      <c r="I1072" s="3" t="s">
        <v>5385</v>
      </c>
      <c r="J1072" s="3" t="s">
        <v>1098</v>
      </c>
      <c r="K1072" s="2" t="s">
        <v>5386</v>
      </c>
    </row>
    <row r="1073" spans="1:11" x14ac:dyDescent="0.25">
      <c r="A1073" s="2" t="s">
        <v>5387</v>
      </c>
      <c r="B1073" s="2" t="s">
        <v>59</v>
      </c>
      <c r="C1073" s="2" t="s">
        <v>11</v>
      </c>
      <c r="D1073" s="2" t="s">
        <v>60</v>
      </c>
      <c r="E1073" s="2" t="s">
        <v>364</v>
      </c>
      <c r="F1073" s="3">
        <v>2</v>
      </c>
      <c r="G1073" s="2" t="s">
        <v>1101</v>
      </c>
      <c r="H1073" s="2" t="s">
        <v>5388</v>
      </c>
      <c r="I1073" s="3" t="s">
        <v>5389</v>
      </c>
      <c r="J1073" s="3" t="s">
        <v>1098</v>
      </c>
      <c r="K1073" s="2" t="s">
        <v>5390</v>
      </c>
    </row>
    <row r="1074" spans="1:11" x14ac:dyDescent="0.25">
      <c r="A1074" s="2" t="s">
        <v>5391</v>
      </c>
      <c r="B1074" s="2" t="s">
        <v>59</v>
      </c>
      <c r="C1074" s="2" t="s">
        <v>11</v>
      </c>
      <c r="D1074" s="2" t="s">
        <v>60</v>
      </c>
      <c r="E1074" s="2" t="s">
        <v>364</v>
      </c>
      <c r="F1074" s="3">
        <v>3</v>
      </c>
      <c r="G1074" s="2" t="s">
        <v>1101</v>
      </c>
      <c r="H1074" s="2" t="s">
        <v>5392</v>
      </c>
      <c r="I1074" s="3" t="s">
        <v>5393</v>
      </c>
      <c r="J1074" s="3" t="s">
        <v>1098</v>
      </c>
      <c r="K1074" s="2" t="s">
        <v>5394</v>
      </c>
    </row>
    <row r="1075" spans="1:11" x14ac:dyDescent="0.25">
      <c r="A1075" s="2" t="s">
        <v>5395</v>
      </c>
      <c r="B1075" s="2" t="s">
        <v>59</v>
      </c>
      <c r="C1075" s="2" t="s">
        <v>11</v>
      </c>
      <c r="D1075" s="2" t="s">
        <v>60</v>
      </c>
      <c r="E1075" s="2" t="s">
        <v>364</v>
      </c>
      <c r="F1075" s="3">
        <v>4</v>
      </c>
      <c r="G1075" s="2" t="s">
        <v>1101</v>
      </c>
      <c r="H1075" s="2" t="s">
        <v>5396</v>
      </c>
      <c r="I1075" s="3" t="s">
        <v>5397</v>
      </c>
      <c r="J1075" s="3" t="s">
        <v>1098</v>
      </c>
      <c r="K1075" s="2" t="s">
        <v>5398</v>
      </c>
    </row>
    <row r="1076" spans="1:11" x14ac:dyDescent="0.25">
      <c r="A1076" s="2" t="s">
        <v>5399</v>
      </c>
      <c r="B1076" s="2" t="s">
        <v>59</v>
      </c>
      <c r="C1076" s="2" t="s">
        <v>11</v>
      </c>
      <c r="D1076" s="2" t="s">
        <v>60</v>
      </c>
      <c r="E1076" s="2" t="s">
        <v>364</v>
      </c>
      <c r="F1076" s="3">
        <v>5</v>
      </c>
      <c r="G1076" s="2" t="s">
        <v>1101</v>
      </c>
      <c r="H1076" s="2" t="s">
        <v>5400</v>
      </c>
      <c r="I1076" s="3" t="s">
        <v>5401</v>
      </c>
      <c r="J1076" s="3" t="s">
        <v>1098</v>
      </c>
      <c r="K1076" s="2" t="s">
        <v>5402</v>
      </c>
    </row>
    <row r="1077" spans="1:11" x14ac:dyDescent="0.25">
      <c r="A1077" s="2" t="s">
        <v>5403</v>
      </c>
      <c r="B1077" s="2" t="s">
        <v>59</v>
      </c>
      <c r="C1077" s="2" t="s">
        <v>11</v>
      </c>
      <c r="D1077" s="2" t="s">
        <v>60</v>
      </c>
      <c r="E1077" s="2" t="s">
        <v>364</v>
      </c>
      <c r="F1077" s="3">
        <v>6</v>
      </c>
      <c r="G1077" s="2" t="s">
        <v>1101</v>
      </c>
      <c r="H1077" s="2" t="s">
        <v>5404</v>
      </c>
      <c r="I1077" s="3" t="s">
        <v>5405</v>
      </c>
      <c r="J1077" s="3" t="s">
        <v>1098</v>
      </c>
      <c r="K1077" s="2" t="s">
        <v>5406</v>
      </c>
    </row>
    <row r="1078" spans="1:11" x14ac:dyDescent="0.25">
      <c r="A1078" s="2" t="s">
        <v>5407</v>
      </c>
      <c r="B1078" s="2" t="s">
        <v>59</v>
      </c>
      <c r="C1078" s="2" t="s">
        <v>11</v>
      </c>
      <c r="D1078" s="2" t="s">
        <v>60</v>
      </c>
      <c r="E1078" s="2" t="s">
        <v>370</v>
      </c>
      <c r="F1078" s="3">
        <v>0</v>
      </c>
      <c r="G1078" s="2" t="s">
        <v>1095</v>
      </c>
      <c r="H1078" s="2" t="s">
        <v>5408</v>
      </c>
      <c r="I1078" s="3" t="s">
        <v>5409</v>
      </c>
      <c r="J1078" s="3" t="s">
        <v>1098</v>
      </c>
      <c r="K1078" s="2" t="s">
        <v>5410</v>
      </c>
    </row>
    <row r="1079" spans="1:11" x14ac:dyDescent="0.25">
      <c r="A1079" s="2" t="s">
        <v>5411</v>
      </c>
      <c r="B1079" s="2" t="s">
        <v>59</v>
      </c>
      <c r="C1079" s="2" t="s">
        <v>11</v>
      </c>
      <c r="D1079" s="2" t="s">
        <v>60</v>
      </c>
      <c r="E1079" s="2" t="s">
        <v>370</v>
      </c>
      <c r="F1079" s="3">
        <v>1</v>
      </c>
      <c r="G1079" s="2" t="s">
        <v>1101</v>
      </c>
      <c r="H1079" s="2" t="s">
        <v>5412</v>
      </c>
      <c r="I1079" s="3" t="s">
        <v>5413</v>
      </c>
      <c r="J1079" s="3" t="s">
        <v>1098</v>
      </c>
      <c r="K1079" s="2" t="s">
        <v>5414</v>
      </c>
    </row>
    <row r="1080" spans="1:11" x14ac:dyDescent="0.25">
      <c r="A1080" s="2" t="s">
        <v>5415</v>
      </c>
      <c r="B1080" s="2" t="s">
        <v>59</v>
      </c>
      <c r="C1080" s="2" t="s">
        <v>11</v>
      </c>
      <c r="D1080" s="2" t="s">
        <v>60</v>
      </c>
      <c r="E1080" s="2" t="s">
        <v>370</v>
      </c>
      <c r="F1080" s="3">
        <v>2</v>
      </c>
      <c r="G1080" s="2" t="s">
        <v>1101</v>
      </c>
      <c r="H1080" s="2" t="s">
        <v>5416</v>
      </c>
      <c r="I1080" s="3" t="s">
        <v>5417</v>
      </c>
      <c r="J1080" s="3" t="s">
        <v>1098</v>
      </c>
      <c r="K1080" s="2" t="s">
        <v>5418</v>
      </c>
    </row>
    <row r="1081" spans="1:11" x14ac:dyDescent="0.25">
      <c r="A1081" s="2" t="s">
        <v>5419</v>
      </c>
      <c r="B1081" s="2" t="s">
        <v>59</v>
      </c>
      <c r="C1081" s="2" t="s">
        <v>11</v>
      </c>
      <c r="D1081" s="2" t="s">
        <v>60</v>
      </c>
      <c r="E1081" s="2" t="s">
        <v>370</v>
      </c>
      <c r="F1081" s="3">
        <v>3</v>
      </c>
      <c r="G1081" s="2" t="s">
        <v>1101</v>
      </c>
      <c r="H1081" s="2" t="s">
        <v>5420</v>
      </c>
      <c r="I1081" s="3" t="s">
        <v>5421</v>
      </c>
      <c r="J1081" s="3" t="s">
        <v>1137</v>
      </c>
      <c r="K1081" s="2" t="s">
        <v>5422</v>
      </c>
    </row>
    <row r="1082" spans="1:11" x14ac:dyDescent="0.25">
      <c r="A1082" s="2" t="s">
        <v>5423</v>
      </c>
      <c r="B1082" s="2" t="s">
        <v>59</v>
      </c>
      <c r="C1082" s="2" t="s">
        <v>11</v>
      </c>
      <c r="D1082" s="2" t="s">
        <v>60</v>
      </c>
      <c r="E1082" s="2" t="s">
        <v>370</v>
      </c>
      <c r="F1082" s="3">
        <v>4</v>
      </c>
      <c r="G1082" s="2" t="s">
        <v>1101</v>
      </c>
      <c r="H1082" s="2" t="s">
        <v>5424</v>
      </c>
      <c r="I1082" s="3" t="s">
        <v>5425</v>
      </c>
      <c r="J1082" s="3" t="s">
        <v>1098</v>
      </c>
      <c r="K1082" s="2" t="s">
        <v>5426</v>
      </c>
    </row>
    <row r="1083" spans="1:11" x14ac:dyDescent="0.25">
      <c r="A1083" s="2" t="s">
        <v>5427</v>
      </c>
      <c r="B1083" s="2" t="s">
        <v>59</v>
      </c>
      <c r="C1083" s="2" t="s">
        <v>11</v>
      </c>
      <c r="D1083" s="2" t="s">
        <v>60</v>
      </c>
      <c r="E1083" s="2" t="s">
        <v>370</v>
      </c>
      <c r="F1083" s="3">
        <v>5</v>
      </c>
      <c r="G1083" s="2" t="s">
        <v>1101</v>
      </c>
      <c r="H1083" s="2" t="s">
        <v>5428</v>
      </c>
      <c r="I1083" s="3" t="s">
        <v>5429</v>
      </c>
      <c r="J1083" s="3" t="s">
        <v>1098</v>
      </c>
      <c r="K1083" s="2" t="s">
        <v>5430</v>
      </c>
    </row>
    <row r="1084" spans="1:11" x14ac:dyDescent="0.25">
      <c r="A1084" s="2" t="s">
        <v>5431</v>
      </c>
      <c r="B1084" s="2" t="s">
        <v>59</v>
      </c>
      <c r="C1084" s="2" t="s">
        <v>11</v>
      </c>
      <c r="D1084" s="2" t="s">
        <v>60</v>
      </c>
      <c r="E1084" s="2" t="s">
        <v>370</v>
      </c>
      <c r="F1084" s="3">
        <v>6</v>
      </c>
      <c r="G1084" s="2" t="s">
        <v>1101</v>
      </c>
      <c r="H1084" s="2" t="s">
        <v>5432</v>
      </c>
      <c r="I1084" s="3" t="s">
        <v>5433</v>
      </c>
      <c r="J1084" s="3" t="s">
        <v>1098</v>
      </c>
      <c r="K1084" s="2" t="s">
        <v>5434</v>
      </c>
    </row>
    <row r="1085" spans="1:11" x14ac:dyDescent="0.25">
      <c r="A1085" s="2" t="s">
        <v>5435</v>
      </c>
      <c r="B1085" s="2" t="s">
        <v>59</v>
      </c>
      <c r="C1085" s="2" t="s">
        <v>11</v>
      </c>
      <c r="D1085" s="2" t="s">
        <v>60</v>
      </c>
      <c r="E1085" s="2" t="s">
        <v>534</v>
      </c>
      <c r="F1085" s="3">
        <v>0</v>
      </c>
      <c r="G1085" s="2" t="s">
        <v>1095</v>
      </c>
      <c r="H1085" s="2" t="s">
        <v>5436</v>
      </c>
      <c r="I1085" s="3" t="s">
        <v>5437</v>
      </c>
      <c r="J1085" s="3" t="s">
        <v>1098</v>
      </c>
      <c r="K1085" s="2" t="s">
        <v>5438</v>
      </c>
    </row>
    <row r="1086" spans="1:11" x14ac:dyDescent="0.25">
      <c r="A1086" s="2" t="s">
        <v>5439</v>
      </c>
      <c r="B1086" s="2" t="s">
        <v>59</v>
      </c>
      <c r="C1086" s="2" t="s">
        <v>11</v>
      </c>
      <c r="D1086" s="2" t="s">
        <v>60</v>
      </c>
      <c r="E1086" s="2" t="s">
        <v>534</v>
      </c>
      <c r="F1086" s="3">
        <v>1</v>
      </c>
      <c r="G1086" s="2" t="s">
        <v>1101</v>
      </c>
      <c r="H1086" s="2" t="s">
        <v>5440</v>
      </c>
      <c r="I1086" s="3" t="s">
        <v>5441</v>
      </c>
      <c r="J1086" s="3" t="s">
        <v>1098</v>
      </c>
      <c r="K1086" s="2" t="s">
        <v>5442</v>
      </c>
    </row>
    <row r="1087" spans="1:11" x14ac:dyDescent="0.25">
      <c r="A1087" s="2" t="s">
        <v>5443</v>
      </c>
      <c r="B1087" s="2" t="s">
        <v>59</v>
      </c>
      <c r="C1087" s="2" t="s">
        <v>11</v>
      </c>
      <c r="D1087" s="2" t="s">
        <v>60</v>
      </c>
      <c r="E1087" s="2" t="s">
        <v>534</v>
      </c>
      <c r="F1087" s="3">
        <v>2</v>
      </c>
      <c r="G1087" s="2" t="s">
        <v>1101</v>
      </c>
      <c r="H1087" s="2" t="s">
        <v>5444</v>
      </c>
      <c r="I1087" s="3" t="s">
        <v>5445</v>
      </c>
      <c r="J1087" s="3" t="s">
        <v>1098</v>
      </c>
      <c r="K1087" s="2" t="s">
        <v>5446</v>
      </c>
    </row>
    <row r="1088" spans="1:11" x14ac:dyDescent="0.25">
      <c r="A1088" s="2" t="s">
        <v>5447</v>
      </c>
      <c r="B1088" s="2" t="s">
        <v>59</v>
      </c>
      <c r="C1088" s="2" t="s">
        <v>11</v>
      </c>
      <c r="D1088" s="2" t="s">
        <v>60</v>
      </c>
      <c r="E1088" s="2" t="s">
        <v>534</v>
      </c>
      <c r="F1088" s="3">
        <v>3</v>
      </c>
      <c r="G1088" s="2" t="s">
        <v>1101</v>
      </c>
      <c r="H1088" s="2" t="s">
        <v>5448</v>
      </c>
      <c r="I1088" s="3" t="s">
        <v>5449</v>
      </c>
      <c r="J1088" s="3" t="s">
        <v>1098</v>
      </c>
      <c r="K1088" s="2" t="s">
        <v>5450</v>
      </c>
    </row>
    <row r="1089" spans="1:11" x14ac:dyDescent="0.25">
      <c r="A1089" s="2" t="s">
        <v>5451</v>
      </c>
      <c r="B1089" s="2" t="s">
        <v>59</v>
      </c>
      <c r="C1089" s="2" t="s">
        <v>11</v>
      </c>
      <c r="D1089" s="2" t="s">
        <v>60</v>
      </c>
      <c r="E1089" s="2" t="s">
        <v>534</v>
      </c>
      <c r="F1089" s="3">
        <v>4</v>
      </c>
      <c r="G1089" s="2" t="s">
        <v>1101</v>
      </c>
      <c r="H1089" s="2" t="s">
        <v>5452</v>
      </c>
      <c r="I1089" s="3" t="s">
        <v>5453</v>
      </c>
      <c r="J1089" s="3" t="s">
        <v>1098</v>
      </c>
      <c r="K1089" s="2" t="s">
        <v>5454</v>
      </c>
    </row>
    <row r="1090" spans="1:11" x14ac:dyDescent="0.25">
      <c r="A1090" s="2" t="s">
        <v>5455</v>
      </c>
      <c r="B1090" s="2" t="s">
        <v>59</v>
      </c>
      <c r="C1090" s="2" t="s">
        <v>11</v>
      </c>
      <c r="D1090" s="2" t="s">
        <v>60</v>
      </c>
      <c r="E1090" s="2" t="s">
        <v>534</v>
      </c>
      <c r="F1090" s="3">
        <v>5</v>
      </c>
      <c r="G1090" s="2" t="s">
        <v>1101</v>
      </c>
      <c r="H1090" s="2" t="s">
        <v>5456</v>
      </c>
      <c r="I1090" s="3" t="s">
        <v>5457</v>
      </c>
      <c r="J1090" s="3" t="s">
        <v>1098</v>
      </c>
      <c r="K1090" s="2" t="s">
        <v>5458</v>
      </c>
    </row>
    <row r="1091" spans="1:11" x14ac:dyDescent="0.25">
      <c r="A1091" s="2" t="s">
        <v>5459</v>
      </c>
      <c r="B1091" s="2" t="s">
        <v>59</v>
      </c>
      <c r="C1091" s="2" t="s">
        <v>11</v>
      </c>
      <c r="D1091" s="2" t="s">
        <v>60</v>
      </c>
      <c r="E1091" s="2" t="s">
        <v>534</v>
      </c>
      <c r="F1091" s="3">
        <v>6</v>
      </c>
      <c r="G1091" s="2" t="s">
        <v>1101</v>
      </c>
      <c r="H1091" s="2" t="s">
        <v>5460</v>
      </c>
      <c r="I1091" s="3" t="s">
        <v>5461</v>
      </c>
      <c r="J1091" s="3" t="s">
        <v>1098</v>
      </c>
      <c r="K1091" s="2" t="s">
        <v>5462</v>
      </c>
    </row>
    <row r="1092" spans="1:11" x14ac:dyDescent="0.25">
      <c r="A1092" s="2" t="s">
        <v>5463</v>
      </c>
      <c r="B1092" s="2" t="s">
        <v>59</v>
      </c>
      <c r="C1092" s="2" t="s">
        <v>11</v>
      </c>
      <c r="D1092" s="2" t="s">
        <v>60</v>
      </c>
      <c r="E1092" s="2" t="s">
        <v>486</v>
      </c>
      <c r="F1092" s="3">
        <v>0</v>
      </c>
      <c r="G1092" s="2" t="s">
        <v>1095</v>
      </c>
      <c r="H1092" s="2" t="s">
        <v>5464</v>
      </c>
      <c r="I1092" s="3" t="s">
        <v>5465</v>
      </c>
      <c r="J1092" s="3" t="s">
        <v>1132</v>
      </c>
      <c r="K1092" s="2" t="s">
        <v>5466</v>
      </c>
    </row>
    <row r="1093" spans="1:11" x14ac:dyDescent="0.25">
      <c r="A1093" s="2" t="s">
        <v>5467</v>
      </c>
      <c r="B1093" s="2" t="s">
        <v>59</v>
      </c>
      <c r="C1093" s="2" t="s">
        <v>11</v>
      </c>
      <c r="D1093" s="2" t="s">
        <v>60</v>
      </c>
      <c r="E1093" s="2" t="s">
        <v>486</v>
      </c>
      <c r="F1093" s="3">
        <v>1</v>
      </c>
      <c r="G1093" s="2" t="s">
        <v>1101</v>
      </c>
      <c r="H1093" s="2" t="s">
        <v>5468</v>
      </c>
      <c r="I1093" s="3" t="s">
        <v>5469</v>
      </c>
      <c r="J1093" s="3" t="s">
        <v>1132</v>
      </c>
      <c r="K1093" s="2" t="s">
        <v>5470</v>
      </c>
    </row>
    <row r="1094" spans="1:11" x14ac:dyDescent="0.25">
      <c r="A1094" s="2" t="s">
        <v>5471</v>
      </c>
      <c r="B1094" s="2" t="s">
        <v>59</v>
      </c>
      <c r="C1094" s="2" t="s">
        <v>11</v>
      </c>
      <c r="D1094" s="2" t="s">
        <v>60</v>
      </c>
      <c r="E1094" s="2" t="s">
        <v>486</v>
      </c>
      <c r="F1094" s="3">
        <v>2</v>
      </c>
      <c r="G1094" s="2" t="s">
        <v>1101</v>
      </c>
      <c r="H1094" s="2" t="s">
        <v>5472</v>
      </c>
      <c r="I1094" s="3" t="s">
        <v>5473</v>
      </c>
      <c r="J1094" s="3" t="s">
        <v>1132</v>
      </c>
      <c r="K1094" s="2" t="s">
        <v>5474</v>
      </c>
    </row>
    <row r="1095" spans="1:11" x14ac:dyDescent="0.25">
      <c r="A1095" s="2" t="s">
        <v>5475</v>
      </c>
      <c r="B1095" s="2" t="s">
        <v>59</v>
      </c>
      <c r="C1095" s="2" t="s">
        <v>11</v>
      </c>
      <c r="D1095" s="2" t="s">
        <v>60</v>
      </c>
      <c r="E1095" s="2" t="s">
        <v>486</v>
      </c>
      <c r="F1095" s="3">
        <v>3</v>
      </c>
      <c r="G1095" s="2" t="s">
        <v>1101</v>
      </c>
      <c r="H1095" s="2" t="s">
        <v>5476</v>
      </c>
      <c r="I1095" s="3" t="s">
        <v>5477</v>
      </c>
      <c r="J1095" s="3" t="s">
        <v>1132</v>
      </c>
      <c r="K1095" s="2" t="s">
        <v>5478</v>
      </c>
    </row>
    <row r="1096" spans="1:11" x14ac:dyDescent="0.25">
      <c r="A1096" s="2" t="s">
        <v>5479</v>
      </c>
      <c r="B1096" s="2" t="s">
        <v>59</v>
      </c>
      <c r="C1096" s="2" t="s">
        <v>11</v>
      </c>
      <c r="D1096" s="2" t="s">
        <v>60</v>
      </c>
      <c r="E1096" s="2" t="s">
        <v>486</v>
      </c>
      <c r="F1096" s="3">
        <v>4</v>
      </c>
      <c r="G1096" s="2" t="s">
        <v>1101</v>
      </c>
      <c r="H1096" s="2" t="s">
        <v>5480</v>
      </c>
      <c r="I1096" s="3" t="s">
        <v>5481</v>
      </c>
      <c r="J1096" s="3" t="s">
        <v>1132</v>
      </c>
      <c r="K1096" s="2" t="s">
        <v>5482</v>
      </c>
    </row>
    <row r="1097" spans="1:11" x14ac:dyDescent="0.25">
      <c r="A1097" s="2" t="s">
        <v>5483</v>
      </c>
      <c r="B1097" s="2" t="s">
        <v>59</v>
      </c>
      <c r="C1097" s="2" t="s">
        <v>11</v>
      </c>
      <c r="D1097" s="2" t="s">
        <v>60</v>
      </c>
      <c r="E1097" s="2" t="s">
        <v>486</v>
      </c>
      <c r="F1097" s="3">
        <v>5</v>
      </c>
      <c r="G1097" s="2" t="s">
        <v>1101</v>
      </c>
      <c r="H1097" s="2" t="s">
        <v>5484</v>
      </c>
      <c r="I1097" s="3" t="s">
        <v>5485</v>
      </c>
      <c r="J1097" s="3" t="s">
        <v>1132</v>
      </c>
      <c r="K1097" s="2" t="s">
        <v>5486</v>
      </c>
    </row>
    <row r="1098" spans="1:11" x14ac:dyDescent="0.25">
      <c r="A1098" s="2" t="s">
        <v>5487</v>
      </c>
      <c r="B1098" s="2" t="s">
        <v>59</v>
      </c>
      <c r="C1098" s="2" t="s">
        <v>11</v>
      </c>
      <c r="D1098" s="2" t="s">
        <v>60</v>
      </c>
      <c r="E1098" s="2" t="s">
        <v>486</v>
      </c>
      <c r="F1098" s="3">
        <v>6</v>
      </c>
      <c r="G1098" s="2" t="s">
        <v>1101</v>
      </c>
      <c r="H1098" s="2" t="s">
        <v>5488</v>
      </c>
      <c r="I1098" s="3" t="s">
        <v>5489</v>
      </c>
      <c r="J1098" s="3" t="s">
        <v>1132</v>
      </c>
      <c r="K1098" s="2" t="s">
        <v>5490</v>
      </c>
    </row>
    <row r="1099" spans="1:11" x14ac:dyDescent="0.25">
      <c r="A1099" s="2" t="s">
        <v>5491</v>
      </c>
      <c r="B1099" s="2" t="s">
        <v>62</v>
      </c>
      <c r="C1099" s="2" t="s">
        <v>11</v>
      </c>
      <c r="D1099" s="2" t="s">
        <v>63</v>
      </c>
      <c r="E1099" s="2" t="s">
        <v>388</v>
      </c>
      <c r="F1099" s="3">
        <v>0</v>
      </c>
      <c r="G1099" s="2" t="s">
        <v>1095</v>
      </c>
      <c r="H1099" s="2" t="s">
        <v>5492</v>
      </c>
      <c r="I1099" s="3" t="s">
        <v>5493</v>
      </c>
      <c r="J1099" s="3" t="s">
        <v>1098</v>
      </c>
      <c r="K1099" s="2" t="s">
        <v>5494</v>
      </c>
    </row>
    <row r="1100" spans="1:11" x14ac:dyDescent="0.25">
      <c r="A1100" s="2" t="s">
        <v>5495</v>
      </c>
      <c r="B1100" s="2" t="s">
        <v>62</v>
      </c>
      <c r="C1100" s="2" t="s">
        <v>11</v>
      </c>
      <c r="D1100" s="2" t="s">
        <v>63</v>
      </c>
      <c r="E1100" s="2" t="s">
        <v>388</v>
      </c>
      <c r="F1100" s="3">
        <v>1</v>
      </c>
      <c r="G1100" s="2" t="s">
        <v>1101</v>
      </c>
      <c r="H1100" s="2" t="s">
        <v>5496</v>
      </c>
      <c r="I1100" s="3" t="s">
        <v>5497</v>
      </c>
      <c r="J1100" s="3" t="s">
        <v>1098</v>
      </c>
      <c r="K1100" s="2" t="s">
        <v>5498</v>
      </c>
    </row>
    <row r="1101" spans="1:11" x14ac:dyDescent="0.25">
      <c r="A1101" s="2" t="s">
        <v>5499</v>
      </c>
      <c r="B1101" s="2" t="s">
        <v>62</v>
      </c>
      <c r="C1101" s="2" t="s">
        <v>11</v>
      </c>
      <c r="D1101" s="2" t="s">
        <v>63</v>
      </c>
      <c r="E1101" s="2" t="s">
        <v>388</v>
      </c>
      <c r="F1101" s="3">
        <v>2</v>
      </c>
      <c r="G1101" s="2" t="s">
        <v>1101</v>
      </c>
      <c r="H1101" s="2" t="s">
        <v>5500</v>
      </c>
      <c r="I1101" s="3" t="s">
        <v>5501</v>
      </c>
      <c r="J1101" s="3" t="s">
        <v>1098</v>
      </c>
      <c r="K1101" s="2" t="s">
        <v>5502</v>
      </c>
    </row>
    <row r="1102" spans="1:11" x14ac:dyDescent="0.25">
      <c r="A1102" s="2" t="s">
        <v>5503</v>
      </c>
      <c r="B1102" s="2" t="s">
        <v>62</v>
      </c>
      <c r="C1102" s="2" t="s">
        <v>11</v>
      </c>
      <c r="D1102" s="2" t="s">
        <v>63</v>
      </c>
      <c r="E1102" s="2" t="s">
        <v>388</v>
      </c>
      <c r="F1102" s="3">
        <v>3</v>
      </c>
      <c r="G1102" s="2" t="s">
        <v>1101</v>
      </c>
      <c r="H1102" s="2" t="s">
        <v>5504</v>
      </c>
      <c r="I1102" s="3" t="s">
        <v>5505</v>
      </c>
      <c r="J1102" s="3" t="s">
        <v>1098</v>
      </c>
      <c r="K1102" s="2" t="s">
        <v>5506</v>
      </c>
    </row>
    <row r="1103" spans="1:11" x14ac:dyDescent="0.25">
      <c r="A1103" s="2" t="s">
        <v>5507</v>
      </c>
      <c r="B1103" s="2" t="s">
        <v>62</v>
      </c>
      <c r="C1103" s="2" t="s">
        <v>11</v>
      </c>
      <c r="D1103" s="2" t="s">
        <v>63</v>
      </c>
      <c r="E1103" s="2" t="s">
        <v>388</v>
      </c>
      <c r="F1103" s="3">
        <v>4</v>
      </c>
      <c r="G1103" s="2" t="s">
        <v>1101</v>
      </c>
      <c r="H1103" s="2" t="s">
        <v>5508</v>
      </c>
      <c r="I1103" s="3" t="s">
        <v>5509</v>
      </c>
      <c r="J1103" s="3" t="s">
        <v>1137</v>
      </c>
      <c r="K1103" s="2" t="s">
        <v>5510</v>
      </c>
    </row>
    <row r="1104" spans="1:11" x14ac:dyDescent="0.25">
      <c r="A1104" s="2" t="s">
        <v>5511</v>
      </c>
      <c r="B1104" s="2" t="s">
        <v>62</v>
      </c>
      <c r="C1104" s="2" t="s">
        <v>11</v>
      </c>
      <c r="D1104" s="2" t="s">
        <v>63</v>
      </c>
      <c r="E1104" s="2" t="s">
        <v>388</v>
      </c>
      <c r="F1104" s="3">
        <v>5</v>
      </c>
      <c r="G1104" s="2" t="s">
        <v>1101</v>
      </c>
      <c r="H1104" s="2" t="s">
        <v>5512</v>
      </c>
      <c r="I1104" s="3" t="s">
        <v>5513</v>
      </c>
      <c r="J1104" s="3" t="s">
        <v>1098</v>
      </c>
      <c r="K1104" s="2" t="s">
        <v>5514</v>
      </c>
    </row>
    <row r="1105" spans="1:11" x14ac:dyDescent="0.25">
      <c r="A1105" s="2" t="s">
        <v>5515</v>
      </c>
      <c r="B1105" s="2" t="s">
        <v>62</v>
      </c>
      <c r="C1105" s="2" t="s">
        <v>11</v>
      </c>
      <c r="D1105" s="2" t="s">
        <v>63</v>
      </c>
      <c r="E1105" s="2" t="s">
        <v>388</v>
      </c>
      <c r="F1105" s="3">
        <v>6</v>
      </c>
      <c r="G1105" s="2" t="s">
        <v>1101</v>
      </c>
      <c r="H1105" s="2" t="s">
        <v>5516</v>
      </c>
      <c r="I1105" s="3" t="s">
        <v>5517</v>
      </c>
      <c r="J1105" s="3" t="s">
        <v>1098</v>
      </c>
      <c r="K1105" s="2" t="s">
        <v>5518</v>
      </c>
    </row>
    <row r="1106" spans="1:11" x14ac:dyDescent="0.25">
      <c r="A1106" s="2" t="s">
        <v>5519</v>
      </c>
      <c r="B1106" s="2" t="s">
        <v>62</v>
      </c>
      <c r="C1106" s="2" t="s">
        <v>11</v>
      </c>
      <c r="D1106" s="2" t="s">
        <v>63</v>
      </c>
      <c r="E1106" s="2" t="s">
        <v>388</v>
      </c>
      <c r="F1106" s="3">
        <v>7</v>
      </c>
      <c r="G1106" s="2" t="s">
        <v>1101</v>
      </c>
      <c r="H1106" s="2" t="s">
        <v>5520</v>
      </c>
      <c r="I1106" s="3" t="s">
        <v>5521</v>
      </c>
      <c r="J1106" s="3" t="s">
        <v>1098</v>
      </c>
      <c r="K1106" s="2" t="s">
        <v>5522</v>
      </c>
    </row>
    <row r="1107" spans="1:11" x14ac:dyDescent="0.25">
      <c r="A1107" s="2" t="s">
        <v>5523</v>
      </c>
      <c r="B1107" s="2" t="s">
        <v>62</v>
      </c>
      <c r="C1107" s="2" t="s">
        <v>11</v>
      </c>
      <c r="D1107" s="2" t="s">
        <v>63</v>
      </c>
      <c r="E1107" s="2" t="s">
        <v>388</v>
      </c>
      <c r="F1107" s="3">
        <v>8</v>
      </c>
      <c r="G1107" s="2" t="s">
        <v>1101</v>
      </c>
      <c r="H1107" s="2" t="s">
        <v>5524</v>
      </c>
      <c r="I1107" s="3" t="s">
        <v>5525</v>
      </c>
      <c r="J1107" s="3" t="s">
        <v>1098</v>
      </c>
      <c r="K1107" s="2" t="s">
        <v>5526</v>
      </c>
    </row>
    <row r="1108" spans="1:11" x14ac:dyDescent="0.25">
      <c r="A1108" s="2" t="s">
        <v>5527</v>
      </c>
      <c r="B1108" s="2" t="s">
        <v>62</v>
      </c>
      <c r="C1108" s="2" t="s">
        <v>11</v>
      </c>
      <c r="D1108" s="2" t="s">
        <v>63</v>
      </c>
      <c r="E1108" s="2" t="s">
        <v>388</v>
      </c>
      <c r="F1108" s="3">
        <v>9</v>
      </c>
      <c r="G1108" s="2" t="s">
        <v>1101</v>
      </c>
      <c r="H1108" s="2" t="s">
        <v>5528</v>
      </c>
      <c r="I1108" s="3" t="s">
        <v>5529</v>
      </c>
      <c r="J1108" s="3" t="s">
        <v>1098</v>
      </c>
      <c r="K1108" s="2" t="s">
        <v>5530</v>
      </c>
    </row>
    <row r="1109" spans="1:11" x14ac:dyDescent="0.25">
      <c r="A1109" s="2" t="s">
        <v>5531</v>
      </c>
      <c r="B1109" s="2" t="s">
        <v>62</v>
      </c>
      <c r="C1109" s="2" t="s">
        <v>11</v>
      </c>
      <c r="D1109" s="2" t="s">
        <v>63</v>
      </c>
      <c r="E1109" s="2" t="s">
        <v>388</v>
      </c>
      <c r="F1109" s="3">
        <v>10</v>
      </c>
      <c r="G1109" s="2" t="s">
        <v>1101</v>
      </c>
      <c r="H1109" s="2" t="s">
        <v>5532</v>
      </c>
      <c r="I1109" s="3" t="s">
        <v>5533</v>
      </c>
      <c r="J1109" s="3" t="s">
        <v>1098</v>
      </c>
      <c r="K1109" s="2" t="s">
        <v>5534</v>
      </c>
    </row>
    <row r="1110" spans="1:11" x14ac:dyDescent="0.25">
      <c r="A1110" s="2" t="s">
        <v>5535</v>
      </c>
      <c r="B1110" s="2" t="s">
        <v>62</v>
      </c>
      <c r="C1110" s="2" t="s">
        <v>11</v>
      </c>
      <c r="D1110" s="2" t="s">
        <v>63</v>
      </c>
      <c r="E1110" s="2" t="s">
        <v>388</v>
      </c>
      <c r="F1110" s="3">
        <v>11</v>
      </c>
      <c r="G1110" s="2" t="s">
        <v>1101</v>
      </c>
      <c r="H1110" s="2" t="s">
        <v>5536</v>
      </c>
      <c r="I1110" s="3" t="s">
        <v>5537</v>
      </c>
      <c r="J1110" s="3" t="s">
        <v>1098</v>
      </c>
      <c r="K1110" s="2" t="s">
        <v>5538</v>
      </c>
    </row>
    <row r="1111" spans="1:11" x14ac:dyDescent="0.25">
      <c r="A1111" s="2" t="s">
        <v>5539</v>
      </c>
      <c r="B1111" s="2" t="s">
        <v>62</v>
      </c>
      <c r="C1111" s="2" t="s">
        <v>11</v>
      </c>
      <c r="D1111" s="2" t="s">
        <v>63</v>
      </c>
      <c r="E1111" s="2" t="s">
        <v>388</v>
      </c>
      <c r="F1111" s="3">
        <v>12</v>
      </c>
      <c r="G1111" s="2" t="s">
        <v>1101</v>
      </c>
      <c r="H1111" s="2" t="s">
        <v>5540</v>
      </c>
      <c r="I1111" s="3" t="s">
        <v>5541</v>
      </c>
      <c r="J1111" s="3" t="s">
        <v>1098</v>
      </c>
      <c r="K1111" s="2" t="s">
        <v>5542</v>
      </c>
    </row>
    <row r="1112" spans="1:11" x14ac:dyDescent="0.25">
      <c r="A1112" s="2" t="s">
        <v>5543</v>
      </c>
      <c r="B1112" s="2" t="s">
        <v>62</v>
      </c>
      <c r="C1112" s="2" t="s">
        <v>11</v>
      </c>
      <c r="D1112" s="2" t="s">
        <v>63</v>
      </c>
      <c r="E1112" s="2" t="s">
        <v>1144</v>
      </c>
      <c r="F1112" s="3">
        <v>0</v>
      </c>
      <c r="G1112" s="2" t="s">
        <v>1095</v>
      </c>
      <c r="H1112" s="2" t="s">
        <v>5544</v>
      </c>
      <c r="I1112" s="3" t="s">
        <v>5545</v>
      </c>
      <c r="J1112" s="3" t="s">
        <v>1098</v>
      </c>
      <c r="K1112" s="2" t="s">
        <v>5546</v>
      </c>
    </row>
    <row r="1113" spans="1:11" x14ac:dyDescent="0.25">
      <c r="A1113" s="2" t="s">
        <v>5547</v>
      </c>
      <c r="B1113" s="2" t="s">
        <v>62</v>
      </c>
      <c r="C1113" s="2" t="s">
        <v>11</v>
      </c>
      <c r="D1113" s="2" t="s">
        <v>63</v>
      </c>
      <c r="E1113" s="2" t="s">
        <v>1144</v>
      </c>
      <c r="F1113" s="3">
        <v>1</v>
      </c>
      <c r="G1113" s="2" t="s">
        <v>1101</v>
      </c>
      <c r="H1113" s="2" t="s">
        <v>5548</v>
      </c>
      <c r="I1113" s="3" t="s">
        <v>5549</v>
      </c>
      <c r="J1113" s="3" t="s">
        <v>1098</v>
      </c>
      <c r="K1113" s="2" t="s">
        <v>5550</v>
      </c>
    </row>
    <row r="1114" spans="1:11" x14ac:dyDescent="0.25">
      <c r="A1114" s="2" t="s">
        <v>5551</v>
      </c>
      <c r="B1114" s="2" t="s">
        <v>62</v>
      </c>
      <c r="C1114" s="2" t="s">
        <v>11</v>
      </c>
      <c r="D1114" s="2" t="s">
        <v>63</v>
      </c>
      <c r="E1114" s="2" t="s">
        <v>1144</v>
      </c>
      <c r="F1114" s="3">
        <v>2</v>
      </c>
      <c r="G1114" s="2" t="s">
        <v>1101</v>
      </c>
      <c r="H1114" s="2" t="s">
        <v>5552</v>
      </c>
      <c r="I1114" s="3" t="s">
        <v>5553</v>
      </c>
      <c r="J1114" s="3" t="s">
        <v>1098</v>
      </c>
      <c r="K1114" s="2" t="s">
        <v>5554</v>
      </c>
    </row>
    <row r="1115" spans="1:11" x14ac:dyDescent="0.25">
      <c r="A1115" s="2" t="s">
        <v>5555</v>
      </c>
      <c r="B1115" s="2" t="s">
        <v>62</v>
      </c>
      <c r="C1115" s="2" t="s">
        <v>11</v>
      </c>
      <c r="D1115" s="2" t="s">
        <v>63</v>
      </c>
      <c r="E1115" s="2" t="s">
        <v>1144</v>
      </c>
      <c r="F1115" s="3">
        <v>3</v>
      </c>
      <c r="G1115" s="2" t="s">
        <v>1101</v>
      </c>
      <c r="H1115" s="2" t="s">
        <v>5556</v>
      </c>
      <c r="I1115" s="3" t="s">
        <v>5557</v>
      </c>
      <c r="J1115" s="3" t="s">
        <v>1098</v>
      </c>
      <c r="K1115" s="2" t="s">
        <v>5558</v>
      </c>
    </row>
    <row r="1116" spans="1:11" x14ac:dyDescent="0.25">
      <c r="A1116" s="2" t="s">
        <v>5559</v>
      </c>
      <c r="B1116" s="2" t="s">
        <v>62</v>
      </c>
      <c r="C1116" s="2" t="s">
        <v>11</v>
      </c>
      <c r="D1116" s="2" t="s">
        <v>63</v>
      </c>
      <c r="E1116" s="2" t="s">
        <v>1144</v>
      </c>
      <c r="F1116" s="3">
        <v>4</v>
      </c>
      <c r="G1116" s="2" t="s">
        <v>1101</v>
      </c>
      <c r="H1116" s="2" t="s">
        <v>5560</v>
      </c>
      <c r="I1116" s="3" t="s">
        <v>5561</v>
      </c>
      <c r="J1116" s="3" t="s">
        <v>1098</v>
      </c>
      <c r="K1116" s="2" t="s">
        <v>5562</v>
      </c>
    </row>
    <row r="1117" spans="1:11" x14ac:dyDescent="0.25">
      <c r="A1117" s="2" t="s">
        <v>5563</v>
      </c>
      <c r="B1117" s="2" t="s">
        <v>62</v>
      </c>
      <c r="C1117" s="2" t="s">
        <v>11</v>
      </c>
      <c r="D1117" s="2" t="s">
        <v>63</v>
      </c>
      <c r="E1117" s="2" t="s">
        <v>1144</v>
      </c>
      <c r="F1117" s="3">
        <v>5</v>
      </c>
      <c r="G1117" s="2" t="s">
        <v>1101</v>
      </c>
      <c r="H1117" s="2" t="s">
        <v>5564</v>
      </c>
      <c r="I1117" s="3" t="s">
        <v>5565</v>
      </c>
      <c r="J1117" s="3" t="s">
        <v>1098</v>
      </c>
      <c r="K1117" s="2" t="s">
        <v>5566</v>
      </c>
    </row>
    <row r="1118" spans="1:11" x14ac:dyDescent="0.25">
      <c r="A1118" s="2" t="s">
        <v>5567</v>
      </c>
      <c r="B1118" s="2" t="s">
        <v>62</v>
      </c>
      <c r="C1118" s="2" t="s">
        <v>11</v>
      </c>
      <c r="D1118" s="2" t="s">
        <v>63</v>
      </c>
      <c r="E1118" s="2" t="s">
        <v>1144</v>
      </c>
      <c r="F1118" s="3">
        <v>6</v>
      </c>
      <c r="G1118" s="2" t="s">
        <v>1101</v>
      </c>
      <c r="H1118" s="2" t="s">
        <v>5568</v>
      </c>
      <c r="I1118" s="3" t="s">
        <v>5569</v>
      </c>
      <c r="J1118" s="3" t="s">
        <v>1098</v>
      </c>
      <c r="K1118" s="2" t="s">
        <v>5570</v>
      </c>
    </row>
    <row r="1119" spans="1:11" x14ac:dyDescent="0.25">
      <c r="A1119" s="2" t="s">
        <v>5571</v>
      </c>
      <c r="B1119" s="2" t="s">
        <v>62</v>
      </c>
      <c r="C1119" s="2" t="s">
        <v>11</v>
      </c>
      <c r="D1119" s="2" t="s">
        <v>63</v>
      </c>
      <c r="E1119" s="2" t="s">
        <v>1144</v>
      </c>
      <c r="F1119" s="3">
        <v>7</v>
      </c>
      <c r="G1119" s="2" t="s">
        <v>1101</v>
      </c>
      <c r="H1119" s="2" t="s">
        <v>5572</v>
      </c>
      <c r="I1119" s="3" t="s">
        <v>5573</v>
      </c>
      <c r="J1119" s="3" t="s">
        <v>1098</v>
      </c>
      <c r="K1119" s="2" t="s">
        <v>5574</v>
      </c>
    </row>
    <row r="1120" spans="1:11" x14ac:dyDescent="0.25">
      <c r="A1120" s="2" t="s">
        <v>5575</v>
      </c>
      <c r="B1120" s="2" t="s">
        <v>62</v>
      </c>
      <c r="C1120" s="2" t="s">
        <v>11</v>
      </c>
      <c r="D1120" s="2" t="s">
        <v>63</v>
      </c>
      <c r="E1120" s="2" t="s">
        <v>1144</v>
      </c>
      <c r="F1120" s="3">
        <v>8</v>
      </c>
      <c r="G1120" s="2" t="s">
        <v>1101</v>
      </c>
      <c r="H1120" s="2" t="s">
        <v>5576</v>
      </c>
      <c r="I1120" s="3" t="s">
        <v>5577</v>
      </c>
      <c r="J1120" s="3" t="s">
        <v>1137</v>
      </c>
      <c r="K1120" s="2" t="s">
        <v>5578</v>
      </c>
    </row>
    <row r="1121" spans="1:11" x14ac:dyDescent="0.25">
      <c r="A1121" s="2" t="s">
        <v>5579</v>
      </c>
      <c r="B1121" s="2" t="s">
        <v>62</v>
      </c>
      <c r="C1121" s="2" t="s">
        <v>11</v>
      </c>
      <c r="D1121" s="2" t="s">
        <v>63</v>
      </c>
      <c r="E1121" s="2" t="s">
        <v>1144</v>
      </c>
      <c r="F1121" s="3">
        <v>9</v>
      </c>
      <c r="G1121" s="2" t="s">
        <v>1101</v>
      </c>
      <c r="H1121" s="2" t="s">
        <v>5580</v>
      </c>
      <c r="I1121" s="3" t="s">
        <v>5581</v>
      </c>
      <c r="J1121" s="3" t="s">
        <v>1098</v>
      </c>
      <c r="K1121" s="2" t="s">
        <v>5582</v>
      </c>
    </row>
    <row r="1122" spans="1:11" x14ac:dyDescent="0.25">
      <c r="A1122" s="2" t="s">
        <v>5583</v>
      </c>
      <c r="B1122" s="2" t="s">
        <v>62</v>
      </c>
      <c r="C1122" s="2" t="s">
        <v>11</v>
      </c>
      <c r="D1122" s="2" t="s">
        <v>63</v>
      </c>
      <c r="E1122" s="2" t="s">
        <v>1144</v>
      </c>
      <c r="F1122" s="3">
        <v>10</v>
      </c>
      <c r="G1122" s="2" t="s">
        <v>1101</v>
      </c>
      <c r="H1122" s="2" t="s">
        <v>5584</v>
      </c>
      <c r="I1122" s="3" t="s">
        <v>5585</v>
      </c>
      <c r="J1122" s="3" t="s">
        <v>1098</v>
      </c>
      <c r="K1122" s="2" t="s">
        <v>5586</v>
      </c>
    </row>
    <row r="1123" spans="1:11" x14ac:dyDescent="0.25">
      <c r="A1123" s="2" t="s">
        <v>5587</v>
      </c>
      <c r="B1123" s="2" t="s">
        <v>62</v>
      </c>
      <c r="C1123" s="2" t="s">
        <v>11</v>
      </c>
      <c r="D1123" s="2" t="s">
        <v>63</v>
      </c>
      <c r="E1123" s="2" t="s">
        <v>1144</v>
      </c>
      <c r="F1123" s="3">
        <v>11</v>
      </c>
      <c r="G1123" s="2" t="s">
        <v>1101</v>
      </c>
      <c r="H1123" s="2" t="s">
        <v>5588</v>
      </c>
      <c r="I1123" s="3" t="s">
        <v>5589</v>
      </c>
      <c r="J1123" s="3" t="s">
        <v>1098</v>
      </c>
      <c r="K1123" s="2" t="s">
        <v>5590</v>
      </c>
    </row>
    <row r="1124" spans="1:11" x14ac:dyDescent="0.25">
      <c r="A1124" s="2" t="s">
        <v>5591</v>
      </c>
      <c r="B1124" s="2" t="s">
        <v>62</v>
      </c>
      <c r="C1124" s="2" t="s">
        <v>11</v>
      </c>
      <c r="D1124" s="2" t="s">
        <v>63</v>
      </c>
      <c r="E1124" s="2" t="s">
        <v>1144</v>
      </c>
      <c r="F1124" s="3">
        <v>12</v>
      </c>
      <c r="G1124" s="2" t="s">
        <v>1101</v>
      </c>
      <c r="H1124" s="2" t="s">
        <v>5592</v>
      </c>
      <c r="I1124" s="3" t="s">
        <v>5593</v>
      </c>
      <c r="J1124" s="3" t="s">
        <v>1098</v>
      </c>
      <c r="K1124" s="2" t="s">
        <v>5594</v>
      </c>
    </row>
    <row r="1125" spans="1:11" x14ac:dyDescent="0.25">
      <c r="A1125" s="2" t="s">
        <v>5595</v>
      </c>
      <c r="B1125" s="2" t="s">
        <v>62</v>
      </c>
      <c r="C1125" s="2" t="s">
        <v>11</v>
      </c>
      <c r="D1125" s="2" t="s">
        <v>63</v>
      </c>
      <c r="E1125" s="2" t="s">
        <v>380</v>
      </c>
      <c r="F1125" s="3">
        <v>0</v>
      </c>
      <c r="G1125" s="2" t="s">
        <v>1095</v>
      </c>
      <c r="H1125" s="2" t="s">
        <v>5596</v>
      </c>
      <c r="I1125" s="3" t="s">
        <v>5597</v>
      </c>
      <c r="J1125" s="3" t="s">
        <v>1098</v>
      </c>
      <c r="K1125" s="2" t="s">
        <v>5598</v>
      </c>
    </row>
    <row r="1126" spans="1:11" x14ac:dyDescent="0.25">
      <c r="A1126" s="2" t="s">
        <v>5599</v>
      </c>
      <c r="B1126" s="2" t="s">
        <v>62</v>
      </c>
      <c r="C1126" s="2" t="s">
        <v>11</v>
      </c>
      <c r="D1126" s="2" t="s">
        <v>63</v>
      </c>
      <c r="E1126" s="2" t="s">
        <v>380</v>
      </c>
      <c r="F1126" s="3">
        <v>1</v>
      </c>
      <c r="G1126" s="2" t="s">
        <v>1101</v>
      </c>
      <c r="H1126" s="2" t="s">
        <v>5600</v>
      </c>
      <c r="I1126" s="3" t="s">
        <v>5601</v>
      </c>
      <c r="J1126" s="3" t="s">
        <v>1098</v>
      </c>
      <c r="K1126" s="2" t="s">
        <v>5602</v>
      </c>
    </row>
    <row r="1127" spans="1:11" x14ac:dyDescent="0.25">
      <c r="A1127" s="2" t="s">
        <v>5603</v>
      </c>
      <c r="B1127" s="2" t="s">
        <v>62</v>
      </c>
      <c r="C1127" s="2" t="s">
        <v>11</v>
      </c>
      <c r="D1127" s="2" t="s">
        <v>63</v>
      </c>
      <c r="E1127" s="2" t="s">
        <v>380</v>
      </c>
      <c r="F1127" s="3">
        <v>2</v>
      </c>
      <c r="G1127" s="2" t="s">
        <v>1101</v>
      </c>
      <c r="H1127" s="2" t="s">
        <v>5604</v>
      </c>
      <c r="I1127" s="3" t="s">
        <v>5605</v>
      </c>
      <c r="J1127" s="3" t="s">
        <v>1132</v>
      </c>
      <c r="K1127" s="2" t="s">
        <v>5606</v>
      </c>
    </row>
    <row r="1128" spans="1:11" x14ac:dyDescent="0.25">
      <c r="A1128" s="2" t="s">
        <v>5607</v>
      </c>
      <c r="B1128" s="2" t="s">
        <v>62</v>
      </c>
      <c r="C1128" s="2" t="s">
        <v>11</v>
      </c>
      <c r="D1128" s="2" t="s">
        <v>63</v>
      </c>
      <c r="E1128" s="2" t="s">
        <v>380</v>
      </c>
      <c r="F1128" s="3">
        <v>3</v>
      </c>
      <c r="G1128" s="2" t="s">
        <v>1101</v>
      </c>
      <c r="H1128" s="2" t="s">
        <v>5608</v>
      </c>
      <c r="I1128" s="3" t="s">
        <v>5609</v>
      </c>
      <c r="J1128" s="3" t="s">
        <v>1137</v>
      </c>
      <c r="K1128" s="2" t="s">
        <v>5610</v>
      </c>
    </row>
    <row r="1129" spans="1:11" x14ac:dyDescent="0.25">
      <c r="A1129" s="2" t="s">
        <v>5611</v>
      </c>
      <c r="B1129" s="2" t="s">
        <v>62</v>
      </c>
      <c r="C1129" s="2" t="s">
        <v>11</v>
      </c>
      <c r="D1129" s="2" t="s">
        <v>63</v>
      </c>
      <c r="E1129" s="2" t="s">
        <v>380</v>
      </c>
      <c r="F1129" s="3">
        <v>4</v>
      </c>
      <c r="G1129" s="2" t="s">
        <v>1101</v>
      </c>
      <c r="H1129" s="2" t="s">
        <v>5612</v>
      </c>
      <c r="I1129" s="3" t="s">
        <v>5613</v>
      </c>
      <c r="J1129" s="3" t="s">
        <v>1098</v>
      </c>
      <c r="K1129" s="2" t="s">
        <v>5614</v>
      </c>
    </row>
    <row r="1130" spans="1:11" x14ac:dyDescent="0.25">
      <c r="A1130" s="2" t="s">
        <v>5615</v>
      </c>
      <c r="B1130" s="2" t="s">
        <v>62</v>
      </c>
      <c r="C1130" s="2" t="s">
        <v>11</v>
      </c>
      <c r="D1130" s="2" t="s">
        <v>63</v>
      </c>
      <c r="E1130" s="2" t="s">
        <v>380</v>
      </c>
      <c r="F1130" s="3">
        <v>5</v>
      </c>
      <c r="G1130" s="2" t="s">
        <v>1101</v>
      </c>
      <c r="H1130" s="2" t="s">
        <v>5616</v>
      </c>
      <c r="I1130" s="3" t="s">
        <v>5617</v>
      </c>
      <c r="J1130" s="3" t="s">
        <v>1098</v>
      </c>
      <c r="K1130" s="2" t="s">
        <v>5618</v>
      </c>
    </row>
    <row r="1131" spans="1:11" x14ac:dyDescent="0.25">
      <c r="A1131" s="2" t="s">
        <v>5619</v>
      </c>
      <c r="B1131" s="2" t="s">
        <v>62</v>
      </c>
      <c r="C1131" s="2" t="s">
        <v>11</v>
      </c>
      <c r="D1131" s="2" t="s">
        <v>63</v>
      </c>
      <c r="E1131" s="2" t="s">
        <v>380</v>
      </c>
      <c r="F1131" s="3">
        <v>6</v>
      </c>
      <c r="G1131" s="2" t="s">
        <v>1101</v>
      </c>
      <c r="H1131" s="2" t="s">
        <v>5620</v>
      </c>
      <c r="I1131" s="3" t="s">
        <v>5621</v>
      </c>
      <c r="J1131" s="3" t="s">
        <v>1132</v>
      </c>
      <c r="K1131" s="2" t="s">
        <v>5622</v>
      </c>
    </row>
    <row r="1132" spans="1:11" x14ac:dyDescent="0.25">
      <c r="A1132" s="2" t="s">
        <v>5623</v>
      </c>
      <c r="B1132" s="2" t="s">
        <v>62</v>
      </c>
      <c r="C1132" s="2" t="s">
        <v>11</v>
      </c>
      <c r="D1132" s="2" t="s">
        <v>63</v>
      </c>
      <c r="E1132" s="2" t="s">
        <v>380</v>
      </c>
      <c r="F1132" s="3">
        <v>7</v>
      </c>
      <c r="G1132" s="2" t="s">
        <v>1101</v>
      </c>
      <c r="H1132" s="2" t="s">
        <v>5624</v>
      </c>
      <c r="I1132" s="3" t="s">
        <v>5625</v>
      </c>
      <c r="J1132" s="3" t="s">
        <v>1098</v>
      </c>
      <c r="K1132" s="2" t="s">
        <v>5626</v>
      </c>
    </row>
    <row r="1133" spans="1:11" x14ac:dyDescent="0.25">
      <c r="A1133" s="2" t="s">
        <v>5627</v>
      </c>
      <c r="B1133" s="2" t="s">
        <v>62</v>
      </c>
      <c r="C1133" s="2" t="s">
        <v>11</v>
      </c>
      <c r="D1133" s="2" t="s">
        <v>63</v>
      </c>
      <c r="E1133" s="2" t="s">
        <v>380</v>
      </c>
      <c r="F1133" s="3">
        <v>8</v>
      </c>
      <c r="G1133" s="2" t="s">
        <v>1101</v>
      </c>
      <c r="H1133" s="2" t="s">
        <v>5628</v>
      </c>
      <c r="I1133" s="3" t="s">
        <v>5629</v>
      </c>
      <c r="J1133" s="3" t="s">
        <v>1098</v>
      </c>
      <c r="K1133" s="2" t="s">
        <v>5630</v>
      </c>
    </row>
    <row r="1134" spans="1:11" x14ac:dyDescent="0.25">
      <c r="A1134" s="2" t="s">
        <v>5631</v>
      </c>
      <c r="B1134" s="2" t="s">
        <v>62</v>
      </c>
      <c r="C1134" s="2" t="s">
        <v>11</v>
      </c>
      <c r="D1134" s="2" t="s">
        <v>63</v>
      </c>
      <c r="E1134" s="2" t="s">
        <v>380</v>
      </c>
      <c r="F1134" s="3">
        <v>9</v>
      </c>
      <c r="G1134" s="2" t="s">
        <v>1101</v>
      </c>
      <c r="H1134" s="2" t="s">
        <v>5632</v>
      </c>
      <c r="I1134" s="3" t="s">
        <v>5633</v>
      </c>
      <c r="J1134" s="3" t="s">
        <v>1098</v>
      </c>
      <c r="K1134" s="2" t="s">
        <v>5634</v>
      </c>
    </row>
    <row r="1135" spans="1:11" x14ac:dyDescent="0.25">
      <c r="A1135" s="2" t="s">
        <v>5635</v>
      </c>
      <c r="B1135" s="2" t="s">
        <v>62</v>
      </c>
      <c r="C1135" s="2" t="s">
        <v>11</v>
      </c>
      <c r="D1135" s="2" t="s">
        <v>63</v>
      </c>
      <c r="E1135" s="2" t="s">
        <v>380</v>
      </c>
      <c r="F1135" s="3">
        <v>10</v>
      </c>
      <c r="G1135" s="2" t="s">
        <v>1101</v>
      </c>
      <c r="H1135" s="2" t="s">
        <v>5636</v>
      </c>
      <c r="I1135" s="3" t="s">
        <v>5637</v>
      </c>
      <c r="J1135" s="3" t="s">
        <v>1098</v>
      </c>
      <c r="K1135" s="2" t="s">
        <v>5638</v>
      </c>
    </row>
    <row r="1136" spans="1:11" x14ac:dyDescent="0.25">
      <c r="A1136" s="2" t="s">
        <v>5639</v>
      </c>
      <c r="B1136" s="2" t="s">
        <v>62</v>
      </c>
      <c r="C1136" s="2" t="s">
        <v>11</v>
      </c>
      <c r="D1136" s="2" t="s">
        <v>63</v>
      </c>
      <c r="E1136" s="2" t="s">
        <v>380</v>
      </c>
      <c r="F1136" s="3">
        <v>11</v>
      </c>
      <c r="G1136" s="2" t="s">
        <v>1101</v>
      </c>
      <c r="H1136" s="2" t="s">
        <v>5640</v>
      </c>
      <c r="I1136" s="3" t="s">
        <v>5641</v>
      </c>
      <c r="J1136" s="3" t="s">
        <v>1098</v>
      </c>
      <c r="K1136" s="2" t="s">
        <v>5642</v>
      </c>
    </row>
    <row r="1137" spans="1:11" x14ac:dyDescent="0.25">
      <c r="A1137" s="2" t="s">
        <v>5643</v>
      </c>
      <c r="B1137" s="2" t="s">
        <v>62</v>
      </c>
      <c r="C1137" s="2" t="s">
        <v>11</v>
      </c>
      <c r="D1137" s="2" t="s">
        <v>63</v>
      </c>
      <c r="E1137" s="2" t="s">
        <v>380</v>
      </c>
      <c r="F1137" s="3">
        <v>12</v>
      </c>
      <c r="G1137" s="2" t="s">
        <v>1101</v>
      </c>
      <c r="H1137" s="2" t="s">
        <v>5644</v>
      </c>
      <c r="I1137" s="3" t="s">
        <v>5645</v>
      </c>
      <c r="J1137" s="3" t="s">
        <v>1098</v>
      </c>
      <c r="K1137" s="2" t="s">
        <v>5646</v>
      </c>
    </row>
    <row r="1138" spans="1:11" x14ac:dyDescent="0.25">
      <c r="A1138" s="2" t="s">
        <v>5647</v>
      </c>
      <c r="B1138" s="2" t="s">
        <v>62</v>
      </c>
      <c r="C1138" s="2" t="s">
        <v>11</v>
      </c>
      <c r="D1138" s="2" t="s">
        <v>63</v>
      </c>
      <c r="E1138" s="2" t="s">
        <v>1189</v>
      </c>
      <c r="F1138" s="3">
        <v>0</v>
      </c>
      <c r="G1138" s="2" t="s">
        <v>1095</v>
      </c>
      <c r="H1138" s="2" t="s">
        <v>5648</v>
      </c>
      <c r="I1138" s="3" t="s">
        <v>5649</v>
      </c>
      <c r="J1138" s="3" t="s">
        <v>2720</v>
      </c>
      <c r="K1138" s="2" t="s">
        <v>5650</v>
      </c>
    </row>
    <row r="1139" spans="1:11" x14ac:dyDescent="0.25">
      <c r="A1139" s="2" t="s">
        <v>5651</v>
      </c>
      <c r="B1139" s="2" t="s">
        <v>62</v>
      </c>
      <c r="C1139" s="2" t="s">
        <v>11</v>
      </c>
      <c r="D1139" s="2" t="s">
        <v>63</v>
      </c>
      <c r="E1139" s="2" t="s">
        <v>1189</v>
      </c>
      <c r="F1139" s="3">
        <v>1</v>
      </c>
      <c r="G1139" s="2" t="s">
        <v>1101</v>
      </c>
      <c r="H1139" s="2" t="s">
        <v>5652</v>
      </c>
      <c r="I1139" s="3" t="s">
        <v>5653</v>
      </c>
      <c r="J1139" s="3" t="s">
        <v>1098</v>
      </c>
      <c r="K1139" s="2" t="s">
        <v>5654</v>
      </c>
    </row>
    <row r="1140" spans="1:11" x14ac:dyDescent="0.25">
      <c r="A1140" s="2" t="s">
        <v>5655</v>
      </c>
      <c r="B1140" s="2" t="s">
        <v>62</v>
      </c>
      <c r="C1140" s="2" t="s">
        <v>11</v>
      </c>
      <c r="D1140" s="2" t="s">
        <v>63</v>
      </c>
      <c r="E1140" s="2" t="s">
        <v>1189</v>
      </c>
      <c r="F1140" s="3">
        <v>2</v>
      </c>
      <c r="G1140" s="2" t="s">
        <v>1101</v>
      </c>
      <c r="H1140" s="2" t="s">
        <v>5656</v>
      </c>
      <c r="I1140" s="3" t="s">
        <v>5657</v>
      </c>
      <c r="J1140" s="3" t="s">
        <v>2720</v>
      </c>
      <c r="K1140" s="2" t="s">
        <v>5658</v>
      </c>
    </row>
    <row r="1141" spans="1:11" x14ac:dyDescent="0.25">
      <c r="A1141" s="2" t="s">
        <v>5659</v>
      </c>
      <c r="B1141" s="2" t="s">
        <v>62</v>
      </c>
      <c r="C1141" s="2" t="s">
        <v>11</v>
      </c>
      <c r="D1141" s="2" t="s">
        <v>63</v>
      </c>
      <c r="E1141" s="2" t="s">
        <v>1189</v>
      </c>
      <c r="F1141" s="3">
        <v>3</v>
      </c>
      <c r="G1141" s="2" t="s">
        <v>1101</v>
      </c>
      <c r="H1141" s="2" t="s">
        <v>5660</v>
      </c>
      <c r="I1141" s="3" t="s">
        <v>5661</v>
      </c>
      <c r="J1141" s="3" t="s">
        <v>1098</v>
      </c>
      <c r="K1141" s="2" t="s">
        <v>5662</v>
      </c>
    </row>
    <row r="1142" spans="1:11" x14ac:dyDescent="0.25">
      <c r="A1142" s="2" t="s">
        <v>5663</v>
      </c>
      <c r="B1142" s="2" t="s">
        <v>62</v>
      </c>
      <c r="C1142" s="2" t="s">
        <v>11</v>
      </c>
      <c r="D1142" s="2" t="s">
        <v>63</v>
      </c>
      <c r="E1142" s="2" t="s">
        <v>1189</v>
      </c>
      <c r="F1142" s="3">
        <v>4</v>
      </c>
      <c r="G1142" s="2" t="s">
        <v>1101</v>
      </c>
      <c r="H1142" s="2" t="s">
        <v>5664</v>
      </c>
      <c r="I1142" s="3" t="s">
        <v>5665</v>
      </c>
      <c r="J1142" s="3" t="s">
        <v>1098</v>
      </c>
      <c r="K1142" s="2" t="s">
        <v>5666</v>
      </c>
    </row>
    <row r="1143" spans="1:11" x14ac:dyDescent="0.25">
      <c r="A1143" s="2" t="s">
        <v>5667</v>
      </c>
      <c r="B1143" s="2" t="s">
        <v>62</v>
      </c>
      <c r="C1143" s="2" t="s">
        <v>11</v>
      </c>
      <c r="D1143" s="2" t="s">
        <v>63</v>
      </c>
      <c r="E1143" s="2" t="s">
        <v>1189</v>
      </c>
      <c r="F1143" s="3">
        <v>5</v>
      </c>
      <c r="G1143" s="2" t="s">
        <v>1101</v>
      </c>
      <c r="H1143" s="2" t="s">
        <v>5668</v>
      </c>
      <c r="I1143" s="3" t="s">
        <v>5669</v>
      </c>
      <c r="J1143" s="3" t="s">
        <v>1098</v>
      </c>
      <c r="K1143" s="2" t="s">
        <v>5670</v>
      </c>
    </row>
    <row r="1144" spans="1:11" x14ac:dyDescent="0.25">
      <c r="A1144" s="2" t="s">
        <v>5671</v>
      </c>
      <c r="B1144" s="2" t="s">
        <v>62</v>
      </c>
      <c r="C1144" s="2" t="s">
        <v>11</v>
      </c>
      <c r="D1144" s="2" t="s">
        <v>63</v>
      </c>
      <c r="E1144" s="2" t="s">
        <v>1189</v>
      </c>
      <c r="F1144" s="3">
        <v>6</v>
      </c>
      <c r="G1144" s="2" t="s">
        <v>1101</v>
      </c>
      <c r="H1144" s="2" t="s">
        <v>5672</v>
      </c>
      <c r="I1144" s="3" t="s">
        <v>5673</v>
      </c>
      <c r="J1144" s="3" t="s">
        <v>1098</v>
      </c>
      <c r="K1144" s="2" t="s">
        <v>5674</v>
      </c>
    </row>
    <row r="1145" spans="1:11" x14ac:dyDescent="0.25">
      <c r="A1145" s="2" t="s">
        <v>5675</v>
      </c>
      <c r="B1145" s="2" t="s">
        <v>62</v>
      </c>
      <c r="C1145" s="2" t="s">
        <v>11</v>
      </c>
      <c r="D1145" s="2" t="s">
        <v>63</v>
      </c>
      <c r="E1145" s="2" t="s">
        <v>1189</v>
      </c>
      <c r="F1145" s="3">
        <v>7</v>
      </c>
      <c r="G1145" s="2" t="s">
        <v>1101</v>
      </c>
      <c r="H1145" s="2" t="s">
        <v>5676</v>
      </c>
      <c r="I1145" s="3" t="s">
        <v>5677</v>
      </c>
      <c r="J1145" s="3" t="s">
        <v>1098</v>
      </c>
      <c r="K1145" s="2" t="s">
        <v>5678</v>
      </c>
    </row>
    <row r="1146" spans="1:11" x14ac:dyDescent="0.25">
      <c r="A1146" s="2" t="s">
        <v>5679</v>
      </c>
      <c r="B1146" s="2" t="s">
        <v>62</v>
      </c>
      <c r="C1146" s="2" t="s">
        <v>11</v>
      </c>
      <c r="D1146" s="2" t="s">
        <v>63</v>
      </c>
      <c r="E1146" s="2" t="s">
        <v>1189</v>
      </c>
      <c r="F1146" s="3">
        <v>8</v>
      </c>
      <c r="G1146" s="2" t="s">
        <v>1101</v>
      </c>
      <c r="H1146" s="2" t="s">
        <v>5680</v>
      </c>
      <c r="I1146" s="3" t="s">
        <v>5681</v>
      </c>
      <c r="J1146" s="3" t="s">
        <v>1098</v>
      </c>
      <c r="K1146" s="2" t="s">
        <v>5682</v>
      </c>
    </row>
    <row r="1147" spans="1:11" x14ac:dyDescent="0.25">
      <c r="A1147" s="2" t="s">
        <v>5683</v>
      </c>
      <c r="B1147" s="2" t="s">
        <v>62</v>
      </c>
      <c r="C1147" s="2" t="s">
        <v>11</v>
      </c>
      <c r="D1147" s="2" t="s">
        <v>63</v>
      </c>
      <c r="E1147" s="2" t="s">
        <v>1189</v>
      </c>
      <c r="F1147" s="3">
        <v>9</v>
      </c>
      <c r="G1147" s="2" t="s">
        <v>1101</v>
      </c>
      <c r="H1147" s="2" t="s">
        <v>5684</v>
      </c>
      <c r="I1147" s="3" t="s">
        <v>5685</v>
      </c>
      <c r="J1147" s="3" t="s">
        <v>1098</v>
      </c>
      <c r="K1147" s="2" t="s">
        <v>5686</v>
      </c>
    </row>
    <row r="1148" spans="1:11" x14ac:dyDescent="0.25">
      <c r="A1148" s="2" t="s">
        <v>5687</v>
      </c>
      <c r="B1148" s="2" t="s">
        <v>62</v>
      </c>
      <c r="C1148" s="2" t="s">
        <v>11</v>
      </c>
      <c r="D1148" s="2" t="s">
        <v>63</v>
      </c>
      <c r="E1148" s="2" t="s">
        <v>1189</v>
      </c>
      <c r="F1148" s="3">
        <v>10</v>
      </c>
      <c r="G1148" s="2" t="s">
        <v>1101</v>
      </c>
      <c r="H1148" s="2" t="s">
        <v>5688</v>
      </c>
      <c r="I1148" s="3" t="s">
        <v>5689</v>
      </c>
      <c r="J1148" s="3" t="s">
        <v>1098</v>
      </c>
      <c r="K1148" s="2" t="s">
        <v>5690</v>
      </c>
    </row>
    <row r="1149" spans="1:11" x14ac:dyDescent="0.25">
      <c r="A1149" s="2" t="s">
        <v>5691</v>
      </c>
      <c r="B1149" s="2" t="s">
        <v>62</v>
      </c>
      <c r="C1149" s="2" t="s">
        <v>11</v>
      </c>
      <c r="D1149" s="2" t="s">
        <v>63</v>
      </c>
      <c r="E1149" s="2" t="s">
        <v>1189</v>
      </c>
      <c r="F1149" s="3">
        <v>11</v>
      </c>
      <c r="G1149" s="2" t="s">
        <v>1101</v>
      </c>
      <c r="H1149" s="2" t="s">
        <v>5692</v>
      </c>
      <c r="I1149" s="3" t="s">
        <v>5693</v>
      </c>
      <c r="J1149" s="3" t="s">
        <v>1098</v>
      </c>
      <c r="K1149" s="2" t="s">
        <v>5694</v>
      </c>
    </row>
    <row r="1150" spans="1:11" x14ac:dyDescent="0.25">
      <c r="A1150" s="2" t="s">
        <v>5695</v>
      </c>
      <c r="B1150" s="2" t="s">
        <v>62</v>
      </c>
      <c r="C1150" s="2" t="s">
        <v>11</v>
      </c>
      <c r="D1150" s="2" t="s">
        <v>63</v>
      </c>
      <c r="E1150" s="2" t="s">
        <v>1189</v>
      </c>
      <c r="F1150" s="3">
        <v>12</v>
      </c>
      <c r="G1150" s="2" t="s">
        <v>1101</v>
      </c>
      <c r="H1150" s="2" t="s">
        <v>5696</v>
      </c>
      <c r="I1150" s="3" t="s">
        <v>5697</v>
      </c>
      <c r="J1150" s="3" t="s">
        <v>2720</v>
      </c>
      <c r="K1150" s="2" t="s">
        <v>5698</v>
      </c>
    </row>
    <row r="1151" spans="1:11" x14ac:dyDescent="0.25">
      <c r="A1151" s="2" t="s">
        <v>5699</v>
      </c>
      <c r="B1151" s="2" t="s">
        <v>62</v>
      </c>
      <c r="C1151" s="2" t="s">
        <v>11</v>
      </c>
      <c r="D1151" s="2" t="s">
        <v>63</v>
      </c>
      <c r="E1151" s="2" t="s">
        <v>436</v>
      </c>
      <c r="F1151" s="3">
        <v>0</v>
      </c>
      <c r="G1151" s="2" t="s">
        <v>1095</v>
      </c>
      <c r="H1151" s="2" t="s">
        <v>5700</v>
      </c>
      <c r="I1151" s="3" t="s">
        <v>5701</v>
      </c>
      <c r="J1151" s="3" t="s">
        <v>1098</v>
      </c>
      <c r="K1151" s="2" t="s">
        <v>5702</v>
      </c>
    </row>
    <row r="1152" spans="1:11" x14ac:dyDescent="0.25">
      <c r="A1152" s="2" t="s">
        <v>5703</v>
      </c>
      <c r="B1152" s="2" t="s">
        <v>62</v>
      </c>
      <c r="C1152" s="2" t="s">
        <v>11</v>
      </c>
      <c r="D1152" s="2" t="s">
        <v>63</v>
      </c>
      <c r="E1152" s="2" t="s">
        <v>436</v>
      </c>
      <c r="F1152" s="3">
        <v>1</v>
      </c>
      <c r="G1152" s="2" t="s">
        <v>1101</v>
      </c>
      <c r="H1152" s="2" t="s">
        <v>5704</v>
      </c>
      <c r="I1152" s="3" t="s">
        <v>5705</v>
      </c>
      <c r="J1152" s="3" t="s">
        <v>1098</v>
      </c>
      <c r="K1152" s="2" t="s">
        <v>5706</v>
      </c>
    </row>
    <row r="1153" spans="1:11" x14ac:dyDescent="0.25">
      <c r="A1153" s="2" t="s">
        <v>5707</v>
      </c>
      <c r="B1153" s="2" t="s">
        <v>62</v>
      </c>
      <c r="C1153" s="2" t="s">
        <v>11</v>
      </c>
      <c r="D1153" s="2" t="s">
        <v>63</v>
      </c>
      <c r="E1153" s="2" t="s">
        <v>436</v>
      </c>
      <c r="F1153" s="3">
        <v>2</v>
      </c>
      <c r="G1153" s="2" t="s">
        <v>1101</v>
      </c>
      <c r="H1153" s="2" t="s">
        <v>5708</v>
      </c>
      <c r="I1153" s="3" t="s">
        <v>5709</v>
      </c>
      <c r="J1153" s="3" t="s">
        <v>1098</v>
      </c>
      <c r="K1153" s="2" t="s">
        <v>5710</v>
      </c>
    </row>
    <row r="1154" spans="1:11" x14ac:dyDescent="0.25">
      <c r="A1154" s="2" t="s">
        <v>5711</v>
      </c>
      <c r="B1154" s="2" t="s">
        <v>62</v>
      </c>
      <c r="C1154" s="2" t="s">
        <v>11</v>
      </c>
      <c r="D1154" s="2" t="s">
        <v>63</v>
      </c>
      <c r="E1154" s="2" t="s">
        <v>436</v>
      </c>
      <c r="F1154" s="3">
        <v>3</v>
      </c>
      <c r="G1154" s="2" t="s">
        <v>1101</v>
      </c>
      <c r="H1154" s="2" t="s">
        <v>5712</v>
      </c>
      <c r="I1154" s="3" t="s">
        <v>5713</v>
      </c>
      <c r="J1154" s="3" t="s">
        <v>1098</v>
      </c>
      <c r="K1154" s="2" t="s">
        <v>5714</v>
      </c>
    </row>
    <row r="1155" spans="1:11" x14ac:dyDescent="0.25">
      <c r="A1155" s="2" t="s">
        <v>5715</v>
      </c>
      <c r="B1155" s="2" t="s">
        <v>62</v>
      </c>
      <c r="C1155" s="2" t="s">
        <v>11</v>
      </c>
      <c r="D1155" s="2" t="s">
        <v>63</v>
      </c>
      <c r="E1155" s="2" t="s">
        <v>436</v>
      </c>
      <c r="F1155" s="3">
        <v>4</v>
      </c>
      <c r="G1155" s="2" t="s">
        <v>1101</v>
      </c>
      <c r="H1155" s="2" t="s">
        <v>5716</v>
      </c>
      <c r="I1155" s="3" t="s">
        <v>5717</v>
      </c>
      <c r="J1155" s="3" t="s">
        <v>1098</v>
      </c>
      <c r="K1155" s="2" t="s">
        <v>5718</v>
      </c>
    </row>
    <row r="1156" spans="1:11" x14ac:dyDescent="0.25">
      <c r="A1156" s="2" t="s">
        <v>5719</v>
      </c>
      <c r="B1156" s="2" t="s">
        <v>62</v>
      </c>
      <c r="C1156" s="2" t="s">
        <v>11</v>
      </c>
      <c r="D1156" s="2" t="s">
        <v>63</v>
      </c>
      <c r="E1156" s="2" t="s">
        <v>436</v>
      </c>
      <c r="F1156" s="3">
        <v>5</v>
      </c>
      <c r="G1156" s="2" t="s">
        <v>1101</v>
      </c>
      <c r="H1156" s="2" t="s">
        <v>5720</v>
      </c>
      <c r="I1156" s="3" t="s">
        <v>5721</v>
      </c>
      <c r="J1156" s="3" t="s">
        <v>1098</v>
      </c>
      <c r="K1156" s="2" t="s">
        <v>5722</v>
      </c>
    </row>
    <row r="1157" spans="1:11" x14ac:dyDescent="0.25">
      <c r="A1157" s="2" t="s">
        <v>5723</v>
      </c>
      <c r="B1157" s="2" t="s">
        <v>62</v>
      </c>
      <c r="C1157" s="2" t="s">
        <v>11</v>
      </c>
      <c r="D1157" s="2" t="s">
        <v>63</v>
      </c>
      <c r="E1157" s="2" t="s">
        <v>436</v>
      </c>
      <c r="F1157" s="3">
        <v>6</v>
      </c>
      <c r="G1157" s="2" t="s">
        <v>1101</v>
      </c>
      <c r="H1157" s="2" t="s">
        <v>5724</v>
      </c>
      <c r="I1157" s="3" t="s">
        <v>5725</v>
      </c>
      <c r="J1157" s="3" t="s">
        <v>1098</v>
      </c>
      <c r="K1157" s="2" t="s">
        <v>5726</v>
      </c>
    </row>
    <row r="1158" spans="1:11" x14ac:dyDescent="0.25">
      <c r="A1158" s="2" t="s">
        <v>5727</v>
      </c>
      <c r="B1158" s="2" t="s">
        <v>62</v>
      </c>
      <c r="C1158" s="2" t="s">
        <v>11</v>
      </c>
      <c r="D1158" s="2" t="s">
        <v>63</v>
      </c>
      <c r="E1158" s="2" t="s">
        <v>436</v>
      </c>
      <c r="F1158" s="3">
        <v>7</v>
      </c>
      <c r="G1158" s="2" t="s">
        <v>1101</v>
      </c>
      <c r="H1158" s="2" t="s">
        <v>5728</v>
      </c>
      <c r="I1158" s="3" t="s">
        <v>5729</v>
      </c>
      <c r="J1158" s="3" t="s">
        <v>1098</v>
      </c>
      <c r="K1158" s="2" t="s">
        <v>5730</v>
      </c>
    </row>
    <row r="1159" spans="1:11" x14ac:dyDescent="0.25">
      <c r="A1159" s="2" t="s">
        <v>5731</v>
      </c>
      <c r="B1159" s="2" t="s">
        <v>62</v>
      </c>
      <c r="C1159" s="2" t="s">
        <v>11</v>
      </c>
      <c r="D1159" s="2" t="s">
        <v>63</v>
      </c>
      <c r="E1159" s="2" t="s">
        <v>436</v>
      </c>
      <c r="F1159" s="3">
        <v>8</v>
      </c>
      <c r="G1159" s="2" t="s">
        <v>1101</v>
      </c>
      <c r="H1159" s="2" t="s">
        <v>5732</v>
      </c>
      <c r="I1159" s="3" t="s">
        <v>5733</v>
      </c>
      <c r="J1159" s="3" t="s">
        <v>1098</v>
      </c>
      <c r="K1159" s="2" t="s">
        <v>5734</v>
      </c>
    </row>
    <row r="1160" spans="1:11" x14ac:dyDescent="0.25">
      <c r="A1160" s="2" t="s">
        <v>5735</v>
      </c>
      <c r="B1160" s="2" t="s">
        <v>62</v>
      </c>
      <c r="C1160" s="2" t="s">
        <v>11</v>
      </c>
      <c r="D1160" s="2" t="s">
        <v>63</v>
      </c>
      <c r="E1160" s="2" t="s">
        <v>436</v>
      </c>
      <c r="F1160" s="3">
        <v>9</v>
      </c>
      <c r="G1160" s="2" t="s">
        <v>1101</v>
      </c>
      <c r="H1160" s="2" t="s">
        <v>5736</v>
      </c>
      <c r="I1160" s="3" t="s">
        <v>5737</v>
      </c>
      <c r="J1160" s="3" t="s">
        <v>1098</v>
      </c>
      <c r="K1160" s="2" t="s">
        <v>5738</v>
      </c>
    </row>
    <row r="1161" spans="1:11" x14ac:dyDescent="0.25">
      <c r="A1161" s="2" t="s">
        <v>5739</v>
      </c>
      <c r="B1161" s="2" t="s">
        <v>62</v>
      </c>
      <c r="C1161" s="2" t="s">
        <v>11</v>
      </c>
      <c r="D1161" s="2" t="s">
        <v>63</v>
      </c>
      <c r="E1161" s="2" t="s">
        <v>436</v>
      </c>
      <c r="F1161" s="3">
        <v>10</v>
      </c>
      <c r="G1161" s="2" t="s">
        <v>1101</v>
      </c>
      <c r="H1161" s="2" t="s">
        <v>5740</v>
      </c>
      <c r="I1161" s="3" t="s">
        <v>5741</v>
      </c>
      <c r="J1161" s="3" t="s">
        <v>1098</v>
      </c>
      <c r="K1161" s="2" t="s">
        <v>5742</v>
      </c>
    </row>
    <row r="1162" spans="1:11" x14ac:dyDescent="0.25">
      <c r="A1162" s="2" t="s">
        <v>5743</v>
      </c>
      <c r="B1162" s="2" t="s">
        <v>62</v>
      </c>
      <c r="C1162" s="2" t="s">
        <v>11</v>
      </c>
      <c r="D1162" s="2" t="s">
        <v>63</v>
      </c>
      <c r="E1162" s="2" t="s">
        <v>436</v>
      </c>
      <c r="F1162" s="3">
        <v>11</v>
      </c>
      <c r="G1162" s="2" t="s">
        <v>1101</v>
      </c>
      <c r="H1162" s="2" t="s">
        <v>5744</v>
      </c>
      <c r="I1162" s="3" t="s">
        <v>5745</v>
      </c>
      <c r="J1162" s="3" t="s">
        <v>1098</v>
      </c>
      <c r="K1162" s="2" t="s">
        <v>5746</v>
      </c>
    </row>
    <row r="1163" spans="1:11" x14ac:dyDescent="0.25">
      <c r="A1163" s="2" t="s">
        <v>5747</v>
      </c>
      <c r="B1163" s="2" t="s">
        <v>62</v>
      </c>
      <c r="C1163" s="2" t="s">
        <v>11</v>
      </c>
      <c r="D1163" s="2" t="s">
        <v>63</v>
      </c>
      <c r="E1163" s="2" t="s">
        <v>436</v>
      </c>
      <c r="F1163" s="3">
        <v>12</v>
      </c>
      <c r="G1163" s="2" t="s">
        <v>1101</v>
      </c>
      <c r="H1163" s="2" t="s">
        <v>5748</v>
      </c>
      <c r="I1163" s="3" t="s">
        <v>5749</v>
      </c>
      <c r="J1163" s="3" t="s">
        <v>1098</v>
      </c>
      <c r="K1163" s="2" t="s">
        <v>5750</v>
      </c>
    </row>
    <row r="1164" spans="1:11" x14ac:dyDescent="0.25">
      <c r="A1164" s="2" t="s">
        <v>5751</v>
      </c>
      <c r="B1164" s="2" t="s">
        <v>62</v>
      </c>
      <c r="C1164" s="2" t="s">
        <v>11</v>
      </c>
      <c r="D1164" s="2" t="s">
        <v>63</v>
      </c>
      <c r="E1164" s="2" t="s">
        <v>364</v>
      </c>
      <c r="F1164" s="3">
        <v>0</v>
      </c>
      <c r="G1164" s="2" t="s">
        <v>1095</v>
      </c>
      <c r="H1164" s="2" t="s">
        <v>5752</v>
      </c>
      <c r="I1164" s="3" t="s">
        <v>5753</v>
      </c>
      <c r="J1164" s="3" t="s">
        <v>1098</v>
      </c>
      <c r="K1164" s="2" t="s">
        <v>5754</v>
      </c>
    </row>
    <row r="1165" spans="1:11" x14ac:dyDescent="0.25">
      <c r="A1165" s="2" t="s">
        <v>5755</v>
      </c>
      <c r="B1165" s="2" t="s">
        <v>62</v>
      </c>
      <c r="C1165" s="2" t="s">
        <v>11</v>
      </c>
      <c r="D1165" s="2" t="s">
        <v>63</v>
      </c>
      <c r="E1165" s="2" t="s">
        <v>364</v>
      </c>
      <c r="F1165" s="3">
        <v>1</v>
      </c>
      <c r="G1165" s="2" t="s">
        <v>1101</v>
      </c>
      <c r="H1165" s="2" t="s">
        <v>5756</v>
      </c>
      <c r="I1165" s="3" t="s">
        <v>5757</v>
      </c>
      <c r="J1165" s="3" t="s">
        <v>1098</v>
      </c>
      <c r="K1165" s="2" t="s">
        <v>5758</v>
      </c>
    </row>
    <row r="1166" spans="1:11" x14ac:dyDescent="0.25">
      <c r="A1166" s="2" t="s">
        <v>5759</v>
      </c>
      <c r="B1166" s="2" t="s">
        <v>62</v>
      </c>
      <c r="C1166" s="2" t="s">
        <v>11</v>
      </c>
      <c r="D1166" s="2" t="s">
        <v>63</v>
      </c>
      <c r="E1166" s="2" t="s">
        <v>364</v>
      </c>
      <c r="F1166" s="3">
        <v>2</v>
      </c>
      <c r="G1166" s="2" t="s">
        <v>1101</v>
      </c>
      <c r="H1166" s="2" t="s">
        <v>5760</v>
      </c>
      <c r="I1166" s="3" t="s">
        <v>5761</v>
      </c>
      <c r="J1166" s="3" t="s">
        <v>1098</v>
      </c>
      <c r="K1166" s="2" t="s">
        <v>5762</v>
      </c>
    </row>
    <row r="1167" spans="1:11" x14ac:dyDescent="0.25">
      <c r="A1167" s="2" t="s">
        <v>5763</v>
      </c>
      <c r="B1167" s="2" t="s">
        <v>62</v>
      </c>
      <c r="C1167" s="2" t="s">
        <v>11</v>
      </c>
      <c r="D1167" s="2" t="s">
        <v>63</v>
      </c>
      <c r="E1167" s="2" t="s">
        <v>364</v>
      </c>
      <c r="F1167" s="3">
        <v>3</v>
      </c>
      <c r="G1167" s="2" t="s">
        <v>1101</v>
      </c>
      <c r="H1167" s="2" t="s">
        <v>5764</v>
      </c>
      <c r="I1167" s="3" t="s">
        <v>5765</v>
      </c>
      <c r="J1167" s="3" t="s">
        <v>1098</v>
      </c>
      <c r="K1167" s="2" t="s">
        <v>5766</v>
      </c>
    </row>
    <row r="1168" spans="1:11" x14ac:dyDescent="0.25">
      <c r="A1168" s="2" t="s">
        <v>5767</v>
      </c>
      <c r="B1168" s="2" t="s">
        <v>62</v>
      </c>
      <c r="C1168" s="2" t="s">
        <v>11</v>
      </c>
      <c r="D1168" s="2" t="s">
        <v>63</v>
      </c>
      <c r="E1168" s="2" t="s">
        <v>364</v>
      </c>
      <c r="F1168" s="3">
        <v>4</v>
      </c>
      <c r="G1168" s="2" t="s">
        <v>1101</v>
      </c>
      <c r="H1168" s="2" t="s">
        <v>5768</v>
      </c>
      <c r="I1168" s="3" t="s">
        <v>5769</v>
      </c>
      <c r="J1168" s="3" t="s">
        <v>1098</v>
      </c>
      <c r="K1168" s="2" t="s">
        <v>5770</v>
      </c>
    </row>
    <row r="1169" spans="1:11" x14ac:dyDescent="0.25">
      <c r="A1169" s="2" t="s">
        <v>5771</v>
      </c>
      <c r="B1169" s="2" t="s">
        <v>62</v>
      </c>
      <c r="C1169" s="2" t="s">
        <v>11</v>
      </c>
      <c r="D1169" s="2" t="s">
        <v>63</v>
      </c>
      <c r="E1169" s="2" t="s">
        <v>364</v>
      </c>
      <c r="F1169" s="3">
        <v>5</v>
      </c>
      <c r="G1169" s="2" t="s">
        <v>1101</v>
      </c>
      <c r="H1169" s="2" t="s">
        <v>5772</v>
      </c>
      <c r="I1169" s="3" t="s">
        <v>5773</v>
      </c>
      <c r="J1169" s="3" t="s">
        <v>1098</v>
      </c>
      <c r="K1169" s="2" t="s">
        <v>5774</v>
      </c>
    </row>
    <row r="1170" spans="1:11" x14ac:dyDescent="0.25">
      <c r="A1170" s="2" t="s">
        <v>5775</v>
      </c>
      <c r="B1170" s="2" t="s">
        <v>62</v>
      </c>
      <c r="C1170" s="2" t="s">
        <v>11</v>
      </c>
      <c r="D1170" s="2" t="s">
        <v>63</v>
      </c>
      <c r="E1170" s="2" t="s">
        <v>364</v>
      </c>
      <c r="F1170" s="3">
        <v>6</v>
      </c>
      <c r="G1170" s="2" t="s">
        <v>1101</v>
      </c>
      <c r="H1170" s="2" t="s">
        <v>5776</v>
      </c>
      <c r="I1170" s="3" t="s">
        <v>5777</v>
      </c>
      <c r="J1170" s="3" t="s">
        <v>1098</v>
      </c>
      <c r="K1170" s="2" t="s">
        <v>5778</v>
      </c>
    </row>
    <row r="1171" spans="1:11" x14ac:dyDescent="0.25">
      <c r="A1171" s="2" t="s">
        <v>5779</v>
      </c>
      <c r="B1171" s="2" t="s">
        <v>62</v>
      </c>
      <c r="C1171" s="2" t="s">
        <v>11</v>
      </c>
      <c r="D1171" s="2" t="s">
        <v>63</v>
      </c>
      <c r="E1171" s="2" t="s">
        <v>364</v>
      </c>
      <c r="F1171" s="3">
        <v>7</v>
      </c>
      <c r="G1171" s="2" t="s">
        <v>1101</v>
      </c>
      <c r="H1171" s="2" t="s">
        <v>5780</v>
      </c>
      <c r="I1171" s="3" t="s">
        <v>5781</v>
      </c>
      <c r="J1171" s="3" t="s">
        <v>1098</v>
      </c>
      <c r="K1171" s="2" t="s">
        <v>5782</v>
      </c>
    </row>
    <row r="1172" spans="1:11" x14ac:dyDescent="0.25">
      <c r="A1172" s="2" t="s">
        <v>5783</v>
      </c>
      <c r="B1172" s="2" t="s">
        <v>62</v>
      </c>
      <c r="C1172" s="2" t="s">
        <v>11</v>
      </c>
      <c r="D1172" s="2" t="s">
        <v>63</v>
      </c>
      <c r="E1172" s="2" t="s">
        <v>364</v>
      </c>
      <c r="F1172" s="3">
        <v>8</v>
      </c>
      <c r="G1172" s="2" t="s">
        <v>1101</v>
      </c>
      <c r="H1172" s="2" t="s">
        <v>5784</v>
      </c>
      <c r="I1172" s="3" t="s">
        <v>5785</v>
      </c>
      <c r="J1172" s="3" t="s">
        <v>1098</v>
      </c>
      <c r="K1172" s="2" t="s">
        <v>5786</v>
      </c>
    </row>
    <row r="1173" spans="1:11" x14ac:dyDescent="0.25">
      <c r="A1173" s="2" t="s">
        <v>5787</v>
      </c>
      <c r="B1173" s="2" t="s">
        <v>62</v>
      </c>
      <c r="C1173" s="2" t="s">
        <v>11</v>
      </c>
      <c r="D1173" s="2" t="s">
        <v>63</v>
      </c>
      <c r="E1173" s="2" t="s">
        <v>364</v>
      </c>
      <c r="F1173" s="3">
        <v>9</v>
      </c>
      <c r="G1173" s="2" t="s">
        <v>1101</v>
      </c>
      <c r="H1173" s="2" t="s">
        <v>5788</v>
      </c>
      <c r="I1173" s="3" t="s">
        <v>5789</v>
      </c>
      <c r="J1173" s="3" t="s">
        <v>1098</v>
      </c>
      <c r="K1173" s="2" t="s">
        <v>5790</v>
      </c>
    </row>
    <row r="1174" spans="1:11" x14ac:dyDescent="0.25">
      <c r="A1174" s="2" t="s">
        <v>5791</v>
      </c>
      <c r="B1174" s="2" t="s">
        <v>62</v>
      </c>
      <c r="C1174" s="2" t="s">
        <v>11</v>
      </c>
      <c r="D1174" s="2" t="s">
        <v>63</v>
      </c>
      <c r="E1174" s="2" t="s">
        <v>364</v>
      </c>
      <c r="F1174" s="3">
        <v>10</v>
      </c>
      <c r="G1174" s="2" t="s">
        <v>1101</v>
      </c>
      <c r="H1174" s="2" t="s">
        <v>5792</v>
      </c>
      <c r="I1174" s="3" t="s">
        <v>5793</v>
      </c>
      <c r="J1174" s="3" t="s">
        <v>1098</v>
      </c>
      <c r="K1174" s="2" t="s">
        <v>5794</v>
      </c>
    </row>
    <row r="1175" spans="1:11" x14ac:dyDescent="0.25">
      <c r="A1175" s="2" t="s">
        <v>5795</v>
      </c>
      <c r="B1175" s="2" t="s">
        <v>62</v>
      </c>
      <c r="C1175" s="2" t="s">
        <v>11</v>
      </c>
      <c r="D1175" s="2" t="s">
        <v>63</v>
      </c>
      <c r="E1175" s="2" t="s">
        <v>364</v>
      </c>
      <c r="F1175" s="3">
        <v>11</v>
      </c>
      <c r="G1175" s="2" t="s">
        <v>1101</v>
      </c>
      <c r="H1175" s="2" t="s">
        <v>5796</v>
      </c>
      <c r="I1175" s="3" t="s">
        <v>5797</v>
      </c>
      <c r="J1175" s="3" t="s">
        <v>1098</v>
      </c>
      <c r="K1175" s="2" t="s">
        <v>5798</v>
      </c>
    </row>
    <row r="1176" spans="1:11" x14ac:dyDescent="0.25">
      <c r="A1176" s="2" t="s">
        <v>5799</v>
      </c>
      <c r="B1176" s="2" t="s">
        <v>62</v>
      </c>
      <c r="C1176" s="2" t="s">
        <v>11</v>
      </c>
      <c r="D1176" s="2" t="s">
        <v>63</v>
      </c>
      <c r="E1176" s="2" t="s">
        <v>364</v>
      </c>
      <c r="F1176" s="3">
        <v>12</v>
      </c>
      <c r="G1176" s="2" t="s">
        <v>1101</v>
      </c>
      <c r="H1176" s="2" t="s">
        <v>5800</v>
      </c>
      <c r="I1176" s="3" t="s">
        <v>5801</v>
      </c>
      <c r="J1176" s="3" t="s">
        <v>1098</v>
      </c>
      <c r="K1176" s="2" t="s">
        <v>5802</v>
      </c>
    </row>
    <row r="1177" spans="1:11" x14ac:dyDescent="0.25">
      <c r="A1177" s="2" t="s">
        <v>5803</v>
      </c>
      <c r="B1177" s="2" t="s">
        <v>62</v>
      </c>
      <c r="C1177" s="2" t="s">
        <v>11</v>
      </c>
      <c r="D1177" s="2" t="s">
        <v>63</v>
      </c>
      <c r="E1177" s="2" t="s">
        <v>458</v>
      </c>
      <c r="F1177" s="3">
        <v>0</v>
      </c>
      <c r="G1177" s="2" t="s">
        <v>1095</v>
      </c>
      <c r="H1177" s="2" t="s">
        <v>5804</v>
      </c>
      <c r="I1177" s="3" t="s">
        <v>5805</v>
      </c>
      <c r="J1177" s="3" t="s">
        <v>1098</v>
      </c>
      <c r="K1177" s="2" t="s">
        <v>5806</v>
      </c>
    </row>
    <row r="1178" spans="1:11" x14ac:dyDescent="0.25">
      <c r="A1178" s="2" t="s">
        <v>5807</v>
      </c>
      <c r="B1178" s="2" t="s">
        <v>62</v>
      </c>
      <c r="C1178" s="2" t="s">
        <v>11</v>
      </c>
      <c r="D1178" s="2" t="s">
        <v>63</v>
      </c>
      <c r="E1178" s="2" t="s">
        <v>458</v>
      </c>
      <c r="F1178" s="3">
        <v>1</v>
      </c>
      <c r="G1178" s="2" t="s">
        <v>1101</v>
      </c>
      <c r="H1178" s="2" t="s">
        <v>5808</v>
      </c>
      <c r="I1178" s="3" t="s">
        <v>5809</v>
      </c>
      <c r="J1178" s="3" t="s">
        <v>1098</v>
      </c>
      <c r="K1178" s="2" t="s">
        <v>5810</v>
      </c>
    </row>
    <row r="1179" spans="1:11" x14ac:dyDescent="0.25">
      <c r="A1179" s="2" t="s">
        <v>5811</v>
      </c>
      <c r="B1179" s="2" t="s">
        <v>62</v>
      </c>
      <c r="C1179" s="2" t="s">
        <v>11</v>
      </c>
      <c r="D1179" s="2" t="s">
        <v>63</v>
      </c>
      <c r="E1179" s="2" t="s">
        <v>458</v>
      </c>
      <c r="F1179" s="3">
        <v>2</v>
      </c>
      <c r="G1179" s="2" t="s">
        <v>1101</v>
      </c>
      <c r="H1179" s="2" t="s">
        <v>5812</v>
      </c>
      <c r="I1179" s="3" t="s">
        <v>5813</v>
      </c>
      <c r="J1179" s="3" t="s">
        <v>1098</v>
      </c>
      <c r="K1179" s="2" t="s">
        <v>5814</v>
      </c>
    </row>
    <row r="1180" spans="1:11" x14ac:dyDescent="0.25">
      <c r="A1180" s="2" t="s">
        <v>5815</v>
      </c>
      <c r="B1180" s="2" t="s">
        <v>62</v>
      </c>
      <c r="C1180" s="2" t="s">
        <v>11</v>
      </c>
      <c r="D1180" s="2" t="s">
        <v>63</v>
      </c>
      <c r="E1180" s="2" t="s">
        <v>458</v>
      </c>
      <c r="F1180" s="3">
        <v>3</v>
      </c>
      <c r="G1180" s="2" t="s">
        <v>1101</v>
      </c>
      <c r="H1180" s="2" t="s">
        <v>5816</v>
      </c>
      <c r="I1180" s="3" t="s">
        <v>5817</v>
      </c>
      <c r="J1180" s="3" t="s">
        <v>1098</v>
      </c>
      <c r="K1180" s="2" t="s">
        <v>5818</v>
      </c>
    </row>
    <row r="1181" spans="1:11" x14ac:dyDescent="0.25">
      <c r="A1181" s="2" t="s">
        <v>5819</v>
      </c>
      <c r="B1181" s="2" t="s">
        <v>62</v>
      </c>
      <c r="C1181" s="2" t="s">
        <v>11</v>
      </c>
      <c r="D1181" s="2" t="s">
        <v>63</v>
      </c>
      <c r="E1181" s="2" t="s">
        <v>458</v>
      </c>
      <c r="F1181" s="3">
        <v>4</v>
      </c>
      <c r="G1181" s="2" t="s">
        <v>1101</v>
      </c>
      <c r="H1181" s="2" t="s">
        <v>5820</v>
      </c>
      <c r="I1181" s="3" t="s">
        <v>5821</v>
      </c>
      <c r="J1181" s="3" t="s">
        <v>1098</v>
      </c>
      <c r="K1181" s="2" t="s">
        <v>5822</v>
      </c>
    </row>
    <row r="1182" spans="1:11" x14ac:dyDescent="0.25">
      <c r="A1182" s="2" t="s">
        <v>5823</v>
      </c>
      <c r="B1182" s="2" t="s">
        <v>62</v>
      </c>
      <c r="C1182" s="2" t="s">
        <v>11</v>
      </c>
      <c r="D1182" s="2" t="s">
        <v>63</v>
      </c>
      <c r="E1182" s="2" t="s">
        <v>458</v>
      </c>
      <c r="F1182" s="3">
        <v>5</v>
      </c>
      <c r="G1182" s="2" t="s">
        <v>1101</v>
      </c>
      <c r="H1182" s="2" t="s">
        <v>5824</v>
      </c>
      <c r="I1182" s="3" t="s">
        <v>5825</v>
      </c>
      <c r="J1182" s="3" t="s">
        <v>1098</v>
      </c>
      <c r="K1182" s="2" t="s">
        <v>5826</v>
      </c>
    </row>
    <row r="1183" spans="1:11" x14ac:dyDescent="0.25">
      <c r="A1183" s="2" t="s">
        <v>5827</v>
      </c>
      <c r="B1183" s="2" t="s">
        <v>62</v>
      </c>
      <c r="C1183" s="2" t="s">
        <v>11</v>
      </c>
      <c r="D1183" s="2" t="s">
        <v>63</v>
      </c>
      <c r="E1183" s="2" t="s">
        <v>458</v>
      </c>
      <c r="F1183" s="3">
        <v>6</v>
      </c>
      <c r="G1183" s="2" t="s">
        <v>1101</v>
      </c>
      <c r="H1183" s="2" t="s">
        <v>5828</v>
      </c>
      <c r="I1183" s="3" t="s">
        <v>5829</v>
      </c>
      <c r="J1183" s="3" t="s">
        <v>1098</v>
      </c>
      <c r="K1183" s="2" t="s">
        <v>5830</v>
      </c>
    </row>
    <row r="1184" spans="1:11" x14ac:dyDescent="0.25">
      <c r="A1184" s="2" t="s">
        <v>5831</v>
      </c>
      <c r="B1184" s="2" t="s">
        <v>62</v>
      </c>
      <c r="C1184" s="2" t="s">
        <v>11</v>
      </c>
      <c r="D1184" s="2" t="s">
        <v>63</v>
      </c>
      <c r="E1184" s="2" t="s">
        <v>458</v>
      </c>
      <c r="F1184" s="3">
        <v>7</v>
      </c>
      <c r="G1184" s="2" t="s">
        <v>1101</v>
      </c>
      <c r="H1184" s="2" t="s">
        <v>5832</v>
      </c>
      <c r="I1184" s="3" t="s">
        <v>5833</v>
      </c>
      <c r="J1184" s="3" t="s">
        <v>1098</v>
      </c>
      <c r="K1184" s="2" t="s">
        <v>5834</v>
      </c>
    </row>
    <row r="1185" spans="1:11" x14ac:dyDescent="0.25">
      <c r="A1185" s="2" t="s">
        <v>5835</v>
      </c>
      <c r="B1185" s="2" t="s">
        <v>62</v>
      </c>
      <c r="C1185" s="2" t="s">
        <v>11</v>
      </c>
      <c r="D1185" s="2" t="s">
        <v>63</v>
      </c>
      <c r="E1185" s="2" t="s">
        <v>458</v>
      </c>
      <c r="F1185" s="3">
        <v>8</v>
      </c>
      <c r="G1185" s="2" t="s">
        <v>1101</v>
      </c>
      <c r="H1185" s="2" t="s">
        <v>5836</v>
      </c>
      <c r="I1185" s="3" t="s">
        <v>5837</v>
      </c>
      <c r="J1185" s="3" t="s">
        <v>1098</v>
      </c>
      <c r="K1185" s="2" t="s">
        <v>5838</v>
      </c>
    </row>
    <row r="1186" spans="1:11" x14ac:dyDescent="0.25">
      <c r="A1186" s="2" t="s">
        <v>5839</v>
      </c>
      <c r="B1186" s="2" t="s">
        <v>62</v>
      </c>
      <c r="C1186" s="2" t="s">
        <v>11</v>
      </c>
      <c r="D1186" s="2" t="s">
        <v>63</v>
      </c>
      <c r="E1186" s="2" t="s">
        <v>458</v>
      </c>
      <c r="F1186" s="3">
        <v>9</v>
      </c>
      <c r="G1186" s="2" t="s">
        <v>1101</v>
      </c>
      <c r="H1186" s="2" t="s">
        <v>5840</v>
      </c>
      <c r="I1186" s="3" t="s">
        <v>5841</v>
      </c>
      <c r="J1186" s="3" t="s">
        <v>1098</v>
      </c>
      <c r="K1186" s="2" t="s">
        <v>5842</v>
      </c>
    </row>
    <row r="1187" spans="1:11" x14ac:dyDescent="0.25">
      <c r="A1187" s="2" t="s">
        <v>5843</v>
      </c>
      <c r="B1187" s="2" t="s">
        <v>62</v>
      </c>
      <c r="C1187" s="2" t="s">
        <v>11</v>
      </c>
      <c r="D1187" s="2" t="s">
        <v>63</v>
      </c>
      <c r="E1187" s="2" t="s">
        <v>458</v>
      </c>
      <c r="F1187" s="3">
        <v>10</v>
      </c>
      <c r="G1187" s="2" t="s">
        <v>1101</v>
      </c>
      <c r="H1187" s="2" t="s">
        <v>5844</v>
      </c>
      <c r="I1187" s="3" t="s">
        <v>5845</v>
      </c>
      <c r="J1187" s="3" t="s">
        <v>1098</v>
      </c>
      <c r="K1187" s="2" t="s">
        <v>5846</v>
      </c>
    </row>
    <row r="1188" spans="1:11" x14ac:dyDescent="0.25">
      <c r="A1188" s="2" t="s">
        <v>5847</v>
      </c>
      <c r="B1188" s="2" t="s">
        <v>62</v>
      </c>
      <c r="C1188" s="2" t="s">
        <v>11</v>
      </c>
      <c r="D1188" s="2" t="s">
        <v>63</v>
      </c>
      <c r="E1188" s="2" t="s">
        <v>458</v>
      </c>
      <c r="F1188" s="3">
        <v>11</v>
      </c>
      <c r="G1188" s="2" t="s">
        <v>1101</v>
      </c>
      <c r="H1188" s="2" t="s">
        <v>5848</v>
      </c>
      <c r="I1188" s="3" t="s">
        <v>5849</v>
      </c>
      <c r="J1188" s="3" t="s">
        <v>1098</v>
      </c>
      <c r="K1188" s="2" t="s">
        <v>5850</v>
      </c>
    </row>
    <row r="1189" spans="1:11" x14ac:dyDescent="0.25">
      <c r="A1189" s="2" t="s">
        <v>5851</v>
      </c>
      <c r="B1189" s="2" t="s">
        <v>62</v>
      </c>
      <c r="C1189" s="2" t="s">
        <v>11</v>
      </c>
      <c r="D1189" s="2" t="s">
        <v>63</v>
      </c>
      <c r="E1189" s="2" t="s">
        <v>458</v>
      </c>
      <c r="F1189" s="3">
        <v>12</v>
      </c>
      <c r="G1189" s="2" t="s">
        <v>1101</v>
      </c>
      <c r="H1189" s="2" t="s">
        <v>5852</v>
      </c>
      <c r="I1189" s="3" t="s">
        <v>5853</v>
      </c>
      <c r="J1189" s="3" t="s">
        <v>1098</v>
      </c>
      <c r="K1189" s="2" t="s">
        <v>5854</v>
      </c>
    </row>
    <row r="1190" spans="1:11" x14ac:dyDescent="0.25">
      <c r="A1190" s="2" t="s">
        <v>5855</v>
      </c>
      <c r="B1190" s="2" t="s">
        <v>62</v>
      </c>
      <c r="C1190" s="2" t="s">
        <v>11</v>
      </c>
      <c r="D1190" s="2" t="s">
        <v>63</v>
      </c>
      <c r="E1190" s="2" t="s">
        <v>370</v>
      </c>
      <c r="F1190" s="3">
        <v>0</v>
      </c>
      <c r="G1190" s="2" t="s">
        <v>1095</v>
      </c>
      <c r="H1190" s="2" t="s">
        <v>5856</v>
      </c>
      <c r="I1190" s="3" t="s">
        <v>5857</v>
      </c>
      <c r="J1190" s="3" t="s">
        <v>1098</v>
      </c>
      <c r="K1190" s="2" t="s">
        <v>5858</v>
      </c>
    </row>
    <row r="1191" spans="1:11" x14ac:dyDescent="0.25">
      <c r="A1191" s="2" t="s">
        <v>5859</v>
      </c>
      <c r="B1191" s="2" t="s">
        <v>62</v>
      </c>
      <c r="C1191" s="2" t="s">
        <v>11</v>
      </c>
      <c r="D1191" s="2" t="s">
        <v>63</v>
      </c>
      <c r="E1191" s="2" t="s">
        <v>370</v>
      </c>
      <c r="F1191" s="3">
        <v>1</v>
      </c>
      <c r="G1191" s="2" t="s">
        <v>1101</v>
      </c>
      <c r="H1191" s="2" t="s">
        <v>5860</v>
      </c>
      <c r="I1191" s="3" t="s">
        <v>5861</v>
      </c>
      <c r="J1191" s="3" t="s">
        <v>1098</v>
      </c>
      <c r="K1191" s="2" t="s">
        <v>5862</v>
      </c>
    </row>
    <row r="1192" spans="1:11" x14ac:dyDescent="0.25">
      <c r="A1192" s="2" t="s">
        <v>5863</v>
      </c>
      <c r="B1192" s="2" t="s">
        <v>62</v>
      </c>
      <c r="C1192" s="2" t="s">
        <v>11</v>
      </c>
      <c r="D1192" s="2" t="s">
        <v>63</v>
      </c>
      <c r="E1192" s="2" t="s">
        <v>370</v>
      </c>
      <c r="F1192" s="3">
        <v>2</v>
      </c>
      <c r="G1192" s="2" t="s">
        <v>1101</v>
      </c>
      <c r="H1192" s="2" t="s">
        <v>5864</v>
      </c>
      <c r="I1192" s="3" t="s">
        <v>5865</v>
      </c>
      <c r="J1192" s="3" t="s">
        <v>1098</v>
      </c>
      <c r="K1192" s="2" t="s">
        <v>5866</v>
      </c>
    </row>
    <row r="1193" spans="1:11" x14ac:dyDescent="0.25">
      <c r="A1193" s="2" t="s">
        <v>5867</v>
      </c>
      <c r="B1193" s="2" t="s">
        <v>62</v>
      </c>
      <c r="C1193" s="2" t="s">
        <v>11</v>
      </c>
      <c r="D1193" s="2" t="s">
        <v>63</v>
      </c>
      <c r="E1193" s="2" t="s">
        <v>370</v>
      </c>
      <c r="F1193" s="3">
        <v>3</v>
      </c>
      <c r="G1193" s="2" t="s">
        <v>1101</v>
      </c>
      <c r="H1193" s="2" t="s">
        <v>5868</v>
      </c>
      <c r="I1193" s="3" t="s">
        <v>5869</v>
      </c>
      <c r="J1193" s="3" t="s">
        <v>1098</v>
      </c>
      <c r="K1193" s="2" t="s">
        <v>5870</v>
      </c>
    </row>
    <row r="1194" spans="1:11" x14ac:dyDescent="0.25">
      <c r="A1194" s="2" t="s">
        <v>5871</v>
      </c>
      <c r="B1194" s="2" t="s">
        <v>62</v>
      </c>
      <c r="C1194" s="2" t="s">
        <v>11</v>
      </c>
      <c r="D1194" s="2" t="s">
        <v>63</v>
      </c>
      <c r="E1194" s="2" t="s">
        <v>370</v>
      </c>
      <c r="F1194" s="3">
        <v>4</v>
      </c>
      <c r="G1194" s="2" t="s">
        <v>1101</v>
      </c>
      <c r="H1194" s="2" t="s">
        <v>5872</v>
      </c>
      <c r="I1194" s="3" t="s">
        <v>5873</v>
      </c>
      <c r="J1194" s="3" t="s">
        <v>1098</v>
      </c>
      <c r="K1194" s="2" t="s">
        <v>5874</v>
      </c>
    </row>
    <row r="1195" spans="1:11" x14ac:dyDescent="0.25">
      <c r="A1195" s="2" t="s">
        <v>5875</v>
      </c>
      <c r="B1195" s="2" t="s">
        <v>62</v>
      </c>
      <c r="C1195" s="2" t="s">
        <v>11</v>
      </c>
      <c r="D1195" s="2" t="s">
        <v>63</v>
      </c>
      <c r="E1195" s="2" t="s">
        <v>370</v>
      </c>
      <c r="F1195" s="3">
        <v>5</v>
      </c>
      <c r="G1195" s="2" t="s">
        <v>1101</v>
      </c>
      <c r="H1195" s="2" t="s">
        <v>5876</v>
      </c>
      <c r="I1195" s="3" t="s">
        <v>5877</v>
      </c>
      <c r="J1195" s="3" t="s">
        <v>1098</v>
      </c>
      <c r="K1195" s="2" t="s">
        <v>5878</v>
      </c>
    </row>
    <row r="1196" spans="1:11" x14ac:dyDescent="0.25">
      <c r="A1196" s="2" t="s">
        <v>5879</v>
      </c>
      <c r="B1196" s="2" t="s">
        <v>62</v>
      </c>
      <c r="C1196" s="2" t="s">
        <v>11</v>
      </c>
      <c r="D1196" s="2" t="s">
        <v>63</v>
      </c>
      <c r="E1196" s="2" t="s">
        <v>370</v>
      </c>
      <c r="F1196" s="3">
        <v>6</v>
      </c>
      <c r="G1196" s="2" t="s">
        <v>1101</v>
      </c>
      <c r="H1196" s="2" t="s">
        <v>5880</v>
      </c>
      <c r="I1196" s="3" t="s">
        <v>5881</v>
      </c>
      <c r="J1196" s="3" t="s">
        <v>1098</v>
      </c>
      <c r="K1196" s="2" t="s">
        <v>5882</v>
      </c>
    </row>
    <row r="1197" spans="1:11" x14ac:dyDescent="0.25">
      <c r="A1197" s="2" t="s">
        <v>5883</v>
      </c>
      <c r="B1197" s="2" t="s">
        <v>62</v>
      </c>
      <c r="C1197" s="2" t="s">
        <v>11</v>
      </c>
      <c r="D1197" s="2" t="s">
        <v>63</v>
      </c>
      <c r="E1197" s="2" t="s">
        <v>370</v>
      </c>
      <c r="F1197" s="3">
        <v>7</v>
      </c>
      <c r="G1197" s="2" t="s">
        <v>1101</v>
      </c>
      <c r="H1197" s="2" t="s">
        <v>5884</v>
      </c>
      <c r="I1197" s="3" t="s">
        <v>5885</v>
      </c>
      <c r="J1197" s="3" t="s">
        <v>1098</v>
      </c>
      <c r="K1197" s="2" t="s">
        <v>5886</v>
      </c>
    </row>
    <row r="1198" spans="1:11" x14ac:dyDescent="0.25">
      <c r="A1198" s="2" t="s">
        <v>5887</v>
      </c>
      <c r="B1198" s="2" t="s">
        <v>62</v>
      </c>
      <c r="C1198" s="2" t="s">
        <v>11</v>
      </c>
      <c r="D1198" s="2" t="s">
        <v>63</v>
      </c>
      <c r="E1198" s="2" t="s">
        <v>370</v>
      </c>
      <c r="F1198" s="3">
        <v>8</v>
      </c>
      <c r="G1198" s="2" t="s">
        <v>1101</v>
      </c>
      <c r="H1198" s="2" t="s">
        <v>5888</v>
      </c>
      <c r="I1198" s="3" t="s">
        <v>5889</v>
      </c>
      <c r="J1198" s="3" t="s">
        <v>1098</v>
      </c>
      <c r="K1198" s="2" t="s">
        <v>5890</v>
      </c>
    </row>
    <row r="1199" spans="1:11" x14ac:dyDescent="0.25">
      <c r="A1199" s="2" t="s">
        <v>5891</v>
      </c>
      <c r="B1199" s="2" t="s">
        <v>62</v>
      </c>
      <c r="C1199" s="2" t="s">
        <v>11</v>
      </c>
      <c r="D1199" s="2" t="s">
        <v>63</v>
      </c>
      <c r="E1199" s="2" t="s">
        <v>370</v>
      </c>
      <c r="F1199" s="3">
        <v>9</v>
      </c>
      <c r="G1199" s="2" t="s">
        <v>1101</v>
      </c>
      <c r="H1199" s="2" t="s">
        <v>5892</v>
      </c>
      <c r="I1199" s="3" t="s">
        <v>5893</v>
      </c>
      <c r="J1199" s="3" t="s">
        <v>1098</v>
      </c>
      <c r="K1199" s="2" t="s">
        <v>5894</v>
      </c>
    </row>
    <row r="1200" spans="1:11" x14ac:dyDescent="0.25">
      <c r="A1200" s="2" t="s">
        <v>5895</v>
      </c>
      <c r="B1200" s="2" t="s">
        <v>62</v>
      </c>
      <c r="C1200" s="2" t="s">
        <v>11</v>
      </c>
      <c r="D1200" s="2" t="s">
        <v>63</v>
      </c>
      <c r="E1200" s="2" t="s">
        <v>370</v>
      </c>
      <c r="F1200" s="3">
        <v>10</v>
      </c>
      <c r="G1200" s="2" t="s">
        <v>1101</v>
      </c>
      <c r="H1200" s="2" t="s">
        <v>5896</v>
      </c>
      <c r="I1200" s="3" t="s">
        <v>5897</v>
      </c>
      <c r="J1200" s="3" t="s">
        <v>1098</v>
      </c>
      <c r="K1200" s="2" t="s">
        <v>5898</v>
      </c>
    </row>
    <row r="1201" spans="1:11" x14ac:dyDescent="0.25">
      <c r="A1201" s="2" t="s">
        <v>5899</v>
      </c>
      <c r="B1201" s="2" t="s">
        <v>62</v>
      </c>
      <c r="C1201" s="2" t="s">
        <v>11</v>
      </c>
      <c r="D1201" s="2" t="s">
        <v>63</v>
      </c>
      <c r="E1201" s="2" t="s">
        <v>370</v>
      </c>
      <c r="F1201" s="3">
        <v>11</v>
      </c>
      <c r="G1201" s="2" t="s">
        <v>1101</v>
      </c>
      <c r="H1201" s="2" t="s">
        <v>5900</v>
      </c>
      <c r="I1201" s="3" t="s">
        <v>5901</v>
      </c>
      <c r="J1201" s="3" t="s">
        <v>1098</v>
      </c>
      <c r="K1201" s="2" t="s">
        <v>5902</v>
      </c>
    </row>
    <row r="1202" spans="1:11" x14ac:dyDescent="0.25">
      <c r="A1202" s="2" t="s">
        <v>5903</v>
      </c>
      <c r="B1202" s="2" t="s">
        <v>62</v>
      </c>
      <c r="C1202" s="2" t="s">
        <v>11</v>
      </c>
      <c r="D1202" s="2" t="s">
        <v>63</v>
      </c>
      <c r="E1202" s="2" t="s">
        <v>370</v>
      </c>
      <c r="F1202" s="3">
        <v>12</v>
      </c>
      <c r="G1202" s="2" t="s">
        <v>1101</v>
      </c>
      <c r="H1202" s="2" t="s">
        <v>5904</v>
      </c>
      <c r="I1202" s="3" t="s">
        <v>5905</v>
      </c>
      <c r="J1202" s="3" t="s">
        <v>1098</v>
      </c>
      <c r="K1202" s="2" t="s">
        <v>5906</v>
      </c>
    </row>
    <row r="1203" spans="1:11" x14ac:dyDescent="0.25">
      <c r="A1203" s="2" t="s">
        <v>5907</v>
      </c>
      <c r="B1203" s="2" t="s">
        <v>62</v>
      </c>
      <c r="C1203" s="2" t="s">
        <v>11</v>
      </c>
      <c r="D1203" s="2" t="s">
        <v>63</v>
      </c>
      <c r="E1203" s="2" t="s">
        <v>395</v>
      </c>
      <c r="F1203" s="3">
        <v>0</v>
      </c>
      <c r="G1203" s="2" t="s">
        <v>1095</v>
      </c>
      <c r="H1203" s="2" t="s">
        <v>5908</v>
      </c>
      <c r="I1203" s="3" t="s">
        <v>5909</v>
      </c>
      <c r="J1203" s="3" t="s">
        <v>1132</v>
      </c>
      <c r="K1203" s="2" t="s">
        <v>5910</v>
      </c>
    </row>
    <row r="1204" spans="1:11" x14ac:dyDescent="0.25">
      <c r="A1204" s="2" t="s">
        <v>5911</v>
      </c>
      <c r="B1204" s="2" t="s">
        <v>62</v>
      </c>
      <c r="C1204" s="2" t="s">
        <v>11</v>
      </c>
      <c r="D1204" s="2" t="s">
        <v>63</v>
      </c>
      <c r="E1204" s="2" t="s">
        <v>395</v>
      </c>
      <c r="F1204" s="3">
        <v>1</v>
      </c>
      <c r="G1204" s="2" t="s">
        <v>1101</v>
      </c>
      <c r="H1204" s="2" t="s">
        <v>5912</v>
      </c>
      <c r="I1204" s="3" t="s">
        <v>5913</v>
      </c>
      <c r="J1204" s="3" t="s">
        <v>1132</v>
      </c>
      <c r="K1204" s="2" t="s">
        <v>5914</v>
      </c>
    </row>
    <row r="1205" spans="1:11" x14ac:dyDescent="0.25">
      <c r="A1205" s="2" t="s">
        <v>5915</v>
      </c>
      <c r="B1205" s="2" t="s">
        <v>62</v>
      </c>
      <c r="C1205" s="2" t="s">
        <v>11</v>
      </c>
      <c r="D1205" s="2" t="s">
        <v>63</v>
      </c>
      <c r="E1205" s="2" t="s">
        <v>395</v>
      </c>
      <c r="F1205" s="3">
        <v>2</v>
      </c>
      <c r="G1205" s="2" t="s">
        <v>1101</v>
      </c>
      <c r="H1205" s="2" t="s">
        <v>5916</v>
      </c>
      <c r="I1205" s="3" t="s">
        <v>5917</v>
      </c>
      <c r="J1205" s="3" t="s">
        <v>1132</v>
      </c>
      <c r="K1205" s="2" t="s">
        <v>5918</v>
      </c>
    </row>
    <row r="1206" spans="1:11" x14ac:dyDescent="0.25">
      <c r="A1206" s="2" t="s">
        <v>5919</v>
      </c>
      <c r="B1206" s="2" t="s">
        <v>62</v>
      </c>
      <c r="C1206" s="2" t="s">
        <v>11</v>
      </c>
      <c r="D1206" s="2" t="s">
        <v>63</v>
      </c>
      <c r="E1206" s="2" t="s">
        <v>395</v>
      </c>
      <c r="F1206" s="3">
        <v>3</v>
      </c>
      <c r="G1206" s="2" t="s">
        <v>1101</v>
      </c>
      <c r="H1206" s="2" t="s">
        <v>5920</v>
      </c>
      <c r="I1206" s="3" t="s">
        <v>5921</v>
      </c>
      <c r="J1206" s="3" t="s">
        <v>1132</v>
      </c>
      <c r="K1206" s="2" t="s">
        <v>5922</v>
      </c>
    </row>
    <row r="1207" spans="1:11" x14ac:dyDescent="0.25">
      <c r="A1207" s="2" t="s">
        <v>5923</v>
      </c>
      <c r="B1207" s="2" t="s">
        <v>62</v>
      </c>
      <c r="C1207" s="2" t="s">
        <v>11</v>
      </c>
      <c r="D1207" s="2" t="s">
        <v>63</v>
      </c>
      <c r="E1207" s="2" t="s">
        <v>395</v>
      </c>
      <c r="F1207" s="3">
        <v>4</v>
      </c>
      <c r="G1207" s="2" t="s">
        <v>1101</v>
      </c>
      <c r="H1207" s="2" t="s">
        <v>5924</v>
      </c>
      <c r="I1207" s="3" t="s">
        <v>5925</v>
      </c>
      <c r="J1207" s="3" t="s">
        <v>1132</v>
      </c>
      <c r="K1207" s="2" t="s">
        <v>5926</v>
      </c>
    </row>
    <row r="1208" spans="1:11" x14ac:dyDescent="0.25">
      <c r="A1208" s="2" t="s">
        <v>5927</v>
      </c>
      <c r="B1208" s="2" t="s">
        <v>62</v>
      </c>
      <c r="C1208" s="2" t="s">
        <v>11</v>
      </c>
      <c r="D1208" s="2" t="s">
        <v>63</v>
      </c>
      <c r="E1208" s="2" t="s">
        <v>395</v>
      </c>
      <c r="F1208" s="3">
        <v>5</v>
      </c>
      <c r="G1208" s="2" t="s">
        <v>1101</v>
      </c>
      <c r="H1208" s="2" t="s">
        <v>5928</v>
      </c>
      <c r="I1208" s="3" t="s">
        <v>5929</v>
      </c>
      <c r="J1208" s="3" t="s">
        <v>1132</v>
      </c>
      <c r="K1208" s="2" t="s">
        <v>5930</v>
      </c>
    </row>
    <row r="1209" spans="1:11" x14ac:dyDescent="0.25">
      <c r="A1209" s="2" t="s">
        <v>5931</v>
      </c>
      <c r="B1209" s="2" t="s">
        <v>62</v>
      </c>
      <c r="C1209" s="2" t="s">
        <v>11</v>
      </c>
      <c r="D1209" s="2" t="s">
        <v>63</v>
      </c>
      <c r="E1209" s="2" t="s">
        <v>395</v>
      </c>
      <c r="F1209" s="3">
        <v>6</v>
      </c>
      <c r="G1209" s="2" t="s">
        <v>1101</v>
      </c>
      <c r="H1209" s="2" t="s">
        <v>5932</v>
      </c>
      <c r="I1209" s="3" t="s">
        <v>5933</v>
      </c>
      <c r="J1209" s="3" t="s">
        <v>1132</v>
      </c>
      <c r="K1209" s="2" t="s">
        <v>5934</v>
      </c>
    </row>
    <row r="1210" spans="1:11" x14ac:dyDescent="0.25">
      <c r="A1210" s="2" t="s">
        <v>5935</v>
      </c>
      <c r="B1210" s="2" t="s">
        <v>62</v>
      </c>
      <c r="C1210" s="2" t="s">
        <v>11</v>
      </c>
      <c r="D1210" s="2" t="s">
        <v>63</v>
      </c>
      <c r="E1210" s="2" t="s">
        <v>395</v>
      </c>
      <c r="F1210" s="3">
        <v>7</v>
      </c>
      <c r="G1210" s="2" t="s">
        <v>1101</v>
      </c>
      <c r="H1210" s="2" t="s">
        <v>5936</v>
      </c>
      <c r="I1210" s="3" t="s">
        <v>5937</v>
      </c>
      <c r="J1210" s="3" t="s">
        <v>1132</v>
      </c>
      <c r="K1210" s="2" t="s">
        <v>5938</v>
      </c>
    </row>
    <row r="1211" spans="1:11" x14ac:dyDescent="0.25">
      <c r="A1211" s="2" t="s">
        <v>5939</v>
      </c>
      <c r="B1211" s="2" t="s">
        <v>62</v>
      </c>
      <c r="C1211" s="2" t="s">
        <v>11</v>
      </c>
      <c r="D1211" s="2" t="s">
        <v>63</v>
      </c>
      <c r="E1211" s="2" t="s">
        <v>395</v>
      </c>
      <c r="F1211" s="3">
        <v>8</v>
      </c>
      <c r="G1211" s="2" t="s">
        <v>1101</v>
      </c>
      <c r="H1211" s="2" t="s">
        <v>5940</v>
      </c>
      <c r="I1211" s="3" t="s">
        <v>5941</v>
      </c>
      <c r="J1211" s="3" t="s">
        <v>1132</v>
      </c>
      <c r="K1211" s="2" t="s">
        <v>5942</v>
      </c>
    </row>
    <row r="1212" spans="1:11" x14ac:dyDescent="0.25">
      <c r="A1212" s="2" t="s">
        <v>5943</v>
      </c>
      <c r="B1212" s="2" t="s">
        <v>62</v>
      </c>
      <c r="C1212" s="2" t="s">
        <v>11</v>
      </c>
      <c r="D1212" s="2" t="s">
        <v>63</v>
      </c>
      <c r="E1212" s="2" t="s">
        <v>395</v>
      </c>
      <c r="F1212" s="3">
        <v>9</v>
      </c>
      <c r="G1212" s="2" t="s">
        <v>1101</v>
      </c>
      <c r="H1212" s="2" t="s">
        <v>5944</v>
      </c>
      <c r="I1212" s="3" t="s">
        <v>5945</v>
      </c>
      <c r="J1212" s="3" t="s">
        <v>1132</v>
      </c>
      <c r="K1212" s="2" t="s">
        <v>5946</v>
      </c>
    </row>
    <row r="1213" spans="1:11" x14ac:dyDescent="0.25">
      <c r="A1213" s="2" t="s">
        <v>5947</v>
      </c>
      <c r="B1213" s="2" t="s">
        <v>62</v>
      </c>
      <c r="C1213" s="2" t="s">
        <v>11</v>
      </c>
      <c r="D1213" s="2" t="s">
        <v>63</v>
      </c>
      <c r="E1213" s="2" t="s">
        <v>395</v>
      </c>
      <c r="F1213" s="3">
        <v>10</v>
      </c>
      <c r="G1213" s="2" t="s">
        <v>1101</v>
      </c>
      <c r="H1213" s="2" t="s">
        <v>5948</v>
      </c>
      <c r="I1213" s="3" t="s">
        <v>5949</v>
      </c>
      <c r="J1213" s="3" t="s">
        <v>1132</v>
      </c>
      <c r="K1213" s="2" t="s">
        <v>5950</v>
      </c>
    </row>
    <row r="1214" spans="1:11" x14ac:dyDescent="0.25">
      <c r="A1214" s="2" t="s">
        <v>5951</v>
      </c>
      <c r="B1214" s="2" t="s">
        <v>62</v>
      </c>
      <c r="C1214" s="2" t="s">
        <v>11</v>
      </c>
      <c r="D1214" s="2" t="s">
        <v>63</v>
      </c>
      <c r="E1214" s="2" t="s">
        <v>395</v>
      </c>
      <c r="F1214" s="3">
        <v>11</v>
      </c>
      <c r="G1214" s="2" t="s">
        <v>1101</v>
      </c>
      <c r="H1214" s="2" t="s">
        <v>5952</v>
      </c>
      <c r="I1214" s="3" t="s">
        <v>5953</v>
      </c>
      <c r="J1214" s="3" t="s">
        <v>1132</v>
      </c>
      <c r="K1214" s="2" t="s">
        <v>5954</v>
      </c>
    </row>
    <row r="1215" spans="1:11" x14ac:dyDescent="0.25">
      <c r="A1215" s="2" t="s">
        <v>5955</v>
      </c>
      <c r="B1215" s="2" t="s">
        <v>62</v>
      </c>
      <c r="C1215" s="2" t="s">
        <v>11</v>
      </c>
      <c r="D1215" s="2" t="s">
        <v>63</v>
      </c>
      <c r="E1215" s="2" t="s">
        <v>395</v>
      </c>
      <c r="F1215" s="3">
        <v>12</v>
      </c>
      <c r="G1215" s="2" t="s">
        <v>1101</v>
      </c>
      <c r="H1215" s="2" t="s">
        <v>5956</v>
      </c>
      <c r="I1215" s="3" t="s">
        <v>5957</v>
      </c>
      <c r="J1215" s="3" t="s">
        <v>1132</v>
      </c>
      <c r="K1215" s="2" t="s">
        <v>5958</v>
      </c>
    </row>
    <row r="1216" spans="1:11" x14ac:dyDescent="0.25">
      <c r="A1216" s="2" t="s">
        <v>5959</v>
      </c>
      <c r="B1216" s="2" t="s">
        <v>62</v>
      </c>
      <c r="C1216" s="2" t="s">
        <v>11</v>
      </c>
      <c r="D1216" s="2" t="s">
        <v>63</v>
      </c>
      <c r="E1216" s="2" t="s">
        <v>378</v>
      </c>
      <c r="F1216" s="3">
        <v>0</v>
      </c>
      <c r="G1216" s="2" t="s">
        <v>1095</v>
      </c>
      <c r="H1216" s="2" t="s">
        <v>5960</v>
      </c>
      <c r="I1216" s="3" t="s">
        <v>5961</v>
      </c>
      <c r="J1216" s="3" t="s">
        <v>1098</v>
      </c>
      <c r="K1216" s="2" t="s">
        <v>5962</v>
      </c>
    </row>
    <row r="1217" spans="1:11" x14ac:dyDescent="0.25">
      <c r="A1217" s="2" t="s">
        <v>5963</v>
      </c>
      <c r="B1217" s="2" t="s">
        <v>62</v>
      </c>
      <c r="C1217" s="2" t="s">
        <v>11</v>
      </c>
      <c r="D1217" s="2" t="s">
        <v>63</v>
      </c>
      <c r="E1217" s="2" t="s">
        <v>378</v>
      </c>
      <c r="F1217" s="3">
        <v>1</v>
      </c>
      <c r="G1217" s="2" t="s">
        <v>1101</v>
      </c>
      <c r="H1217" s="2" t="s">
        <v>5964</v>
      </c>
      <c r="I1217" s="3" t="s">
        <v>5965</v>
      </c>
      <c r="J1217" s="3" t="s">
        <v>1098</v>
      </c>
      <c r="K1217" s="2" t="s">
        <v>5966</v>
      </c>
    </row>
    <row r="1218" spans="1:11" x14ac:dyDescent="0.25">
      <c r="A1218" s="2" t="s">
        <v>5967</v>
      </c>
      <c r="B1218" s="2" t="s">
        <v>62</v>
      </c>
      <c r="C1218" s="2" t="s">
        <v>11</v>
      </c>
      <c r="D1218" s="2" t="s">
        <v>63</v>
      </c>
      <c r="E1218" s="2" t="s">
        <v>378</v>
      </c>
      <c r="F1218" s="3">
        <v>2</v>
      </c>
      <c r="G1218" s="2" t="s">
        <v>1101</v>
      </c>
      <c r="H1218" s="2" t="s">
        <v>5968</v>
      </c>
      <c r="I1218" s="3" t="s">
        <v>5969</v>
      </c>
      <c r="J1218" s="3" t="s">
        <v>1098</v>
      </c>
      <c r="K1218" s="2" t="s">
        <v>5970</v>
      </c>
    </row>
    <row r="1219" spans="1:11" x14ac:dyDescent="0.25">
      <c r="A1219" s="2" t="s">
        <v>5971</v>
      </c>
      <c r="B1219" s="2" t="s">
        <v>62</v>
      </c>
      <c r="C1219" s="2" t="s">
        <v>11</v>
      </c>
      <c r="D1219" s="2" t="s">
        <v>63</v>
      </c>
      <c r="E1219" s="2" t="s">
        <v>378</v>
      </c>
      <c r="F1219" s="3">
        <v>3</v>
      </c>
      <c r="G1219" s="2" t="s">
        <v>1101</v>
      </c>
      <c r="H1219" s="2" t="s">
        <v>5972</v>
      </c>
      <c r="I1219" s="3" t="s">
        <v>5973</v>
      </c>
      <c r="J1219" s="3" t="s">
        <v>1098</v>
      </c>
      <c r="K1219" s="2" t="s">
        <v>5974</v>
      </c>
    </row>
    <row r="1220" spans="1:11" x14ac:dyDescent="0.25">
      <c r="A1220" s="2" t="s">
        <v>5975</v>
      </c>
      <c r="B1220" s="2" t="s">
        <v>62</v>
      </c>
      <c r="C1220" s="2" t="s">
        <v>11</v>
      </c>
      <c r="D1220" s="2" t="s">
        <v>63</v>
      </c>
      <c r="E1220" s="2" t="s">
        <v>378</v>
      </c>
      <c r="F1220" s="3">
        <v>4</v>
      </c>
      <c r="G1220" s="2" t="s">
        <v>1101</v>
      </c>
      <c r="H1220" s="2" t="s">
        <v>5976</v>
      </c>
      <c r="I1220" s="3" t="s">
        <v>5977</v>
      </c>
      <c r="J1220" s="3" t="s">
        <v>1098</v>
      </c>
      <c r="K1220" s="2" t="s">
        <v>5978</v>
      </c>
    </row>
    <row r="1221" spans="1:11" x14ac:dyDescent="0.25">
      <c r="A1221" s="2" t="s">
        <v>5979</v>
      </c>
      <c r="B1221" s="2" t="s">
        <v>62</v>
      </c>
      <c r="C1221" s="2" t="s">
        <v>11</v>
      </c>
      <c r="D1221" s="2" t="s">
        <v>63</v>
      </c>
      <c r="E1221" s="2" t="s">
        <v>378</v>
      </c>
      <c r="F1221" s="3">
        <v>5</v>
      </c>
      <c r="G1221" s="2" t="s">
        <v>1101</v>
      </c>
      <c r="H1221" s="2" t="s">
        <v>5980</v>
      </c>
      <c r="I1221" s="3" t="s">
        <v>5981</v>
      </c>
      <c r="J1221" s="3" t="s">
        <v>1098</v>
      </c>
      <c r="K1221" s="2" t="s">
        <v>5982</v>
      </c>
    </row>
    <row r="1222" spans="1:11" x14ac:dyDescent="0.25">
      <c r="A1222" s="2" t="s">
        <v>5983</v>
      </c>
      <c r="B1222" s="2" t="s">
        <v>62</v>
      </c>
      <c r="C1222" s="2" t="s">
        <v>11</v>
      </c>
      <c r="D1222" s="2" t="s">
        <v>63</v>
      </c>
      <c r="E1222" s="2" t="s">
        <v>378</v>
      </c>
      <c r="F1222" s="3">
        <v>6</v>
      </c>
      <c r="G1222" s="2" t="s">
        <v>1101</v>
      </c>
      <c r="H1222" s="2" t="s">
        <v>5984</v>
      </c>
      <c r="I1222" s="3" t="s">
        <v>5985</v>
      </c>
      <c r="J1222" s="3" t="s">
        <v>1098</v>
      </c>
      <c r="K1222" s="2" t="s">
        <v>5986</v>
      </c>
    </row>
    <row r="1223" spans="1:11" x14ac:dyDescent="0.25">
      <c r="A1223" s="2" t="s">
        <v>5987</v>
      </c>
      <c r="B1223" s="2" t="s">
        <v>62</v>
      </c>
      <c r="C1223" s="2" t="s">
        <v>11</v>
      </c>
      <c r="D1223" s="2" t="s">
        <v>63</v>
      </c>
      <c r="E1223" s="2" t="s">
        <v>378</v>
      </c>
      <c r="F1223" s="3">
        <v>7</v>
      </c>
      <c r="G1223" s="2" t="s">
        <v>1101</v>
      </c>
      <c r="H1223" s="2" t="s">
        <v>5988</v>
      </c>
      <c r="I1223" s="3" t="s">
        <v>5989</v>
      </c>
      <c r="J1223" s="3" t="s">
        <v>1098</v>
      </c>
      <c r="K1223" s="2" t="s">
        <v>5990</v>
      </c>
    </row>
    <row r="1224" spans="1:11" x14ac:dyDescent="0.25">
      <c r="A1224" s="2" t="s">
        <v>5991</v>
      </c>
      <c r="B1224" s="2" t="s">
        <v>62</v>
      </c>
      <c r="C1224" s="2" t="s">
        <v>11</v>
      </c>
      <c r="D1224" s="2" t="s">
        <v>63</v>
      </c>
      <c r="E1224" s="2" t="s">
        <v>378</v>
      </c>
      <c r="F1224" s="3">
        <v>8</v>
      </c>
      <c r="G1224" s="2" t="s">
        <v>1101</v>
      </c>
      <c r="H1224" s="2" t="s">
        <v>5992</v>
      </c>
      <c r="I1224" s="3" t="s">
        <v>5993</v>
      </c>
      <c r="J1224" s="3" t="s">
        <v>1098</v>
      </c>
      <c r="K1224" s="2" t="s">
        <v>5994</v>
      </c>
    </row>
    <row r="1225" spans="1:11" x14ac:dyDescent="0.25">
      <c r="A1225" s="2" t="s">
        <v>5995</v>
      </c>
      <c r="B1225" s="2" t="s">
        <v>62</v>
      </c>
      <c r="C1225" s="2" t="s">
        <v>11</v>
      </c>
      <c r="D1225" s="2" t="s">
        <v>63</v>
      </c>
      <c r="E1225" s="2" t="s">
        <v>378</v>
      </c>
      <c r="F1225" s="3">
        <v>9</v>
      </c>
      <c r="G1225" s="2" t="s">
        <v>1101</v>
      </c>
      <c r="H1225" s="2" t="s">
        <v>5996</v>
      </c>
      <c r="I1225" s="3" t="s">
        <v>5997</v>
      </c>
      <c r="J1225" s="3" t="s">
        <v>1098</v>
      </c>
      <c r="K1225" s="2" t="s">
        <v>5998</v>
      </c>
    </row>
    <row r="1226" spans="1:11" x14ac:dyDescent="0.25">
      <c r="A1226" s="2" t="s">
        <v>5999</v>
      </c>
      <c r="B1226" s="2" t="s">
        <v>62</v>
      </c>
      <c r="C1226" s="2" t="s">
        <v>11</v>
      </c>
      <c r="D1226" s="2" t="s">
        <v>63</v>
      </c>
      <c r="E1226" s="2" t="s">
        <v>378</v>
      </c>
      <c r="F1226" s="3">
        <v>10</v>
      </c>
      <c r="G1226" s="2" t="s">
        <v>1101</v>
      </c>
      <c r="H1226" s="2" t="s">
        <v>6000</v>
      </c>
      <c r="I1226" s="3" t="s">
        <v>6001</v>
      </c>
      <c r="J1226" s="3" t="s">
        <v>1132</v>
      </c>
      <c r="K1226" s="2" t="s">
        <v>6002</v>
      </c>
    </row>
    <row r="1227" spans="1:11" x14ac:dyDescent="0.25">
      <c r="A1227" s="2" t="s">
        <v>6003</v>
      </c>
      <c r="B1227" s="2" t="s">
        <v>62</v>
      </c>
      <c r="C1227" s="2" t="s">
        <v>11</v>
      </c>
      <c r="D1227" s="2" t="s">
        <v>63</v>
      </c>
      <c r="E1227" s="2" t="s">
        <v>378</v>
      </c>
      <c r="F1227" s="3">
        <v>11</v>
      </c>
      <c r="G1227" s="2" t="s">
        <v>1101</v>
      </c>
      <c r="H1227" s="2" t="s">
        <v>6004</v>
      </c>
      <c r="I1227" s="3" t="s">
        <v>6005</v>
      </c>
      <c r="J1227" s="3" t="s">
        <v>1098</v>
      </c>
      <c r="K1227" s="2" t="s">
        <v>6006</v>
      </c>
    </row>
    <row r="1228" spans="1:11" x14ac:dyDescent="0.25">
      <c r="A1228" s="2" t="s">
        <v>6007</v>
      </c>
      <c r="B1228" s="2" t="s">
        <v>62</v>
      </c>
      <c r="C1228" s="2" t="s">
        <v>11</v>
      </c>
      <c r="D1228" s="2" t="s">
        <v>63</v>
      </c>
      <c r="E1228" s="2" t="s">
        <v>378</v>
      </c>
      <c r="F1228" s="3">
        <v>12</v>
      </c>
      <c r="G1228" s="2" t="s">
        <v>1101</v>
      </c>
      <c r="H1228" s="2" t="s">
        <v>6008</v>
      </c>
      <c r="I1228" s="3" t="s">
        <v>6009</v>
      </c>
      <c r="J1228" s="3" t="s">
        <v>1137</v>
      </c>
      <c r="K1228" s="2" t="s">
        <v>6010</v>
      </c>
    </row>
    <row r="1229" spans="1:11" x14ac:dyDescent="0.25">
      <c r="A1229" s="2" t="s">
        <v>6011</v>
      </c>
      <c r="B1229" s="2" t="s">
        <v>62</v>
      </c>
      <c r="C1229" s="2" t="s">
        <v>11</v>
      </c>
      <c r="D1229" s="2" t="s">
        <v>63</v>
      </c>
      <c r="E1229" s="2" t="s">
        <v>393</v>
      </c>
      <c r="F1229" s="3">
        <v>0</v>
      </c>
      <c r="G1229" s="2" t="s">
        <v>1095</v>
      </c>
      <c r="H1229" s="2" t="s">
        <v>6012</v>
      </c>
      <c r="I1229" s="3" t="s">
        <v>6013</v>
      </c>
      <c r="J1229" s="3" t="s">
        <v>1098</v>
      </c>
      <c r="K1229" s="2" t="s">
        <v>6014</v>
      </c>
    </row>
    <row r="1230" spans="1:11" x14ac:dyDescent="0.25">
      <c r="A1230" s="2" t="s">
        <v>6015</v>
      </c>
      <c r="B1230" s="2" t="s">
        <v>62</v>
      </c>
      <c r="C1230" s="2" t="s">
        <v>11</v>
      </c>
      <c r="D1230" s="2" t="s">
        <v>63</v>
      </c>
      <c r="E1230" s="2" t="s">
        <v>393</v>
      </c>
      <c r="F1230" s="3">
        <v>1</v>
      </c>
      <c r="G1230" s="2" t="s">
        <v>1101</v>
      </c>
      <c r="H1230" s="2" t="s">
        <v>6016</v>
      </c>
      <c r="I1230" s="3" t="s">
        <v>6017</v>
      </c>
      <c r="J1230" s="3" t="s">
        <v>1098</v>
      </c>
      <c r="K1230" s="2" t="s">
        <v>6018</v>
      </c>
    </row>
    <row r="1231" spans="1:11" x14ac:dyDescent="0.25">
      <c r="A1231" s="2" t="s">
        <v>6019</v>
      </c>
      <c r="B1231" s="2" t="s">
        <v>62</v>
      </c>
      <c r="C1231" s="2" t="s">
        <v>11</v>
      </c>
      <c r="D1231" s="2" t="s">
        <v>63</v>
      </c>
      <c r="E1231" s="2" t="s">
        <v>393</v>
      </c>
      <c r="F1231" s="3">
        <v>2</v>
      </c>
      <c r="G1231" s="2" t="s">
        <v>1101</v>
      </c>
      <c r="H1231" s="2" t="s">
        <v>6020</v>
      </c>
      <c r="I1231" s="3" t="s">
        <v>6021</v>
      </c>
      <c r="J1231" s="3" t="s">
        <v>1098</v>
      </c>
      <c r="K1231" s="2" t="s">
        <v>6022</v>
      </c>
    </row>
    <row r="1232" spans="1:11" x14ac:dyDescent="0.25">
      <c r="A1232" s="2" t="s">
        <v>6023</v>
      </c>
      <c r="B1232" s="2" t="s">
        <v>62</v>
      </c>
      <c r="C1232" s="2" t="s">
        <v>11</v>
      </c>
      <c r="D1232" s="2" t="s">
        <v>63</v>
      </c>
      <c r="E1232" s="2" t="s">
        <v>393</v>
      </c>
      <c r="F1232" s="3">
        <v>3</v>
      </c>
      <c r="G1232" s="2" t="s">
        <v>1101</v>
      </c>
      <c r="H1232" s="2" t="s">
        <v>6024</v>
      </c>
      <c r="I1232" s="3" t="s">
        <v>6025</v>
      </c>
      <c r="J1232" s="3" t="s">
        <v>1098</v>
      </c>
      <c r="K1232" s="2" t="s">
        <v>6026</v>
      </c>
    </row>
    <row r="1233" spans="1:11" x14ac:dyDescent="0.25">
      <c r="A1233" s="2" t="s">
        <v>6027</v>
      </c>
      <c r="B1233" s="2" t="s">
        <v>62</v>
      </c>
      <c r="C1233" s="2" t="s">
        <v>11</v>
      </c>
      <c r="D1233" s="2" t="s">
        <v>63</v>
      </c>
      <c r="E1233" s="2" t="s">
        <v>393</v>
      </c>
      <c r="F1233" s="3">
        <v>4</v>
      </c>
      <c r="G1233" s="2" t="s">
        <v>1101</v>
      </c>
      <c r="H1233" s="2" t="s">
        <v>6028</v>
      </c>
      <c r="I1233" s="3" t="s">
        <v>6029</v>
      </c>
      <c r="J1233" s="3" t="s">
        <v>1098</v>
      </c>
      <c r="K1233" s="2" t="s">
        <v>6030</v>
      </c>
    </row>
    <row r="1234" spans="1:11" x14ac:dyDescent="0.25">
      <c r="A1234" s="2" t="s">
        <v>6031</v>
      </c>
      <c r="B1234" s="2" t="s">
        <v>62</v>
      </c>
      <c r="C1234" s="2" t="s">
        <v>11</v>
      </c>
      <c r="D1234" s="2" t="s">
        <v>63</v>
      </c>
      <c r="E1234" s="2" t="s">
        <v>393</v>
      </c>
      <c r="F1234" s="3">
        <v>5</v>
      </c>
      <c r="G1234" s="2" t="s">
        <v>1101</v>
      </c>
      <c r="H1234" s="2" t="s">
        <v>6032</v>
      </c>
      <c r="I1234" s="3" t="s">
        <v>6033</v>
      </c>
      <c r="J1234" s="3" t="s">
        <v>1132</v>
      </c>
      <c r="K1234" s="2" t="s">
        <v>6034</v>
      </c>
    </row>
    <row r="1235" spans="1:11" x14ac:dyDescent="0.25">
      <c r="A1235" s="2" t="s">
        <v>6035</v>
      </c>
      <c r="B1235" s="2" t="s">
        <v>62</v>
      </c>
      <c r="C1235" s="2" t="s">
        <v>11</v>
      </c>
      <c r="D1235" s="2" t="s">
        <v>63</v>
      </c>
      <c r="E1235" s="2" t="s">
        <v>393</v>
      </c>
      <c r="F1235" s="3">
        <v>6</v>
      </c>
      <c r="G1235" s="2" t="s">
        <v>1101</v>
      </c>
      <c r="H1235" s="2" t="s">
        <v>6036</v>
      </c>
      <c r="I1235" s="3" t="s">
        <v>6037</v>
      </c>
      <c r="J1235" s="3" t="s">
        <v>1098</v>
      </c>
      <c r="K1235" s="2" t="s">
        <v>6038</v>
      </c>
    </row>
    <row r="1236" spans="1:11" x14ac:dyDescent="0.25">
      <c r="A1236" s="2" t="s">
        <v>6039</v>
      </c>
      <c r="B1236" s="2" t="s">
        <v>62</v>
      </c>
      <c r="C1236" s="2" t="s">
        <v>11</v>
      </c>
      <c r="D1236" s="2" t="s">
        <v>63</v>
      </c>
      <c r="E1236" s="2" t="s">
        <v>393</v>
      </c>
      <c r="F1236" s="3">
        <v>7</v>
      </c>
      <c r="G1236" s="2" t="s">
        <v>1101</v>
      </c>
      <c r="H1236" s="2" t="s">
        <v>6040</v>
      </c>
      <c r="I1236" s="3" t="s">
        <v>6041</v>
      </c>
      <c r="J1236" s="3" t="s">
        <v>1132</v>
      </c>
      <c r="K1236" s="2" t="s">
        <v>6042</v>
      </c>
    </row>
    <row r="1237" spans="1:11" x14ac:dyDescent="0.25">
      <c r="A1237" s="2" t="s">
        <v>6043</v>
      </c>
      <c r="B1237" s="2" t="s">
        <v>62</v>
      </c>
      <c r="C1237" s="2" t="s">
        <v>11</v>
      </c>
      <c r="D1237" s="2" t="s">
        <v>63</v>
      </c>
      <c r="E1237" s="2" t="s">
        <v>393</v>
      </c>
      <c r="F1237" s="3">
        <v>8</v>
      </c>
      <c r="G1237" s="2" t="s">
        <v>1101</v>
      </c>
      <c r="H1237" s="2" t="s">
        <v>6044</v>
      </c>
      <c r="I1237" s="3" t="s">
        <v>6045</v>
      </c>
      <c r="J1237" s="3" t="s">
        <v>1098</v>
      </c>
      <c r="K1237" s="2" t="s">
        <v>6046</v>
      </c>
    </row>
    <row r="1238" spans="1:11" x14ac:dyDescent="0.25">
      <c r="A1238" s="2" t="s">
        <v>6047</v>
      </c>
      <c r="B1238" s="2" t="s">
        <v>62</v>
      </c>
      <c r="C1238" s="2" t="s">
        <v>11</v>
      </c>
      <c r="D1238" s="2" t="s">
        <v>63</v>
      </c>
      <c r="E1238" s="2" t="s">
        <v>393</v>
      </c>
      <c r="F1238" s="3">
        <v>9</v>
      </c>
      <c r="G1238" s="2" t="s">
        <v>1101</v>
      </c>
      <c r="H1238" s="2" t="s">
        <v>6048</v>
      </c>
      <c r="I1238" s="3" t="s">
        <v>6049</v>
      </c>
      <c r="J1238" s="3" t="s">
        <v>1132</v>
      </c>
      <c r="K1238" s="2" t="s">
        <v>6050</v>
      </c>
    </row>
    <row r="1239" spans="1:11" x14ac:dyDescent="0.25">
      <c r="A1239" s="2" t="s">
        <v>6051</v>
      </c>
      <c r="B1239" s="2" t="s">
        <v>62</v>
      </c>
      <c r="C1239" s="2" t="s">
        <v>11</v>
      </c>
      <c r="D1239" s="2" t="s">
        <v>63</v>
      </c>
      <c r="E1239" s="2" t="s">
        <v>393</v>
      </c>
      <c r="F1239" s="3">
        <v>10</v>
      </c>
      <c r="G1239" s="2" t="s">
        <v>1101</v>
      </c>
      <c r="H1239" s="2" t="s">
        <v>6052</v>
      </c>
      <c r="I1239" s="3" t="s">
        <v>6053</v>
      </c>
      <c r="J1239" s="3" t="s">
        <v>1098</v>
      </c>
      <c r="K1239" s="2" t="s">
        <v>6054</v>
      </c>
    </row>
    <row r="1240" spans="1:11" x14ac:dyDescent="0.25">
      <c r="A1240" s="2" t="s">
        <v>6055</v>
      </c>
      <c r="B1240" s="2" t="s">
        <v>62</v>
      </c>
      <c r="C1240" s="2" t="s">
        <v>11</v>
      </c>
      <c r="D1240" s="2" t="s">
        <v>63</v>
      </c>
      <c r="E1240" s="2" t="s">
        <v>393</v>
      </c>
      <c r="F1240" s="3">
        <v>11</v>
      </c>
      <c r="G1240" s="2" t="s">
        <v>1101</v>
      </c>
      <c r="H1240" s="2" t="s">
        <v>6056</v>
      </c>
      <c r="I1240" s="3" t="s">
        <v>6057</v>
      </c>
      <c r="J1240" s="3" t="s">
        <v>1098</v>
      </c>
      <c r="K1240" s="2" t="s">
        <v>6058</v>
      </c>
    </row>
    <row r="1241" spans="1:11" x14ac:dyDescent="0.25">
      <c r="A1241" s="2" t="s">
        <v>6059</v>
      </c>
      <c r="B1241" s="2" t="s">
        <v>62</v>
      </c>
      <c r="C1241" s="2" t="s">
        <v>11</v>
      </c>
      <c r="D1241" s="2" t="s">
        <v>63</v>
      </c>
      <c r="E1241" s="2" t="s">
        <v>393</v>
      </c>
      <c r="F1241" s="3">
        <v>12</v>
      </c>
      <c r="G1241" s="2" t="s">
        <v>1101</v>
      </c>
      <c r="H1241" s="2" t="s">
        <v>6060</v>
      </c>
      <c r="I1241" s="3" t="s">
        <v>6061</v>
      </c>
      <c r="J1241" s="3" t="s">
        <v>1132</v>
      </c>
      <c r="K1241" s="2" t="s">
        <v>6062</v>
      </c>
    </row>
    <row r="1242" spans="1:11" x14ac:dyDescent="0.25">
      <c r="A1242" s="2" t="s">
        <v>6063</v>
      </c>
      <c r="B1242" s="2" t="s">
        <v>62</v>
      </c>
      <c r="C1242" s="2" t="s">
        <v>11</v>
      </c>
      <c r="D1242" s="2" t="s">
        <v>63</v>
      </c>
      <c r="E1242" s="2" t="s">
        <v>550</v>
      </c>
      <c r="F1242" s="3">
        <v>0</v>
      </c>
      <c r="G1242" s="2" t="s">
        <v>1095</v>
      </c>
      <c r="H1242" s="2" t="s">
        <v>6064</v>
      </c>
      <c r="I1242" s="3" t="s">
        <v>6065</v>
      </c>
      <c r="J1242" s="3" t="s">
        <v>1098</v>
      </c>
      <c r="K1242" s="2" t="s">
        <v>6066</v>
      </c>
    </row>
    <row r="1243" spans="1:11" x14ac:dyDescent="0.25">
      <c r="A1243" s="2" t="s">
        <v>6067</v>
      </c>
      <c r="B1243" s="2" t="s">
        <v>62</v>
      </c>
      <c r="C1243" s="2" t="s">
        <v>11</v>
      </c>
      <c r="D1243" s="2" t="s">
        <v>63</v>
      </c>
      <c r="E1243" s="2" t="s">
        <v>550</v>
      </c>
      <c r="F1243" s="3">
        <v>1</v>
      </c>
      <c r="G1243" s="2" t="s">
        <v>1101</v>
      </c>
      <c r="H1243" s="2" t="s">
        <v>6068</v>
      </c>
      <c r="I1243" s="3" t="s">
        <v>6069</v>
      </c>
      <c r="J1243" s="3" t="s">
        <v>1132</v>
      </c>
      <c r="K1243" s="2" t="s">
        <v>6070</v>
      </c>
    </row>
    <row r="1244" spans="1:11" x14ac:dyDescent="0.25">
      <c r="A1244" s="2" t="s">
        <v>6071</v>
      </c>
      <c r="B1244" s="2" t="s">
        <v>62</v>
      </c>
      <c r="C1244" s="2" t="s">
        <v>11</v>
      </c>
      <c r="D1244" s="2" t="s">
        <v>63</v>
      </c>
      <c r="E1244" s="2" t="s">
        <v>550</v>
      </c>
      <c r="F1244" s="3">
        <v>2</v>
      </c>
      <c r="G1244" s="2" t="s">
        <v>1101</v>
      </c>
      <c r="H1244" s="2" t="s">
        <v>6072</v>
      </c>
      <c r="I1244" s="3" t="s">
        <v>6073</v>
      </c>
      <c r="J1244" s="3" t="s">
        <v>1098</v>
      </c>
      <c r="K1244" s="2" t="s">
        <v>6074</v>
      </c>
    </row>
    <row r="1245" spans="1:11" x14ac:dyDescent="0.25">
      <c r="A1245" s="2" t="s">
        <v>6075</v>
      </c>
      <c r="B1245" s="2" t="s">
        <v>62</v>
      </c>
      <c r="C1245" s="2" t="s">
        <v>11</v>
      </c>
      <c r="D1245" s="2" t="s">
        <v>63</v>
      </c>
      <c r="E1245" s="2" t="s">
        <v>550</v>
      </c>
      <c r="F1245" s="3">
        <v>3</v>
      </c>
      <c r="G1245" s="2" t="s">
        <v>1101</v>
      </c>
      <c r="H1245" s="2" t="s">
        <v>6076</v>
      </c>
      <c r="I1245" s="3" t="s">
        <v>6077</v>
      </c>
      <c r="J1245" s="3" t="s">
        <v>1098</v>
      </c>
      <c r="K1245" s="2" t="s">
        <v>6078</v>
      </c>
    </row>
    <row r="1246" spans="1:11" x14ac:dyDescent="0.25">
      <c r="A1246" s="2" t="s">
        <v>6079</v>
      </c>
      <c r="B1246" s="2" t="s">
        <v>62</v>
      </c>
      <c r="C1246" s="2" t="s">
        <v>11</v>
      </c>
      <c r="D1246" s="2" t="s">
        <v>63</v>
      </c>
      <c r="E1246" s="2" t="s">
        <v>550</v>
      </c>
      <c r="F1246" s="3">
        <v>4</v>
      </c>
      <c r="G1246" s="2" t="s">
        <v>1101</v>
      </c>
      <c r="H1246" s="2" t="s">
        <v>6080</v>
      </c>
      <c r="I1246" s="3" t="s">
        <v>6081</v>
      </c>
      <c r="J1246" s="3" t="s">
        <v>1098</v>
      </c>
      <c r="K1246" s="2" t="s">
        <v>6082</v>
      </c>
    </row>
    <row r="1247" spans="1:11" x14ac:dyDescent="0.25">
      <c r="A1247" s="2" t="s">
        <v>6083</v>
      </c>
      <c r="B1247" s="2" t="s">
        <v>62</v>
      </c>
      <c r="C1247" s="2" t="s">
        <v>11</v>
      </c>
      <c r="D1247" s="2" t="s">
        <v>63</v>
      </c>
      <c r="E1247" s="2" t="s">
        <v>550</v>
      </c>
      <c r="F1247" s="3">
        <v>5</v>
      </c>
      <c r="G1247" s="2" t="s">
        <v>1101</v>
      </c>
      <c r="H1247" s="2" t="s">
        <v>6084</v>
      </c>
      <c r="I1247" s="3" t="s">
        <v>6085</v>
      </c>
      <c r="J1247" s="3" t="s">
        <v>1098</v>
      </c>
      <c r="K1247" s="2" t="s">
        <v>6086</v>
      </c>
    </row>
    <row r="1248" spans="1:11" x14ac:dyDescent="0.25">
      <c r="A1248" s="2" t="s">
        <v>6087</v>
      </c>
      <c r="B1248" s="2" t="s">
        <v>62</v>
      </c>
      <c r="C1248" s="2" t="s">
        <v>11</v>
      </c>
      <c r="D1248" s="2" t="s">
        <v>63</v>
      </c>
      <c r="E1248" s="2" t="s">
        <v>550</v>
      </c>
      <c r="F1248" s="3">
        <v>6</v>
      </c>
      <c r="G1248" s="2" t="s">
        <v>1101</v>
      </c>
      <c r="H1248" s="2" t="s">
        <v>6088</v>
      </c>
      <c r="I1248" s="3" t="s">
        <v>6089</v>
      </c>
      <c r="J1248" s="3" t="s">
        <v>1098</v>
      </c>
      <c r="K1248" s="2" t="s">
        <v>6090</v>
      </c>
    </row>
    <row r="1249" spans="1:11" x14ac:dyDescent="0.25">
      <c r="A1249" s="2" t="s">
        <v>6091</v>
      </c>
      <c r="B1249" s="2" t="s">
        <v>62</v>
      </c>
      <c r="C1249" s="2" t="s">
        <v>11</v>
      </c>
      <c r="D1249" s="2" t="s">
        <v>63</v>
      </c>
      <c r="E1249" s="2" t="s">
        <v>550</v>
      </c>
      <c r="F1249" s="3">
        <v>7</v>
      </c>
      <c r="G1249" s="2" t="s">
        <v>1101</v>
      </c>
      <c r="H1249" s="2" t="s">
        <v>6092</v>
      </c>
      <c r="I1249" s="3" t="s">
        <v>6093</v>
      </c>
      <c r="J1249" s="3" t="s">
        <v>1098</v>
      </c>
      <c r="K1249" s="2" t="s">
        <v>6094</v>
      </c>
    </row>
    <row r="1250" spans="1:11" x14ac:dyDescent="0.25">
      <c r="A1250" s="2" t="s">
        <v>6095</v>
      </c>
      <c r="B1250" s="2" t="s">
        <v>62</v>
      </c>
      <c r="C1250" s="2" t="s">
        <v>11</v>
      </c>
      <c r="D1250" s="2" t="s">
        <v>63</v>
      </c>
      <c r="E1250" s="2" t="s">
        <v>550</v>
      </c>
      <c r="F1250" s="3">
        <v>8</v>
      </c>
      <c r="G1250" s="2" t="s">
        <v>1101</v>
      </c>
      <c r="H1250" s="2" t="s">
        <v>6096</v>
      </c>
      <c r="I1250" s="3" t="s">
        <v>6097</v>
      </c>
      <c r="J1250" s="3" t="s">
        <v>1132</v>
      </c>
      <c r="K1250" s="2" t="s">
        <v>6098</v>
      </c>
    </row>
    <row r="1251" spans="1:11" x14ac:dyDescent="0.25">
      <c r="A1251" s="2" t="s">
        <v>6099</v>
      </c>
      <c r="B1251" s="2" t="s">
        <v>62</v>
      </c>
      <c r="C1251" s="2" t="s">
        <v>11</v>
      </c>
      <c r="D1251" s="2" t="s">
        <v>63</v>
      </c>
      <c r="E1251" s="2" t="s">
        <v>550</v>
      </c>
      <c r="F1251" s="3">
        <v>9</v>
      </c>
      <c r="G1251" s="2" t="s">
        <v>1101</v>
      </c>
      <c r="H1251" s="2" t="s">
        <v>6100</v>
      </c>
      <c r="I1251" s="3" t="s">
        <v>6101</v>
      </c>
      <c r="J1251" s="3" t="s">
        <v>1098</v>
      </c>
      <c r="K1251" s="2" t="s">
        <v>6102</v>
      </c>
    </row>
    <row r="1252" spans="1:11" x14ac:dyDescent="0.25">
      <c r="A1252" s="2" t="s">
        <v>6103</v>
      </c>
      <c r="B1252" s="2" t="s">
        <v>62</v>
      </c>
      <c r="C1252" s="2" t="s">
        <v>11</v>
      </c>
      <c r="D1252" s="2" t="s">
        <v>63</v>
      </c>
      <c r="E1252" s="2" t="s">
        <v>550</v>
      </c>
      <c r="F1252" s="3">
        <v>10</v>
      </c>
      <c r="G1252" s="2" t="s">
        <v>1101</v>
      </c>
      <c r="H1252" s="2" t="s">
        <v>6104</v>
      </c>
      <c r="I1252" s="3" t="s">
        <v>6105</v>
      </c>
      <c r="J1252" s="3" t="s">
        <v>1098</v>
      </c>
      <c r="K1252" s="2" t="s">
        <v>6106</v>
      </c>
    </row>
    <row r="1253" spans="1:11" x14ac:dyDescent="0.25">
      <c r="A1253" s="2" t="s">
        <v>6107</v>
      </c>
      <c r="B1253" s="2" t="s">
        <v>62</v>
      </c>
      <c r="C1253" s="2" t="s">
        <v>11</v>
      </c>
      <c r="D1253" s="2" t="s">
        <v>63</v>
      </c>
      <c r="E1253" s="2" t="s">
        <v>550</v>
      </c>
      <c r="F1253" s="3">
        <v>11</v>
      </c>
      <c r="G1253" s="2" t="s">
        <v>1101</v>
      </c>
      <c r="H1253" s="2" t="s">
        <v>6108</v>
      </c>
      <c r="I1253" s="3" t="s">
        <v>6109</v>
      </c>
      <c r="J1253" s="3" t="s">
        <v>1132</v>
      </c>
      <c r="K1253" s="2" t="s">
        <v>6110</v>
      </c>
    </row>
    <row r="1254" spans="1:11" x14ac:dyDescent="0.25">
      <c r="A1254" s="2" t="s">
        <v>6111</v>
      </c>
      <c r="B1254" s="2" t="s">
        <v>62</v>
      </c>
      <c r="C1254" s="2" t="s">
        <v>11</v>
      </c>
      <c r="D1254" s="2" t="s">
        <v>63</v>
      </c>
      <c r="E1254" s="2" t="s">
        <v>550</v>
      </c>
      <c r="F1254" s="3">
        <v>12</v>
      </c>
      <c r="G1254" s="2" t="s">
        <v>1101</v>
      </c>
      <c r="H1254" s="2" t="s">
        <v>6112</v>
      </c>
      <c r="I1254" s="3" t="s">
        <v>6113</v>
      </c>
      <c r="J1254" s="3" t="s">
        <v>1098</v>
      </c>
      <c r="K1254" s="2" t="s">
        <v>6114</v>
      </c>
    </row>
    <row r="1255" spans="1:11" x14ac:dyDescent="0.25">
      <c r="A1255" s="2" t="s">
        <v>6115</v>
      </c>
      <c r="B1255" s="2" t="s">
        <v>62</v>
      </c>
      <c r="C1255" s="2" t="s">
        <v>11</v>
      </c>
      <c r="D1255" s="2" t="s">
        <v>63</v>
      </c>
      <c r="E1255" s="2" t="s">
        <v>420</v>
      </c>
      <c r="F1255" s="3">
        <v>0</v>
      </c>
      <c r="G1255" s="2" t="s">
        <v>1095</v>
      </c>
      <c r="H1255" s="2" t="s">
        <v>6116</v>
      </c>
      <c r="I1255" s="3" t="s">
        <v>6117</v>
      </c>
      <c r="J1255" s="3" t="s">
        <v>1098</v>
      </c>
      <c r="K1255" s="2" t="s">
        <v>6118</v>
      </c>
    </row>
    <row r="1256" spans="1:11" x14ac:dyDescent="0.25">
      <c r="A1256" s="2" t="s">
        <v>6119</v>
      </c>
      <c r="B1256" s="2" t="s">
        <v>62</v>
      </c>
      <c r="C1256" s="2" t="s">
        <v>11</v>
      </c>
      <c r="D1256" s="2" t="s">
        <v>63</v>
      </c>
      <c r="E1256" s="2" t="s">
        <v>420</v>
      </c>
      <c r="F1256" s="3">
        <v>1</v>
      </c>
      <c r="G1256" s="2" t="s">
        <v>1101</v>
      </c>
      <c r="H1256" s="2" t="s">
        <v>6120</v>
      </c>
      <c r="I1256" s="3" t="s">
        <v>6121</v>
      </c>
      <c r="J1256" s="3" t="s">
        <v>1098</v>
      </c>
      <c r="K1256" s="2" t="s">
        <v>6122</v>
      </c>
    </row>
    <row r="1257" spans="1:11" x14ac:dyDescent="0.25">
      <c r="A1257" s="2" t="s">
        <v>6123</v>
      </c>
      <c r="B1257" s="2" t="s">
        <v>62</v>
      </c>
      <c r="C1257" s="2" t="s">
        <v>11</v>
      </c>
      <c r="D1257" s="2" t="s">
        <v>63</v>
      </c>
      <c r="E1257" s="2" t="s">
        <v>420</v>
      </c>
      <c r="F1257" s="3">
        <v>2</v>
      </c>
      <c r="G1257" s="2" t="s">
        <v>1101</v>
      </c>
      <c r="H1257" s="2" t="s">
        <v>6124</v>
      </c>
      <c r="I1257" s="3" t="s">
        <v>6125</v>
      </c>
      <c r="J1257" s="3" t="s">
        <v>1098</v>
      </c>
      <c r="K1257" s="2" t="s">
        <v>6126</v>
      </c>
    </row>
    <row r="1258" spans="1:11" x14ac:dyDescent="0.25">
      <c r="A1258" s="2" t="s">
        <v>6127</v>
      </c>
      <c r="B1258" s="2" t="s">
        <v>62</v>
      </c>
      <c r="C1258" s="2" t="s">
        <v>11</v>
      </c>
      <c r="D1258" s="2" t="s">
        <v>63</v>
      </c>
      <c r="E1258" s="2" t="s">
        <v>420</v>
      </c>
      <c r="F1258" s="3">
        <v>3</v>
      </c>
      <c r="G1258" s="2" t="s">
        <v>1101</v>
      </c>
      <c r="H1258" s="2" t="s">
        <v>6128</v>
      </c>
      <c r="I1258" s="3" t="s">
        <v>6129</v>
      </c>
      <c r="J1258" s="3" t="s">
        <v>1137</v>
      </c>
      <c r="K1258" s="2" t="s">
        <v>6130</v>
      </c>
    </row>
    <row r="1259" spans="1:11" x14ac:dyDescent="0.25">
      <c r="A1259" s="2" t="s">
        <v>6131</v>
      </c>
      <c r="B1259" s="2" t="s">
        <v>62</v>
      </c>
      <c r="C1259" s="2" t="s">
        <v>11</v>
      </c>
      <c r="D1259" s="2" t="s">
        <v>63</v>
      </c>
      <c r="E1259" s="2" t="s">
        <v>420</v>
      </c>
      <c r="F1259" s="3">
        <v>4</v>
      </c>
      <c r="G1259" s="2" t="s">
        <v>1101</v>
      </c>
      <c r="H1259" s="2" t="s">
        <v>6132</v>
      </c>
      <c r="I1259" s="3" t="s">
        <v>6133</v>
      </c>
      <c r="J1259" s="3" t="s">
        <v>1098</v>
      </c>
      <c r="K1259" s="2" t="s">
        <v>6134</v>
      </c>
    </row>
    <row r="1260" spans="1:11" x14ac:dyDescent="0.25">
      <c r="A1260" s="2" t="s">
        <v>6135</v>
      </c>
      <c r="B1260" s="2" t="s">
        <v>62</v>
      </c>
      <c r="C1260" s="2" t="s">
        <v>11</v>
      </c>
      <c r="D1260" s="2" t="s">
        <v>63</v>
      </c>
      <c r="E1260" s="2" t="s">
        <v>420</v>
      </c>
      <c r="F1260" s="3">
        <v>5</v>
      </c>
      <c r="G1260" s="2" t="s">
        <v>1101</v>
      </c>
      <c r="H1260" s="2" t="s">
        <v>6136</v>
      </c>
      <c r="I1260" s="3" t="s">
        <v>6137</v>
      </c>
      <c r="J1260" s="3" t="s">
        <v>1098</v>
      </c>
      <c r="K1260" s="2" t="s">
        <v>6138</v>
      </c>
    </row>
    <row r="1261" spans="1:11" x14ac:dyDescent="0.25">
      <c r="A1261" s="2" t="s">
        <v>6139</v>
      </c>
      <c r="B1261" s="2" t="s">
        <v>62</v>
      </c>
      <c r="C1261" s="2" t="s">
        <v>11</v>
      </c>
      <c r="D1261" s="2" t="s">
        <v>63</v>
      </c>
      <c r="E1261" s="2" t="s">
        <v>420</v>
      </c>
      <c r="F1261" s="3">
        <v>6</v>
      </c>
      <c r="G1261" s="2" t="s">
        <v>1101</v>
      </c>
      <c r="H1261" s="2" t="s">
        <v>6140</v>
      </c>
      <c r="I1261" s="3" t="s">
        <v>6141</v>
      </c>
      <c r="J1261" s="3" t="s">
        <v>1098</v>
      </c>
      <c r="K1261" s="2" t="s">
        <v>6142</v>
      </c>
    </row>
    <row r="1262" spans="1:11" x14ac:dyDescent="0.25">
      <c r="A1262" s="2" t="s">
        <v>6143</v>
      </c>
      <c r="B1262" s="2" t="s">
        <v>62</v>
      </c>
      <c r="C1262" s="2" t="s">
        <v>11</v>
      </c>
      <c r="D1262" s="2" t="s">
        <v>63</v>
      </c>
      <c r="E1262" s="2" t="s">
        <v>420</v>
      </c>
      <c r="F1262" s="3">
        <v>7</v>
      </c>
      <c r="G1262" s="2" t="s">
        <v>1101</v>
      </c>
      <c r="H1262" s="2" t="s">
        <v>6144</v>
      </c>
      <c r="I1262" s="3" t="s">
        <v>6145</v>
      </c>
      <c r="J1262" s="3" t="s">
        <v>1098</v>
      </c>
      <c r="K1262" s="2" t="s">
        <v>6146</v>
      </c>
    </row>
    <row r="1263" spans="1:11" x14ac:dyDescent="0.25">
      <c r="A1263" s="2" t="s">
        <v>6147</v>
      </c>
      <c r="B1263" s="2" t="s">
        <v>62</v>
      </c>
      <c r="C1263" s="2" t="s">
        <v>11</v>
      </c>
      <c r="D1263" s="2" t="s">
        <v>63</v>
      </c>
      <c r="E1263" s="2" t="s">
        <v>420</v>
      </c>
      <c r="F1263" s="3">
        <v>8</v>
      </c>
      <c r="G1263" s="2" t="s">
        <v>1101</v>
      </c>
      <c r="H1263" s="2" t="s">
        <v>6148</v>
      </c>
      <c r="I1263" s="3" t="s">
        <v>6149</v>
      </c>
      <c r="J1263" s="3" t="s">
        <v>1098</v>
      </c>
      <c r="K1263" s="2" t="s">
        <v>6150</v>
      </c>
    </row>
    <row r="1264" spans="1:11" x14ac:dyDescent="0.25">
      <c r="A1264" s="2" t="s">
        <v>6151</v>
      </c>
      <c r="B1264" s="2" t="s">
        <v>62</v>
      </c>
      <c r="C1264" s="2" t="s">
        <v>11</v>
      </c>
      <c r="D1264" s="2" t="s">
        <v>63</v>
      </c>
      <c r="E1264" s="2" t="s">
        <v>420</v>
      </c>
      <c r="F1264" s="3">
        <v>9</v>
      </c>
      <c r="G1264" s="2" t="s">
        <v>1101</v>
      </c>
      <c r="H1264" s="2" t="s">
        <v>6152</v>
      </c>
      <c r="I1264" s="3" t="s">
        <v>6153</v>
      </c>
      <c r="J1264" s="3" t="s">
        <v>1098</v>
      </c>
      <c r="K1264" s="2" t="s">
        <v>6154</v>
      </c>
    </row>
    <row r="1265" spans="1:11" x14ac:dyDescent="0.25">
      <c r="A1265" s="2" t="s">
        <v>6155</v>
      </c>
      <c r="B1265" s="2" t="s">
        <v>62</v>
      </c>
      <c r="C1265" s="2" t="s">
        <v>11</v>
      </c>
      <c r="D1265" s="2" t="s">
        <v>63</v>
      </c>
      <c r="E1265" s="2" t="s">
        <v>420</v>
      </c>
      <c r="F1265" s="3">
        <v>10</v>
      </c>
      <c r="G1265" s="2" t="s">
        <v>1101</v>
      </c>
      <c r="H1265" s="2" t="s">
        <v>6156</v>
      </c>
      <c r="I1265" s="3" t="s">
        <v>6157</v>
      </c>
      <c r="J1265" s="3" t="s">
        <v>1098</v>
      </c>
      <c r="K1265" s="2" t="s">
        <v>6158</v>
      </c>
    </row>
    <row r="1266" spans="1:11" x14ac:dyDescent="0.25">
      <c r="A1266" s="2" t="s">
        <v>6159</v>
      </c>
      <c r="B1266" s="2" t="s">
        <v>62</v>
      </c>
      <c r="C1266" s="2" t="s">
        <v>11</v>
      </c>
      <c r="D1266" s="2" t="s">
        <v>63</v>
      </c>
      <c r="E1266" s="2" t="s">
        <v>420</v>
      </c>
      <c r="F1266" s="3">
        <v>11</v>
      </c>
      <c r="G1266" s="2" t="s">
        <v>1101</v>
      </c>
      <c r="H1266" s="2" t="s">
        <v>6160</v>
      </c>
      <c r="I1266" s="3" t="s">
        <v>6161</v>
      </c>
      <c r="J1266" s="3" t="s">
        <v>1098</v>
      </c>
      <c r="K1266" s="2" t="s">
        <v>6162</v>
      </c>
    </row>
    <row r="1267" spans="1:11" x14ac:dyDescent="0.25">
      <c r="A1267" s="2" t="s">
        <v>6163</v>
      </c>
      <c r="B1267" s="2" t="s">
        <v>62</v>
      </c>
      <c r="C1267" s="2" t="s">
        <v>11</v>
      </c>
      <c r="D1267" s="2" t="s">
        <v>63</v>
      </c>
      <c r="E1267" s="2" t="s">
        <v>420</v>
      </c>
      <c r="F1267" s="3">
        <v>12</v>
      </c>
      <c r="G1267" s="2" t="s">
        <v>1101</v>
      </c>
      <c r="H1267" s="2" t="s">
        <v>6164</v>
      </c>
      <c r="I1267" s="3" t="s">
        <v>6165</v>
      </c>
      <c r="J1267" s="3" t="s">
        <v>1098</v>
      </c>
      <c r="K1267" s="2" t="s">
        <v>6166</v>
      </c>
    </row>
    <row r="1268" spans="1:11" x14ac:dyDescent="0.25">
      <c r="A1268" s="2" t="s">
        <v>6167</v>
      </c>
      <c r="B1268" s="2" t="s">
        <v>62</v>
      </c>
      <c r="C1268" s="2" t="s">
        <v>11</v>
      </c>
      <c r="D1268" s="2" t="s">
        <v>63</v>
      </c>
      <c r="E1268" s="2" t="s">
        <v>373</v>
      </c>
      <c r="F1268" s="3">
        <v>0</v>
      </c>
      <c r="G1268" s="2" t="s">
        <v>1095</v>
      </c>
      <c r="H1268" s="2" t="s">
        <v>6168</v>
      </c>
      <c r="I1268" s="3" t="s">
        <v>6169</v>
      </c>
      <c r="J1268" s="3" t="s">
        <v>1098</v>
      </c>
      <c r="K1268" s="2" t="s">
        <v>6170</v>
      </c>
    </row>
    <row r="1269" spans="1:11" x14ac:dyDescent="0.25">
      <c r="A1269" s="2" t="s">
        <v>6171</v>
      </c>
      <c r="B1269" s="2" t="s">
        <v>62</v>
      </c>
      <c r="C1269" s="2" t="s">
        <v>11</v>
      </c>
      <c r="D1269" s="2" t="s">
        <v>63</v>
      </c>
      <c r="E1269" s="2" t="s">
        <v>373</v>
      </c>
      <c r="F1269" s="3">
        <v>1</v>
      </c>
      <c r="G1269" s="2" t="s">
        <v>1101</v>
      </c>
      <c r="H1269" s="2" t="s">
        <v>6172</v>
      </c>
      <c r="I1269" s="3" t="s">
        <v>6173</v>
      </c>
      <c r="J1269" s="3" t="s">
        <v>1098</v>
      </c>
      <c r="K1269" s="2" t="s">
        <v>6174</v>
      </c>
    </row>
    <row r="1270" spans="1:11" x14ac:dyDescent="0.25">
      <c r="A1270" s="2" t="s">
        <v>6175</v>
      </c>
      <c r="B1270" s="2" t="s">
        <v>62</v>
      </c>
      <c r="C1270" s="2" t="s">
        <v>11</v>
      </c>
      <c r="D1270" s="2" t="s">
        <v>63</v>
      </c>
      <c r="E1270" s="2" t="s">
        <v>373</v>
      </c>
      <c r="F1270" s="3">
        <v>2</v>
      </c>
      <c r="G1270" s="2" t="s">
        <v>1101</v>
      </c>
      <c r="H1270" s="2" t="s">
        <v>6176</v>
      </c>
      <c r="I1270" s="3" t="s">
        <v>6177</v>
      </c>
      <c r="J1270" s="3" t="s">
        <v>1098</v>
      </c>
      <c r="K1270" s="2" t="s">
        <v>6178</v>
      </c>
    </row>
    <row r="1271" spans="1:11" x14ac:dyDescent="0.25">
      <c r="A1271" s="2" t="s">
        <v>6179</v>
      </c>
      <c r="B1271" s="2" t="s">
        <v>62</v>
      </c>
      <c r="C1271" s="2" t="s">
        <v>11</v>
      </c>
      <c r="D1271" s="2" t="s">
        <v>63</v>
      </c>
      <c r="E1271" s="2" t="s">
        <v>373</v>
      </c>
      <c r="F1271" s="3">
        <v>3</v>
      </c>
      <c r="G1271" s="2" t="s">
        <v>1101</v>
      </c>
      <c r="H1271" s="2" t="s">
        <v>6180</v>
      </c>
      <c r="I1271" s="3" t="s">
        <v>6181</v>
      </c>
      <c r="J1271" s="3" t="s">
        <v>1098</v>
      </c>
      <c r="K1271" s="2" t="s">
        <v>6182</v>
      </c>
    </row>
    <row r="1272" spans="1:11" x14ac:dyDescent="0.25">
      <c r="A1272" s="2" t="s">
        <v>6183</v>
      </c>
      <c r="B1272" s="2" t="s">
        <v>62</v>
      </c>
      <c r="C1272" s="2" t="s">
        <v>11</v>
      </c>
      <c r="D1272" s="2" t="s">
        <v>63</v>
      </c>
      <c r="E1272" s="2" t="s">
        <v>373</v>
      </c>
      <c r="F1272" s="3">
        <v>4</v>
      </c>
      <c r="G1272" s="2" t="s">
        <v>1101</v>
      </c>
      <c r="H1272" s="2" t="s">
        <v>6184</v>
      </c>
      <c r="I1272" s="3" t="s">
        <v>6185</v>
      </c>
      <c r="J1272" s="3" t="s">
        <v>1098</v>
      </c>
      <c r="K1272" s="2" t="s">
        <v>6186</v>
      </c>
    </row>
    <row r="1273" spans="1:11" x14ac:dyDescent="0.25">
      <c r="A1273" s="2" t="s">
        <v>6187</v>
      </c>
      <c r="B1273" s="2" t="s">
        <v>62</v>
      </c>
      <c r="C1273" s="2" t="s">
        <v>11</v>
      </c>
      <c r="D1273" s="2" t="s">
        <v>63</v>
      </c>
      <c r="E1273" s="2" t="s">
        <v>373</v>
      </c>
      <c r="F1273" s="3">
        <v>5</v>
      </c>
      <c r="G1273" s="2" t="s">
        <v>1101</v>
      </c>
      <c r="H1273" s="2" t="s">
        <v>6188</v>
      </c>
      <c r="I1273" s="3" t="s">
        <v>6189</v>
      </c>
      <c r="J1273" s="3" t="s">
        <v>1098</v>
      </c>
      <c r="K1273" s="2" t="s">
        <v>6190</v>
      </c>
    </row>
    <row r="1274" spans="1:11" x14ac:dyDescent="0.25">
      <c r="A1274" s="2" t="s">
        <v>6191</v>
      </c>
      <c r="B1274" s="2" t="s">
        <v>62</v>
      </c>
      <c r="C1274" s="2" t="s">
        <v>11</v>
      </c>
      <c r="D1274" s="2" t="s">
        <v>63</v>
      </c>
      <c r="E1274" s="2" t="s">
        <v>373</v>
      </c>
      <c r="F1274" s="3">
        <v>6</v>
      </c>
      <c r="G1274" s="2" t="s">
        <v>1101</v>
      </c>
      <c r="H1274" s="2" t="s">
        <v>6192</v>
      </c>
      <c r="I1274" s="3" t="s">
        <v>6193</v>
      </c>
      <c r="J1274" s="3" t="s">
        <v>1098</v>
      </c>
      <c r="K1274" s="2" t="s">
        <v>6194</v>
      </c>
    </row>
    <row r="1275" spans="1:11" x14ac:dyDescent="0.25">
      <c r="A1275" s="2" t="s">
        <v>6195</v>
      </c>
      <c r="B1275" s="2" t="s">
        <v>62</v>
      </c>
      <c r="C1275" s="2" t="s">
        <v>11</v>
      </c>
      <c r="D1275" s="2" t="s">
        <v>63</v>
      </c>
      <c r="E1275" s="2" t="s">
        <v>373</v>
      </c>
      <c r="F1275" s="3">
        <v>7</v>
      </c>
      <c r="G1275" s="2" t="s">
        <v>1101</v>
      </c>
      <c r="H1275" s="2" t="s">
        <v>6196</v>
      </c>
      <c r="I1275" s="3" t="s">
        <v>6197</v>
      </c>
      <c r="J1275" s="3" t="s">
        <v>1098</v>
      </c>
      <c r="K1275" s="2" t="s">
        <v>6198</v>
      </c>
    </row>
    <row r="1276" spans="1:11" x14ac:dyDescent="0.25">
      <c r="A1276" s="2" t="s">
        <v>6199</v>
      </c>
      <c r="B1276" s="2" t="s">
        <v>62</v>
      </c>
      <c r="C1276" s="2" t="s">
        <v>11</v>
      </c>
      <c r="D1276" s="2" t="s">
        <v>63</v>
      </c>
      <c r="E1276" s="2" t="s">
        <v>373</v>
      </c>
      <c r="F1276" s="3">
        <v>8</v>
      </c>
      <c r="G1276" s="2" t="s">
        <v>1101</v>
      </c>
      <c r="H1276" s="2" t="s">
        <v>6200</v>
      </c>
      <c r="I1276" s="3" t="s">
        <v>6201</v>
      </c>
      <c r="J1276" s="3" t="s">
        <v>1098</v>
      </c>
      <c r="K1276" s="2" t="s">
        <v>6202</v>
      </c>
    </row>
    <row r="1277" spans="1:11" x14ac:dyDescent="0.25">
      <c r="A1277" s="2" t="s">
        <v>6203</v>
      </c>
      <c r="B1277" s="2" t="s">
        <v>62</v>
      </c>
      <c r="C1277" s="2" t="s">
        <v>11</v>
      </c>
      <c r="D1277" s="2" t="s">
        <v>63</v>
      </c>
      <c r="E1277" s="2" t="s">
        <v>373</v>
      </c>
      <c r="F1277" s="3">
        <v>9</v>
      </c>
      <c r="G1277" s="2" t="s">
        <v>1101</v>
      </c>
      <c r="H1277" s="2" t="s">
        <v>6204</v>
      </c>
      <c r="I1277" s="3" t="s">
        <v>6205</v>
      </c>
      <c r="J1277" s="3" t="s">
        <v>1098</v>
      </c>
      <c r="K1277" s="2" t="s">
        <v>6206</v>
      </c>
    </row>
    <row r="1278" spans="1:11" x14ac:dyDescent="0.25">
      <c r="A1278" s="2" t="s">
        <v>6207</v>
      </c>
      <c r="B1278" s="2" t="s">
        <v>62</v>
      </c>
      <c r="C1278" s="2" t="s">
        <v>11</v>
      </c>
      <c r="D1278" s="2" t="s">
        <v>63</v>
      </c>
      <c r="E1278" s="2" t="s">
        <v>373</v>
      </c>
      <c r="F1278" s="3">
        <v>10</v>
      </c>
      <c r="G1278" s="2" t="s">
        <v>1101</v>
      </c>
      <c r="H1278" s="2" t="s">
        <v>6208</v>
      </c>
      <c r="I1278" s="3" t="s">
        <v>6209</v>
      </c>
      <c r="J1278" s="3" t="s">
        <v>1098</v>
      </c>
      <c r="K1278" s="2" t="s">
        <v>6210</v>
      </c>
    </row>
    <row r="1279" spans="1:11" x14ac:dyDescent="0.25">
      <c r="A1279" s="2" t="s">
        <v>6211</v>
      </c>
      <c r="B1279" s="2" t="s">
        <v>62</v>
      </c>
      <c r="C1279" s="2" t="s">
        <v>11</v>
      </c>
      <c r="D1279" s="2" t="s">
        <v>63</v>
      </c>
      <c r="E1279" s="2" t="s">
        <v>373</v>
      </c>
      <c r="F1279" s="3">
        <v>11</v>
      </c>
      <c r="G1279" s="2" t="s">
        <v>1101</v>
      </c>
      <c r="H1279" s="2" t="s">
        <v>6212</v>
      </c>
      <c r="I1279" s="3" t="s">
        <v>6213</v>
      </c>
      <c r="J1279" s="3" t="s">
        <v>1132</v>
      </c>
      <c r="K1279" s="2" t="s">
        <v>6214</v>
      </c>
    </row>
    <row r="1280" spans="1:11" x14ac:dyDescent="0.25">
      <c r="A1280" s="2" t="s">
        <v>6215</v>
      </c>
      <c r="B1280" s="2" t="s">
        <v>62</v>
      </c>
      <c r="C1280" s="2" t="s">
        <v>11</v>
      </c>
      <c r="D1280" s="2" t="s">
        <v>63</v>
      </c>
      <c r="E1280" s="2" t="s">
        <v>373</v>
      </c>
      <c r="F1280" s="3">
        <v>12</v>
      </c>
      <c r="G1280" s="2" t="s">
        <v>1101</v>
      </c>
      <c r="H1280" s="2" t="s">
        <v>6216</v>
      </c>
      <c r="I1280" s="3" t="s">
        <v>6217</v>
      </c>
      <c r="J1280" s="3" t="s">
        <v>1098</v>
      </c>
      <c r="K1280" s="2" t="s">
        <v>6218</v>
      </c>
    </row>
    <row r="1281" spans="1:11" x14ac:dyDescent="0.25">
      <c r="A1281" s="2" t="s">
        <v>6219</v>
      </c>
      <c r="B1281" s="2" t="s">
        <v>62</v>
      </c>
      <c r="C1281" s="2" t="s">
        <v>11</v>
      </c>
      <c r="D1281" s="2" t="s">
        <v>63</v>
      </c>
      <c r="E1281" s="2" t="s">
        <v>385</v>
      </c>
      <c r="F1281" s="3">
        <v>0</v>
      </c>
      <c r="G1281" s="2" t="s">
        <v>1095</v>
      </c>
      <c r="H1281" s="2" t="s">
        <v>6220</v>
      </c>
      <c r="I1281" s="3" t="s">
        <v>6221</v>
      </c>
      <c r="J1281" s="3" t="s">
        <v>1098</v>
      </c>
      <c r="K1281" s="2" t="s">
        <v>6222</v>
      </c>
    </row>
    <row r="1282" spans="1:11" x14ac:dyDescent="0.25">
      <c r="A1282" s="2" t="s">
        <v>6223</v>
      </c>
      <c r="B1282" s="2" t="s">
        <v>62</v>
      </c>
      <c r="C1282" s="2" t="s">
        <v>11</v>
      </c>
      <c r="D1282" s="2" t="s">
        <v>63</v>
      </c>
      <c r="E1282" s="2" t="s">
        <v>385</v>
      </c>
      <c r="F1282" s="3">
        <v>1</v>
      </c>
      <c r="G1282" s="2" t="s">
        <v>1101</v>
      </c>
      <c r="H1282" s="2" t="s">
        <v>6224</v>
      </c>
      <c r="I1282" s="3" t="s">
        <v>6225</v>
      </c>
      <c r="J1282" s="3" t="s">
        <v>1098</v>
      </c>
      <c r="K1282" s="2" t="s">
        <v>6226</v>
      </c>
    </row>
    <row r="1283" spans="1:11" x14ac:dyDescent="0.25">
      <c r="A1283" s="2" t="s">
        <v>6227</v>
      </c>
      <c r="B1283" s="2" t="s">
        <v>62</v>
      </c>
      <c r="C1283" s="2" t="s">
        <v>11</v>
      </c>
      <c r="D1283" s="2" t="s">
        <v>63</v>
      </c>
      <c r="E1283" s="2" t="s">
        <v>385</v>
      </c>
      <c r="F1283" s="3">
        <v>2</v>
      </c>
      <c r="G1283" s="2" t="s">
        <v>1101</v>
      </c>
      <c r="H1283" s="2" t="s">
        <v>6228</v>
      </c>
      <c r="I1283" s="3" t="s">
        <v>6229</v>
      </c>
      <c r="J1283" s="3" t="s">
        <v>1098</v>
      </c>
      <c r="K1283" s="2" t="s">
        <v>6230</v>
      </c>
    </row>
    <row r="1284" spans="1:11" x14ac:dyDescent="0.25">
      <c r="A1284" s="2" t="s">
        <v>6231</v>
      </c>
      <c r="B1284" s="2" t="s">
        <v>62</v>
      </c>
      <c r="C1284" s="2" t="s">
        <v>11</v>
      </c>
      <c r="D1284" s="2" t="s">
        <v>63</v>
      </c>
      <c r="E1284" s="2" t="s">
        <v>385</v>
      </c>
      <c r="F1284" s="3">
        <v>3</v>
      </c>
      <c r="G1284" s="2" t="s">
        <v>1101</v>
      </c>
      <c r="H1284" s="2" t="s">
        <v>6232</v>
      </c>
      <c r="I1284" s="3" t="s">
        <v>6233</v>
      </c>
      <c r="J1284" s="3" t="s">
        <v>1098</v>
      </c>
      <c r="K1284" s="2" t="s">
        <v>6234</v>
      </c>
    </row>
    <row r="1285" spans="1:11" x14ac:dyDescent="0.25">
      <c r="A1285" s="2" t="s">
        <v>6235</v>
      </c>
      <c r="B1285" s="2" t="s">
        <v>62</v>
      </c>
      <c r="C1285" s="2" t="s">
        <v>11</v>
      </c>
      <c r="D1285" s="2" t="s">
        <v>63</v>
      </c>
      <c r="E1285" s="2" t="s">
        <v>385</v>
      </c>
      <c r="F1285" s="3">
        <v>4</v>
      </c>
      <c r="G1285" s="2" t="s">
        <v>1101</v>
      </c>
      <c r="H1285" s="2" t="s">
        <v>6236</v>
      </c>
      <c r="I1285" s="3" t="s">
        <v>6237</v>
      </c>
      <c r="J1285" s="3" t="s">
        <v>1098</v>
      </c>
      <c r="K1285" s="2" t="s">
        <v>6238</v>
      </c>
    </row>
    <row r="1286" spans="1:11" x14ac:dyDescent="0.25">
      <c r="A1286" s="2" t="s">
        <v>6239</v>
      </c>
      <c r="B1286" s="2" t="s">
        <v>62</v>
      </c>
      <c r="C1286" s="2" t="s">
        <v>11</v>
      </c>
      <c r="D1286" s="2" t="s">
        <v>63</v>
      </c>
      <c r="E1286" s="2" t="s">
        <v>385</v>
      </c>
      <c r="F1286" s="3">
        <v>5</v>
      </c>
      <c r="G1286" s="2" t="s">
        <v>1101</v>
      </c>
      <c r="H1286" s="2" t="s">
        <v>6240</v>
      </c>
      <c r="I1286" s="3" t="s">
        <v>6241</v>
      </c>
      <c r="J1286" s="3" t="s">
        <v>1098</v>
      </c>
      <c r="K1286" s="2" t="s">
        <v>6242</v>
      </c>
    </row>
    <row r="1287" spans="1:11" x14ac:dyDescent="0.25">
      <c r="A1287" s="2" t="s">
        <v>6243</v>
      </c>
      <c r="B1287" s="2" t="s">
        <v>62</v>
      </c>
      <c r="C1287" s="2" t="s">
        <v>11</v>
      </c>
      <c r="D1287" s="2" t="s">
        <v>63</v>
      </c>
      <c r="E1287" s="2" t="s">
        <v>385</v>
      </c>
      <c r="F1287" s="3">
        <v>6</v>
      </c>
      <c r="G1287" s="2" t="s">
        <v>1101</v>
      </c>
      <c r="H1287" s="2" t="s">
        <v>6244</v>
      </c>
      <c r="I1287" s="3" t="s">
        <v>6245</v>
      </c>
      <c r="J1287" s="3" t="s">
        <v>1098</v>
      </c>
      <c r="K1287" s="2" t="s">
        <v>6246</v>
      </c>
    </row>
    <row r="1288" spans="1:11" x14ac:dyDescent="0.25">
      <c r="A1288" s="2" t="s">
        <v>6247</v>
      </c>
      <c r="B1288" s="2" t="s">
        <v>62</v>
      </c>
      <c r="C1288" s="2" t="s">
        <v>11</v>
      </c>
      <c r="D1288" s="2" t="s">
        <v>63</v>
      </c>
      <c r="E1288" s="2" t="s">
        <v>385</v>
      </c>
      <c r="F1288" s="3">
        <v>7</v>
      </c>
      <c r="G1288" s="2" t="s">
        <v>1101</v>
      </c>
      <c r="H1288" s="2" t="s">
        <v>6248</v>
      </c>
      <c r="I1288" s="3" t="s">
        <v>6249</v>
      </c>
      <c r="J1288" s="3" t="s">
        <v>1098</v>
      </c>
      <c r="K1288" s="2" t="s">
        <v>6250</v>
      </c>
    </row>
    <row r="1289" spans="1:11" x14ac:dyDescent="0.25">
      <c r="A1289" s="2" t="s">
        <v>6251</v>
      </c>
      <c r="B1289" s="2" t="s">
        <v>62</v>
      </c>
      <c r="C1289" s="2" t="s">
        <v>11</v>
      </c>
      <c r="D1289" s="2" t="s">
        <v>63</v>
      </c>
      <c r="E1289" s="2" t="s">
        <v>385</v>
      </c>
      <c r="F1289" s="3">
        <v>8</v>
      </c>
      <c r="G1289" s="2" t="s">
        <v>1101</v>
      </c>
      <c r="H1289" s="2" t="s">
        <v>6252</v>
      </c>
      <c r="I1289" s="3" t="s">
        <v>6253</v>
      </c>
      <c r="J1289" s="3" t="s">
        <v>1098</v>
      </c>
      <c r="K1289" s="2" t="s">
        <v>6254</v>
      </c>
    </row>
    <row r="1290" spans="1:11" x14ac:dyDescent="0.25">
      <c r="A1290" s="2" t="s">
        <v>6255</v>
      </c>
      <c r="B1290" s="2" t="s">
        <v>62</v>
      </c>
      <c r="C1290" s="2" t="s">
        <v>11</v>
      </c>
      <c r="D1290" s="2" t="s">
        <v>63</v>
      </c>
      <c r="E1290" s="2" t="s">
        <v>385</v>
      </c>
      <c r="F1290" s="3">
        <v>9</v>
      </c>
      <c r="G1290" s="2" t="s">
        <v>1101</v>
      </c>
      <c r="H1290" s="2" t="s">
        <v>6256</v>
      </c>
      <c r="I1290" s="3" t="s">
        <v>6257</v>
      </c>
      <c r="J1290" s="3" t="s">
        <v>1098</v>
      </c>
      <c r="K1290" s="2" t="s">
        <v>6258</v>
      </c>
    </row>
    <row r="1291" spans="1:11" x14ac:dyDescent="0.25">
      <c r="A1291" s="2" t="s">
        <v>6259</v>
      </c>
      <c r="B1291" s="2" t="s">
        <v>62</v>
      </c>
      <c r="C1291" s="2" t="s">
        <v>11</v>
      </c>
      <c r="D1291" s="2" t="s">
        <v>63</v>
      </c>
      <c r="E1291" s="2" t="s">
        <v>385</v>
      </c>
      <c r="F1291" s="3">
        <v>10</v>
      </c>
      <c r="G1291" s="2" t="s">
        <v>1101</v>
      </c>
      <c r="H1291" s="2" t="s">
        <v>6260</v>
      </c>
      <c r="I1291" s="3" t="s">
        <v>6261</v>
      </c>
      <c r="J1291" s="3" t="s">
        <v>1098</v>
      </c>
      <c r="K1291" s="2" t="s">
        <v>6262</v>
      </c>
    </row>
    <row r="1292" spans="1:11" x14ac:dyDescent="0.25">
      <c r="A1292" s="2" t="s">
        <v>6263</v>
      </c>
      <c r="B1292" s="2" t="s">
        <v>62</v>
      </c>
      <c r="C1292" s="2" t="s">
        <v>11</v>
      </c>
      <c r="D1292" s="2" t="s">
        <v>63</v>
      </c>
      <c r="E1292" s="2" t="s">
        <v>385</v>
      </c>
      <c r="F1292" s="3">
        <v>11</v>
      </c>
      <c r="G1292" s="2" t="s">
        <v>1101</v>
      </c>
      <c r="H1292" s="2" t="s">
        <v>6264</v>
      </c>
      <c r="I1292" s="3" t="s">
        <v>6265</v>
      </c>
      <c r="J1292" s="3" t="s">
        <v>1098</v>
      </c>
      <c r="K1292" s="2" t="s">
        <v>6266</v>
      </c>
    </row>
    <row r="1293" spans="1:11" x14ac:dyDescent="0.25">
      <c r="A1293" s="2" t="s">
        <v>6267</v>
      </c>
      <c r="B1293" s="2" t="s">
        <v>62</v>
      </c>
      <c r="C1293" s="2" t="s">
        <v>11</v>
      </c>
      <c r="D1293" s="2" t="s">
        <v>63</v>
      </c>
      <c r="E1293" s="2" t="s">
        <v>385</v>
      </c>
      <c r="F1293" s="3">
        <v>12</v>
      </c>
      <c r="G1293" s="2" t="s">
        <v>1101</v>
      </c>
      <c r="H1293" s="2" t="s">
        <v>6268</v>
      </c>
      <c r="I1293" s="3" t="s">
        <v>6269</v>
      </c>
      <c r="J1293" s="3" t="s">
        <v>1098</v>
      </c>
      <c r="K1293" s="2" t="s">
        <v>6270</v>
      </c>
    </row>
    <row r="1294" spans="1:11" x14ac:dyDescent="0.25">
      <c r="A1294" s="2" t="s">
        <v>6271</v>
      </c>
      <c r="B1294" s="2" t="s">
        <v>65</v>
      </c>
      <c r="C1294" s="2" t="s">
        <v>11</v>
      </c>
      <c r="D1294" s="2" t="s">
        <v>66</v>
      </c>
      <c r="E1294" s="2" t="s">
        <v>1144</v>
      </c>
      <c r="F1294" s="3">
        <v>0</v>
      </c>
      <c r="G1294" s="2" t="s">
        <v>1095</v>
      </c>
      <c r="H1294" s="2" t="s">
        <v>6272</v>
      </c>
      <c r="I1294" s="3" t="s">
        <v>6273</v>
      </c>
      <c r="J1294" s="3" t="s">
        <v>1098</v>
      </c>
      <c r="K1294" s="2" t="s">
        <v>6274</v>
      </c>
    </row>
    <row r="1295" spans="1:11" x14ac:dyDescent="0.25">
      <c r="A1295" s="2" t="s">
        <v>6275</v>
      </c>
      <c r="B1295" s="2" t="s">
        <v>65</v>
      </c>
      <c r="C1295" s="2" t="s">
        <v>11</v>
      </c>
      <c r="D1295" s="2" t="s">
        <v>66</v>
      </c>
      <c r="E1295" s="2" t="s">
        <v>1144</v>
      </c>
      <c r="F1295" s="3">
        <v>1</v>
      </c>
      <c r="G1295" s="2" t="s">
        <v>1101</v>
      </c>
      <c r="H1295" s="2" t="s">
        <v>6276</v>
      </c>
      <c r="I1295" s="3" t="s">
        <v>6277</v>
      </c>
      <c r="J1295" s="3" t="s">
        <v>1098</v>
      </c>
      <c r="K1295" s="2" t="s">
        <v>6278</v>
      </c>
    </row>
    <row r="1296" spans="1:11" x14ac:dyDescent="0.25">
      <c r="A1296" s="2" t="s">
        <v>6279</v>
      </c>
      <c r="B1296" s="2" t="s">
        <v>65</v>
      </c>
      <c r="C1296" s="2" t="s">
        <v>11</v>
      </c>
      <c r="D1296" s="2" t="s">
        <v>66</v>
      </c>
      <c r="E1296" s="2" t="s">
        <v>1144</v>
      </c>
      <c r="F1296" s="3">
        <v>2</v>
      </c>
      <c r="G1296" s="2" t="s">
        <v>1101</v>
      </c>
      <c r="H1296" s="2" t="s">
        <v>6280</v>
      </c>
      <c r="I1296" s="3" t="s">
        <v>6281</v>
      </c>
      <c r="J1296" s="3" t="s">
        <v>1098</v>
      </c>
      <c r="K1296" s="2" t="s">
        <v>6282</v>
      </c>
    </row>
    <row r="1297" spans="1:11" x14ac:dyDescent="0.25">
      <c r="A1297" s="2" t="s">
        <v>6283</v>
      </c>
      <c r="B1297" s="2" t="s">
        <v>65</v>
      </c>
      <c r="C1297" s="2" t="s">
        <v>11</v>
      </c>
      <c r="D1297" s="2" t="s">
        <v>66</v>
      </c>
      <c r="E1297" s="2" t="s">
        <v>1144</v>
      </c>
      <c r="F1297" s="3">
        <v>3</v>
      </c>
      <c r="G1297" s="2" t="s">
        <v>1101</v>
      </c>
      <c r="H1297" s="2" t="s">
        <v>6284</v>
      </c>
      <c r="I1297" s="3" t="s">
        <v>6285</v>
      </c>
      <c r="J1297" s="3" t="s">
        <v>1098</v>
      </c>
      <c r="K1297" s="2" t="s">
        <v>6286</v>
      </c>
    </row>
    <row r="1298" spans="1:11" x14ac:dyDescent="0.25">
      <c r="A1298" s="2" t="s">
        <v>6287</v>
      </c>
      <c r="B1298" s="2" t="s">
        <v>65</v>
      </c>
      <c r="C1298" s="2" t="s">
        <v>11</v>
      </c>
      <c r="D1298" s="2" t="s">
        <v>66</v>
      </c>
      <c r="E1298" s="2" t="s">
        <v>1144</v>
      </c>
      <c r="F1298" s="3">
        <v>4</v>
      </c>
      <c r="G1298" s="2" t="s">
        <v>1101</v>
      </c>
      <c r="H1298" s="2" t="s">
        <v>6288</v>
      </c>
      <c r="I1298" s="3" t="s">
        <v>6289</v>
      </c>
      <c r="J1298" s="3" t="s">
        <v>1098</v>
      </c>
      <c r="K1298" s="2" t="s">
        <v>6290</v>
      </c>
    </row>
    <row r="1299" spans="1:11" x14ac:dyDescent="0.25">
      <c r="A1299" s="2" t="s">
        <v>6291</v>
      </c>
      <c r="B1299" s="2" t="s">
        <v>65</v>
      </c>
      <c r="C1299" s="2" t="s">
        <v>11</v>
      </c>
      <c r="D1299" s="2" t="s">
        <v>66</v>
      </c>
      <c r="E1299" s="2" t="s">
        <v>1144</v>
      </c>
      <c r="F1299" s="3">
        <v>5</v>
      </c>
      <c r="G1299" s="2" t="s">
        <v>1101</v>
      </c>
      <c r="H1299" s="2" t="s">
        <v>6292</v>
      </c>
      <c r="I1299" s="3" t="s">
        <v>6293</v>
      </c>
      <c r="J1299" s="3" t="s">
        <v>1098</v>
      </c>
      <c r="K1299" s="2" t="s">
        <v>6294</v>
      </c>
    </row>
    <row r="1300" spans="1:11" x14ac:dyDescent="0.25">
      <c r="A1300" s="2" t="s">
        <v>6295</v>
      </c>
      <c r="B1300" s="2" t="s">
        <v>65</v>
      </c>
      <c r="C1300" s="2" t="s">
        <v>11</v>
      </c>
      <c r="D1300" s="2" t="s">
        <v>66</v>
      </c>
      <c r="E1300" s="2" t="s">
        <v>1144</v>
      </c>
      <c r="F1300" s="3">
        <v>6</v>
      </c>
      <c r="G1300" s="2" t="s">
        <v>1101</v>
      </c>
      <c r="H1300" s="2" t="s">
        <v>6296</v>
      </c>
      <c r="I1300" s="3" t="s">
        <v>6297</v>
      </c>
      <c r="J1300" s="3" t="s">
        <v>1132</v>
      </c>
      <c r="K1300" s="2" t="s">
        <v>6298</v>
      </c>
    </row>
    <row r="1301" spans="1:11" x14ac:dyDescent="0.25">
      <c r="A1301" s="2" t="s">
        <v>6299</v>
      </c>
      <c r="B1301" s="2" t="s">
        <v>65</v>
      </c>
      <c r="C1301" s="2" t="s">
        <v>11</v>
      </c>
      <c r="D1301" s="2" t="s">
        <v>66</v>
      </c>
      <c r="E1301" s="2" t="s">
        <v>380</v>
      </c>
      <c r="F1301" s="3">
        <v>0</v>
      </c>
      <c r="G1301" s="2" t="s">
        <v>1095</v>
      </c>
      <c r="H1301" s="2" t="s">
        <v>6300</v>
      </c>
      <c r="I1301" s="3" t="s">
        <v>6301</v>
      </c>
      <c r="J1301" s="3" t="s">
        <v>1098</v>
      </c>
      <c r="K1301" s="2" t="s">
        <v>6302</v>
      </c>
    </row>
    <row r="1302" spans="1:11" x14ac:dyDescent="0.25">
      <c r="A1302" s="2" t="s">
        <v>6303</v>
      </c>
      <c r="B1302" s="2" t="s">
        <v>65</v>
      </c>
      <c r="C1302" s="2" t="s">
        <v>11</v>
      </c>
      <c r="D1302" s="2" t="s">
        <v>66</v>
      </c>
      <c r="E1302" s="2" t="s">
        <v>380</v>
      </c>
      <c r="F1302" s="3">
        <v>1</v>
      </c>
      <c r="G1302" s="2" t="s">
        <v>1101</v>
      </c>
      <c r="H1302" s="2" t="s">
        <v>6304</v>
      </c>
      <c r="I1302" s="3" t="s">
        <v>6305</v>
      </c>
      <c r="J1302" s="3" t="s">
        <v>1098</v>
      </c>
      <c r="K1302" s="2" t="s">
        <v>6306</v>
      </c>
    </row>
    <row r="1303" spans="1:11" x14ac:dyDescent="0.25">
      <c r="A1303" s="2" t="s">
        <v>6307</v>
      </c>
      <c r="B1303" s="2" t="s">
        <v>65</v>
      </c>
      <c r="C1303" s="2" t="s">
        <v>11</v>
      </c>
      <c r="D1303" s="2" t="s">
        <v>66</v>
      </c>
      <c r="E1303" s="2" t="s">
        <v>380</v>
      </c>
      <c r="F1303" s="3">
        <v>2</v>
      </c>
      <c r="G1303" s="2" t="s">
        <v>1101</v>
      </c>
      <c r="H1303" s="2" t="s">
        <v>6308</v>
      </c>
      <c r="I1303" s="3" t="s">
        <v>6309</v>
      </c>
      <c r="J1303" s="3" t="s">
        <v>1098</v>
      </c>
      <c r="K1303" s="2" t="s">
        <v>6310</v>
      </c>
    </row>
    <row r="1304" spans="1:11" x14ac:dyDescent="0.25">
      <c r="A1304" s="2" t="s">
        <v>6311</v>
      </c>
      <c r="B1304" s="2" t="s">
        <v>65</v>
      </c>
      <c r="C1304" s="2" t="s">
        <v>11</v>
      </c>
      <c r="D1304" s="2" t="s">
        <v>66</v>
      </c>
      <c r="E1304" s="2" t="s">
        <v>380</v>
      </c>
      <c r="F1304" s="3">
        <v>3</v>
      </c>
      <c r="G1304" s="2" t="s">
        <v>1101</v>
      </c>
      <c r="H1304" s="2" t="s">
        <v>6312</v>
      </c>
      <c r="I1304" s="3" t="s">
        <v>6313</v>
      </c>
      <c r="J1304" s="3" t="s">
        <v>1098</v>
      </c>
      <c r="K1304" s="2" t="s">
        <v>6314</v>
      </c>
    </row>
    <row r="1305" spans="1:11" x14ac:dyDescent="0.25">
      <c r="A1305" s="2" t="s">
        <v>6315</v>
      </c>
      <c r="B1305" s="2" t="s">
        <v>65</v>
      </c>
      <c r="C1305" s="2" t="s">
        <v>11</v>
      </c>
      <c r="D1305" s="2" t="s">
        <v>66</v>
      </c>
      <c r="E1305" s="2" t="s">
        <v>380</v>
      </c>
      <c r="F1305" s="3">
        <v>4</v>
      </c>
      <c r="G1305" s="2" t="s">
        <v>1101</v>
      </c>
      <c r="H1305" s="2" t="s">
        <v>6316</v>
      </c>
      <c r="I1305" s="3" t="s">
        <v>6317</v>
      </c>
      <c r="J1305" s="3" t="s">
        <v>1098</v>
      </c>
      <c r="K1305" s="2" t="s">
        <v>6318</v>
      </c>
    </row>
    <row r="1306" spans="1:11" x14ac:dyDescent="0.25">
      <c r="A1306" s="2" t="s">
        <v>6319</v>
      </c>
      <c r="B1306" s="2" t="s">
        <v>65</v>
      </c>
      <c r="C1306" s="2" t="s">
        <v>11</v>
      </c>
      <c r="D1306" s="2" t="s">
        <v>66</v>
      </c>
      <c r="E1306" s="2" t="s">
        <v>380</v>
      </c>
      <c r="F1306" s="3">
        <v>5</v>
      </c>
      <c r="G1306" s="2" t="s">
        <v>1101</v>
      </c>
      <c r="H1306" s="2" t="s">
        <v>6320</v>
      </c>
      <c r="I1306" s="3" t="s">
        <v>6321</v>
      </c>
      <c r="J1306" s="3" t="s">
        <v>1098</v>
      </c>
      <c r="K1306" s="2" t="s">
        <v>6322</v>
      </c>
    </row>
    <row r="1307" spans="1:11" x14ac:dyDescent="0.25">
      <c r="A1307" s="2" t="s">
        <v>6323</v>
      </c>
      <c r="B1307" s="2" t="s">
        <v>65</v>
      </c>
      <c r="C1307" s="2" t="s">
        <v>11</v>
      </c>
      <c r="D1307" s="2" t="s">
        <v>66</v>
      </c>
      <c r="E1307" s="2" t="s">
        <v>380</v>
      </c>
      <c r="F1307" s="3">
        <v>6</v>
      </c>
      <c r="G1307" s="2" t="s">
        <v>1101</v>
      </c>
      <c r="H1307" s="2" t="s">
        <v>6324</v>
      </c>
      <c r="I1307" s="3" t="s">
        <v>6325</v>
      </c>
      <c r="J1307" s="3" t="s">
        <v>1098</v>
      </c>
      <c r="K1307" s="2" t="s">
        <v>6326</v>
      </c>
    </row>
    <row r="1308" spans="1:11" x14ac:dyDescent="0.25">
      <c r="A1308" s="2" t="s">
        <v>6327</v>
      </c>
      <c r="B1308" s="2" t="s">
        <v>65</v>
      </c>
      <c r="C1308" s="2" t="s">
        <v>11</v>
      </c>
      <c r="D1308" s="2" t="s">
        <v>66</v>
      </c>
      <c r="E1308" s="2" t="s">
        <v>364</v>
      </c>
      <c r="F1308" s="3">
        <v>0</v>
      </c>
      <c r="G1308" s="2" t="s">
        <v>1095</v>
      </c>
      <c r="H1308" s="2" t="s">
        <v>6328</v>
      </c>
      <c r="I1308" s="3" t="s">
        <v>6329</v>
      </c>
      <c r="J1308" s="3" t="s">
        <v>1098</v>
      </c>
      <c r="K1308" s="2" t="s">
        <v>6330</v>
      </c>
    </row>
    <row r="1309" spans="1:11" x14ac:dyDescent="0.25">
      <c r="A1309" s="2" t="s">
        <v>6331</v>
      </c>
      <c r="B1309" s="2" t="s">
        <v>65</v>
      </c>
      <c r="C1309" s="2" t="s">
        <v>11</v>
      </c>
      <c r="D1309" s="2" t="s">
        <v>66</v>
      </c>
      <c r="E1309" s="2" t="s">
        <v>364</v>
      </c>
      <c r="F1309" s="3">
        <v>1</v>
      </c>
      <c r="G1309" s="2" t="s">
        <v>1101</v>
      </c>
      <c r="H1309" s="2" t="s">
        <v>6332</v>
      </c>
      <c r="I1309" s="3" t="s">
        <v>6333</v>
      </c>
      <c r="J1309" s="3" t="s">
        <v>1132</v>
      </c>
      <c r="K1309" s="2" t="s">
        <v>6334</v>
      </c>
    </row>
    <row r="1310" spans="1:11" x14ac:dyDescent="0.25">
      <c r="A1310" s="2" t="s">
        <v>6335</v>
      </c>
      <c r="B1310" s="2" t="s">
        <v>65</v>
      </c>
      <c r="C1310" s="2" t="s">
        <v>11</v>
      </c>
      <c r="D1310" s="2" t="s">
        <v>66</v>
      </c>
      <c r="E1310" s="2" t="s">
        <v>364</v>
      </c>
      <c r="F1310" s="3">
        <v>2</v>
      </c>
      <c r="G1310" s="2" t="s">
        <v>1101</v>
      </c>
      <c r="H1310" s="2" t="s">
        <v>6336</v>
      </c>
      <c r="I1310" s="3" t="s">
        <v>6337</v>
      </c>
      <c r="J1310" s="3" t="s">
        <v>1098</v>
      </c>
      <c r="K1310" s="2" t="s">
        <v>6338</v>
      </c>
    </row>
    <row r="1311" spans="1:11" x14ac:dyDescent="0.25">
      <c r="A1311" s="2" t="s">
        <v>6339</v>
      </c>
      <c r="B1311" s="2" t="s">
        <v>65</v>
      </c>
      <c r="C1311" s="2" t="s">
        <v>11</v>
      </c>
      <c r="D1311" s="2" t="s">
        <v>66</v>
      </c>
      <c r="E1311" s="2" t="s">
        <v>364</v>
      </c>
      <c r="F1311" s="3">
        <v>3</v>
      </c>
      <c r="G1311" s="2" t="s">
        <v>1101</v>
      </c>
      <c r="H1311" s="2" t="s">
        <v>6340</v>
      </c>
      <c r="I1311" s="3" t="s">
        <v>6341</v>
      </c>
      <c r="J1311" s="3" t="s">
        <v>1098</v>
      </c>
      <c r="K1311" s="2" t="s">
        <v>6342</v>
      </c>
    </row>
    <row r="1312" spans="1:11" x14ac:dyDescent="0.25">
      <c r="A1312" s="2" t="s">
        <v>6343</v>
      </c>
      <c r="B1312" s="2" t="s">
        <v>65</v>
      </c>
      <c r="C1312" s="2" t="s">
        <v>11</v>
      </c>
      <c r="D1312" s="2" t="s">
        <v>66</v>
      </c>
      <c r="E1312" s="2" t="s">
        <v>364</v>
      </c>
      <c r="F1312" s="3">
        <v>4</v>
      </c>
      <c r="G1312" s="2" t="s">
        <v>1101</v>
      </c>
      <c r="H1312" s="2" t="s">
        <v>6344</v>
      </c>
      <c r="I1312" s="3" t="s">
        <v>6345</v>
      </c>
      <c r="J1312" s="3" t="s">
        <v>1132</v>
      </c>
      <c r="K1312" s="2" t="s">
        <v>6346</v>
      </c>
    </row>
    <row r="1313" spans="1:11" x14ac:dyDescent="0.25">
      <c r="A1313" s="2" t="s">
        <v>6347</v>
      </c>
      <c r="B1313" s="2" t="s">
        <v>65</v>
      </c>
      <c r="C1313" s="2" t="s">
        <v>11</v>
      </c>
      <c r="D1313" s="2" t="s">
        <v>66</v>
      </c>
      <c r="E1313" s="2" t="s">
        <v>364</v>
      </c>
      <c r="F1313" s="3">
        <v>5</v>
      </c>
      <c r="G1313" s="2" t="s">
        <v>1101</v>
      </c>
      <c r="H1313" s="2" t="s">
        <v>6348</v>
      </c>
      <c r="I1313" s="3" t="s">
        <v>6349</v>
      </c>
      <c r="J1313" s="3" t="s">
        <v>1098</v>
      </c>
      <c r="K1313" s="2" t="s">
        <v>6350</v>
      </c>
    </row>
    <row r="1314" spans="1:11" x14ac:dyDescent="0.25">
      <c r="A1314" s="2" t="s">
        <v>6351</v>
      </c>
      <c r="B1314" s="2" t="s">
        <v>65</v>
      </c>
      <c r="C1314" s="2" t="s">
        <v>11</v>
      </c>
      <c r="D1314" s="2" t="s">
        <v>66</v>
      </c>
      <c r="E1314" s="2" t="s">
        <v>364</v>
      </c>
      <c r="F1314" s="3">
        <v>6</v>
      </c>
      <c r="G1314" s="2" t="s">
        <v>1101</v>
      </c>
      <c r="H1314" s="2" t="s">
        <v>6352</v>
      </c>
      <c r="I1314" s="3" t="s">
        <v>6353</v>
      </c>
      <c r="J1314" s="3" t="s">
        <v>1098</v>
      </c>
      <c r="K1314" s="2" t="s">
        <v>6354</v>
      </c>
    </row>
    <row r="1315" spans="1:11" x14ac:dyDescent="0.25">
      <c r="A1315" s="2" t="s">
        <v>6355</v>
      </c>
      <c r="B1315" s="2" t="s">
        <v>65</v>
      </c>
      <c r="C1315" s="2" t="s">
        <v>11</v>
      </c>
      <c r="D1315" s="2" t="s">
        <v>66</v>
      </c>
      <c r="E1315" s="2" t="s">
        <v>370</v>
      </c>
      <c r="F1315" s="3">
        <v>0</v>
      </c>
      <c r="G1315" s="2" t="s">
        <v>1095</v>
      </c>
      <c r="H1315" s="2" t="s">
        <v>6356</v>
      </c>
      <c r="I1315" s="3" t="s">
        <v>6357</v>
      </c>
      <c r="J1315" s="3" t="s">
        <v>1098</v>
      </c>
      <c r="K1315" s="2" t="s">
        <v>6358</v>
      </c>
    </row>
    <row r="1316" spans="1:11" x14ac:dyDescent="0.25">
      <c r="A1316" s="2" t="s">
        <v>6359</v>
      </c>
      <c r="B1316" s="2" t="s">
        <v>65</v>
      </c>
      <c r="C1316" s="2" t="s">
        <v>11</v>
      </c>
      <c r="D1316" s="2" t="s">
        <v>66</v>
      </c>
      <c r="E1316" s="2" t="s">
        <v>370</v>
      </c>
      <c r="F1316" s="3">
        <v>1</v>
      </c>
      <c r="G1316" s="2" t="s">
        <v>1101</v>
      </c>
      <c r="H1316" s="2" t="s">
        <v>6360</v>
      </c>
      <c r="I1316" s="3" t="s">
        <v>6361</v>
      </c>
      <c r="J1316" s="3" t="s">
        <v>1098</v>
      </c>
      <c r="K1316" s="2" t="s">
        <v>6362</v>
      </c>
    </row>
    <row r="1317" spans="1:11" x14ac:dyDescent="0.25">
      <c r="A1317" s="2" t="s">
        <v>6363</v>
      </c>
      <c r="B1317" s="2" t="s">
        <v>65</v>
      </c>
      <c r="C1317" s="2" t="s">
        <v>11</v>
      </c>
      <c r="D1317" s="2" t="s">
        <v>66</v>
      </c>
      <c r="E1317" s="2" t="s">
        <v>370</v>
      </c>
      <c r="F1317" s="3">
        <v>2</v>
      </c>
      <c r="G1317" s="2" t="s">
        <v>1101</v>
      </c>
      <c r="H1317" s="2" t="s">
        <v>6364</v>
      </c>
      <c r="I1317" s="3" t="s">
        <v>6365</v>
      </c>
      <c r="J1317" s="3" t="s">
        <v>1098</v>
      </c>
      <c r="K1317" s="2" t="s">
        <v>6366</v>
      </c>
    </row>
    <row r="1318" spans="1:11" x14ac:dyDescent="0.25">
      <c r="A1318" s="2" t="s">
        <v>6367</v>
      </c>
      <c r="B1318" s="2" t="s">
        <v>65</v>
      </c>
      <c r="C1318" s="2" t="s">
        <v>11</v>
      </c>
      <c r="D1318" s="2" t="s">
        <v>66</v>
      </c>
      <c r="E1318" s="2" t="s">
        <v>370</v>
      </c>
      <c r="F1318" s="3">
        <v>3</v>
      </c>
      <c r="G1318" s="2" t="s">
        <v>1101</v>
      </c>
      <c r="H1318" s="2" t="s">
        <v>6368</v>
      </c>
      <c r="I1318" s="3" t="s">
        <v>6369</v>
      </c>
      <c r="J1318" s="3" t="s">
        <v>1098</v>
      </c>
      <c r="K1318" s="2" t="s">
        <v>6370</v>
      </c>
    </row>
    <row r="1319" spans="1:11" x14ac:dyDescent="0.25">
      <c r="A1319" s="2" t="s">
        <v>6371</v>
      </c>
      <c r="B1319" s="2" t="s">
        <v>65</v>
      </c>
      <c r="C1319" s="2" t="s">
        <v>11</v>
      </c>
      <c r="D1319" s="2" t="s">
        <v>66</v>
      </c>
      <c r="E1319" s="2" t="s">
        <v>370</v>
      </c>
      <c r="F1319" s="3">
        <v>4</v>
      </c>
      <c r="G1319" s="2" t="s">
        <v>1101</v>
      </c>
      <c r="H1319" s="2" t="s">
        <v>6372</v>
      </c>
      <c r="I1319" s="3" t="s">
        <v>6373</v>
      </c>
      <c r="J1319" s="3" t="s">
        <v>1098</v>
      </c>
      <c r="K1319" s="2" t="s">
        <v>6374</v>
      </c>
    </row>
    <row r="1320" spans="1:11" x14ac:dyDescent="0.25">
      <c r="A1320" s="2" t="s">
        <v>6375</v>
      </c>
      <c r="B1320" s="2" t="s">
        <v>65</v>
      </c>
      <c r="C1320" s="2" t="s">
        <v>11</v>
      </c>
      <c r="D1320" s="2" t="s">
        <v>66</v>
      </c>
      <c r="E1320" s="2" t="s">
        <v>370</v>
      </c>
      <c r="F1320" s="3">
        <v>5</v>
      </c>
      <c r="G1320" s="2" t="s">
        <v>1101</v>
      </c>
      <c r="H1320" s="2" t="s">
        <v>6376</v>
      </c>
      <c r="I1320" s="3" t="s">
        <v>6377</v>
      </c>
      <c r="J1320" s="3" t="s">
        <v>1098</v>
      </c>
      <c r="K1320" s="2" t="s">
        <v>6378</v>
      </c>
    </row>
    <row r="1321" spans="1:11" x14ac:dyDescent="0.25">
      <c r="A1321" s="2" t="s">
        <v>6379</v>
      </c>
      <c r="B1321" s="2" t="s">
        <v>65</v>
      </c>
      <c r="C1321" s="2" t="s">
        <v>11</v>
      </c>
      <c r="D1321" s="2" t="s">
        <v>66</v>
      </c>
      <c r="E1321" s="2" t="s">
        <v>370</v>
      </c>
      <c r="F1321" s="3">
        <v>6</v>
      </c>
      <c r="G1321" s="2" t="s">
        <v>1101</v>
      </c>
      <c r="H1321" s="2" t="s">
        <v>6380</v>
      </c>
      <c r="I1321" s="3" t="s">
        <v>6381</v>
      </c>
      <c r="J1321" s="3" t="s">
        <v>1098</v>
      </c>
      <c r="K1321" s="2" t="s">
        <v>6382</v>
      </c>
    </row>
    <row r="1322" spans="1:11" x14ac:dyDescent="0.25">
      <c r="A1322" s="2" t="s">
        <v>6383</v>
      </c>
      <c r="B1322" s="2" t="s">
        <v>65</v>
      </c>
      <c r="C1322" s="2" t="s">
        <v>11</v>
      </c>
      <c r="D1322" s="2" t="s">
        <v>66</v>
      </c>
      <c r="E1322" s="2" t="s">
        <v>393</v>
      </c>
      <c r="F1322" s="3">
        <v>0</v>
      </c>
      <c r="G1322" s="2" t="s">
        <v>1095</v>
      </c>
      <c r="H1322" s="2" t="s">
        <v>6384</v>
      </c>
      <c r="I1322" s="3" t="s">
        <v>6385</v>
      </c>
      <c r="J1322" s="3" t="s">
        <v>1098</v>
      </c>
      <c r="K1322" s="2" t="s">
        <v>6386</v>
      </c>
    </row>
    <row r="1323" spans="1:11" x14ac:dyDescent="0.25">
      <c r="A1323" s="2" t="s">
        <v>6387</v>
      </c>
      <c r="B1323" s="2" t="s">
        <v>65</v>
      </c>
      <c r="C1323" s="2" t="s">
        <v>11</v>
      </c>
      <c r="D1323" s="2" t="s">
        <v>66</v>
      </c>
      <c r="E1323" s="2" t="s">
        <v>393</v>
      </c>
      <c r="F1323" s="3">
        <v>1</v>
      </c>
      <c r="G1323" s="2" t="s">
        <v>1101</v>
      </c>
      <c r="H1323" s="2" t="s">
        <v>6388</v>
      </c>
      <c r="I1323" s="3" t="s">
        <v>6389</v>
      </c>
      <c r="J1323" s="3" t="s">
        <v>1098</v>
      </c>
      <c r="K1323" s="2" t="s">
        <v>6390</v>
      </c>
    </row>
    <row r="1324" spans="1:11" x14ac:dyDescent="0.25">
      <c r="A1324" s="2" t="s">
        <v>6391</v>
      </c>
      <c r="B1324" s="2" t="s">
        <v>65</v>
      </c>
      <c r="C1324" s="2" t="s">
        <v>11</v>
      </c>
      <c r="D1324" s="2" t="s">
        <v>66</v>
      </c>
      <c r="E1324" s="2" t="s">
        <v>393</v>
      </c>
      <c r="F1324" s="3">
        <v>2</v>
      </c>
      <c r="G1324" s="2" t="s">
        <v>1101</v>
      </c>
      <c r="H1324" s="2" t="s">
        <v>6392</v>
      </c>
      <c r="I1324" s="3" t="s">
        <v>6393</v>
      </c>
      <c r="J1324" s="3" t="s">
        <v>1098</v>
      </c>
      <c r="K1324" s="2" t="s">
        <v>6394</v>
      </c>
    </row>
    <row r="1325" spans="1:11" x14ac:dyDescent="0.25">
      <c r="A1325" s="2" t="s">
        <v>6395</v>
      </c>
      <c r="B1325" s="2" t="s">
        <v>65</v>
      </c>
      <c r="C1325" s="2" t="s">
        <v>11</v>
      </c>
      <c r="D1325" s="2" t="s">
        <v>66</v>
      </c>
      <c r="E1325" s="2" t="s">
        <v>393</v>
      </c>
      <c r="F1325" s="3">
        <v>3</v>
      </c>
      <c r="G1325" s="2" t="s">
        <v>1101</v>
      </c>
      <c r="H1325" s="2" t="s">
        <v>6396</v>
      </c>
      <c r="I1325" s="3" t="s">
        <v>6397</v>
      </c>
      <c r="J1325" s="3" t="s">
        <v>1098</v>
      </c>
      <c r="K1325" s="2" t="s">
        <v>6398</v>
      </c>
    </row>
    <row r="1326" spans="1:11" x14ac:dyDescent="0.25">
      <c r="A1326" s="2" t="s">
        <v>6399</v>
      </c>
      <c r="B1326" s="2" t="s">
        <v>65</v>
      </c>
      <c r="C1326" s="2" t="s">
        <v>11</v>
      </c>
      <c r="D1326" s="2" t="s">
        <v>66</v>
      </c>
      <c r="E1326" s="2" t="s">
        <v>393</v>
      </c>
      <c r="F1326" s="3">
        <v>4</v>
      </c>
      <c r="G1326" s="2" t="s">
        <v>1101</v>
      </c>
      <c r="H1326" s="2" t="s">
        <v>6400</v>
      </c>
      <c r="I1326" s="3" t="s">
        <v>6401</v>
      </c>
      <c r="J1326" s="3" t="s">
        <v>1098</v>
      </c>
      <c r="K1326" s="2" t="s">
        <v>6402</v>
      </c>
    </row>
    <row r="1327" spans="1:11" x14ac:dyDescent="0.25">
      <c r="A1327" s="2" t="s">
        <v>6403</v>
      </c>
      <c r="B1327" s="2" t="s">
        <v>65</v>
      </c>
      <c r="C1327" s="2" t="s">
        <v>11</v>
      </c>
      <c r="D1327" s="2" t="s">
        <v>66</v>
      </c>
      <c r="E1327" s="2" t="s">
        <v>393</v>
      </c>
      <c r="F1327" s="3">
        <v>5</v>
      </c>
      <c r="G1327" s="2" t="s">
        <v>1101</v>
      </c>
      <c r="H1327" s="2" t="s">
        <v>6404</v>
      </c>
      <c r="I1327" s="3" t="s">
        <v>6405</v>
      </c>
      <c r="J1327" s="3" t="s">
        <v>1098</v>
      </c>
      <c r="K1327" s="2" t="s">
        <v>6406</v>
      </c>
    </row>
    <row r="1328" spans="1:11" x14ac:dyDescent="0.25">
      <c r="A1328" s="2" t="s">
        <v>6407</v>
      </c>
      <c r="B1328" s="2" t="s">
        <v>65</v>
      </c>
      <c r="C1328" s="2" t="s">
        <v>11</v>
      </c>
      <c r="D1328" s="2" t="s">
        <v>66</v>
      </c>
      <c r="E1328" s="2" t="s">
        <v>393</v>
      </c>
      <c r="F1328" s="3">
        <v>6</v>
      </c>
      <c r="G1328" s="2" t="s">
        <v>1101</v>
      </c>
      <c r="H1328" s="2" t="s">
        <v>6408</v>
      </c>
      <c r="I1328" s="3" t="s">
        <v>6409</v>
      </c>
      <c r="J1328" s="3" t="s">
        <v>1098</v>
      </c>
      <c r="K1328" s="2" t="s">
        <v>6410</v>
      </c>
    </row>
    <row r="1329" spans="1:11" x14ac:dyDescent="0.25">
      <c r="A1329" s="2" t="s">
        <v>6411</v>
      </c>
      <c r="B1329" s="2" t="s">
        <v>65</v>
      </c>
      <c r="C1329" s="2" t="s">
        <v>11</v>
      </c>
      <c r="D1329" s="2" t="s">
        <v>66</v>
      </c>
      <c r="E1329" s="2" t="s">
        <v>385</v>
      </c>
      <c r="F1329" s="3">
        <v>0</v>
      </c>
      <c r="G1329" s="2" t="s">
        <v>1095</v>
      </c>
      <c r="H1329" s="2" t="s">
        <v>6412</v>
      </c>
      <c r="I1329" s="3" t="s">
        <v>6413</v>
      </c>
      <c r="J1329" s="3" t="s">
        <v>1098</v>
      </c>
      <c r="K1329" s="2" t="s">
        <v>6414</v>
      </c>
    </row>
    <row r="1330" spans="1:11" x14ac:dyDescent="0.25">
      <c r="A1330" s="2" t="s">
        <v>6415</v>
      </c>
      <c r="B1330" s="2" t="s">
        <v>65</v>
      </c>
      <c r="C1330" s="2" t="s">
        <v>11</v>
      </c>
      <c r="D1330" s="2" t="s">
        <v>66</v>
      </c>
      <c r="E1330" s="2" t="s">
        <v>385</v>
      </c>
      <c r="F1330" s="3">
        <v>1</v>
      </c>
      <c r="G1330" s="2" t="s">
        <v>1101</v>
      </c>
      <c r="H1330" s="2" t="s">
        <v>6416</v>
      </c>
      <c r="I1330" s="3" t="s">
        <v>6417</v>
      </c>
      <c r="J1330" s="3" t="s">
        <v>1098</v>
      </c>
      <c r="K1330" s="2" t="s">
        <v>6418</v>
      </c>
    </row>
    <row r="1331" spans="1:11" x14ac:dyDescent="0.25">
      <c r="A1331" s="2" t="s">
        <v>6419</v>
      </c>
      <c r="B1331" s="2" t="s">
        <v>65</v>
      </c>
      <c r="C1331" s="2" t="s">
        <v>11</v>
      </c>
      <c r="D1331" s="2" t="s">
        <v>66</v>
      </c>
      <c r="E1331" s="2" t="s">
        <v>385</v>
      </c>
      <c r="F1331" s="3">
        <v>2</v>
      </c>
      <c r="G1331" s="2" t="s">
        <v>1101</v>
      </c>
      <c r="H1331" s="2" t="s">
        <v>6420</v>
      </c>
      <c r="I1331" s="3" t="s">
        <v>6421</v>
      </c>
      <c r="J1331" s="3" t="s">
        <v>1098</v>
      </c>
      <c r="K1331" s="2" t="s">
        <v>6422</v>
      </c>
    </row>
    <row r="1332" spans="1:11" x14ac:dyDescent="0.25">
      <c r="A1332" s="2" t="s">
        <v>6423</v>
      </c>
      <c r="B1332" s="2" t="s">
        <v>65</v>
      </c>
      <c r="C1332" s="2" t="s">
        <v>11</v>
      </c>
      <c r="D1332" s="2" t="s">
        <v>66</v>
      </c>
      <c r="E1332" s="2" t="s">
        <v>385</v>
      </c>
      <c r="F1332" s="3">
        <v>3</v>
      </c>
      <c r="G1332" s="2" t="s">
        <v>1101</v>
      </c>
      <c r="H1332" s="2" t="s">
        <v>6424</v>
      </c>
      <c r="I1332" s="3" t="s">
        <v>6425</v>
      </c>
      <c r="J1332" s="3" t="s">
        <v>1098</v>
      </c>
      <c r="K1332" s="2" t="s">
        <v>6426</v>
      </c>
    </row>
    <row r="1333" spans="1:11" x14ac:dyDescent="0.25">
      <c r="A1333" s="2" t="s">
        <v>6427</v>
      </c>
      <c r="B1333" s="2" t="s">
        <v>65</v>
      </c>
      <c r="C1333" s="2" t="s">
        <v>11</v>
      </c>
      <c r="D1333" s="2" t="s">
        <v>66</v>
      </c>
      <c r="E1333" s="2" t="s">
        <v>385</v>
      </c>
      <c r="F1333" s="3">
        <v>4</v>
      </c>
      <c r="G1333" s="2" t="s">
        <v>1101</v>
      </c>
      <c r="H1333" s="2" t="s">
        <v>6428</v>
      </c>
      <c r="I1333" s="3" t="s">
        <v>6429</v>
      </c>
      <c r="J1333" s="3" t="s">
        <v>1098</v>
      </c>
      <c r="K1333" s="2" t="s">
        <v>6430</v>
      </c>
    </row>
    <row r="1334" spans="1:11" x14ac:dyDescent="0.25">
      <c r="A1334" s="2" t="s">
        <v>6431</v>
      </c>
      <c r="B1334" s="2" t="s">
        <v>65</v>
      </c>
      <c r="C1334" s="2" t="s">
        <v>11</v>
      </c>
      <c r="D1334" s="2" t="s">
        <v>66</v>
      </c>
      <c r="E1334" s="2" t="s">
        <v>385</v>
      </c>
      <c r="F1334" s="3">
        <v>5</v>
      </c>
      <c r="G1334" s="2" t="s">
        <v>1101</v>
      </c>
      <c r="H1334" s="2" t="s">
        <v>6432</v>
      </c>
      <c r="I1334" s="3" t="s">
        <v>6433</v>
      </c>
      <c r="J1334" s="3" t="s">
        <v>1098</v>
      </c>
      <c r="K1334" s="2" t="s">
        <v>6434</v>
      </c>
    </row>
    <row r="1335" spans="1:11" x14ac:dyDescent="0.25">
      <c r="A1335" s="2" t="s">
        <v>6435</v>
      </c>
      <c r="B1335" s="2" t="s">
        <v>65</v>
      </c>
      <c r="C1335" s="2" t="s">
        <v>11</v>
      </c>
      <c r="D1335" s="2" t="s">
        <v>66</v>
      </c>
      <c r="E1335" s="2" t="s">
        <v>385</v>
      </c>
      <c r="F1335" s="3">
        <v>6</v>
      </c>
      <c r="G1335" s="2" t="s">
        <v>1101</v>
      </c>
      <c r="H1335" s="2" t="s">
        <v>6436</v>
      </c>
      <c r="I1335" s="3" t="s">
        <v>6437</v>
      </c>
      <c r="J1335" s="3" t="s">
        <v>1098</v>
      </c>
      <c r="K1335" s="2" t="s">
        <v>6438</v>
      </c>
    </row>
    <row r="1336" spans="1:11" x14ac:dyDescent="0.25">
      <c r="A1336" s="2" t="s">
        <v>6439</v>
      </c>
      <c r="B1336" s="2" t="s">
        <v>68</v>
      </c>
      <c r="C1336" s="2" t="s">
        <v>11</v>
      </c>
      <c r="D1336" s="2" t="s">
        <v>69</v>
      </c>
      <c r="E1336" s="2" t="s">
        <v>380</v>
      </c>
      <c r="F1336" s="3">
        <v>0</v>
      </c>
      <c r="G1336" s="2" t="s">
        <v>1095</v>
      </c>
      <c r="H1336" s="2" t="s">
        <v>6440</v>
      </c>
      <c r="I1336" s="3" t="s">
        <v>6441</v>
      </c>
      <c r="J1336" s="3" t="s">
        <v>1137</v>
      </c>
      <c r="K1336" s="2" t="s">
        <v>6442</v>
      </c>
    </row>
    <row r="1337" spans="1:11" x14ac:dyDescent="0.25">
      <c r="A1337" s="2" t="s">
        <v>6443</v>
      </c>
      <c r="B1337" s="2" t="s">
        <v>68</v>
      </c>
      <c r="C1337" s="2" t="s">
        <v>11</v>
      </c>
      <c r="D1337" s="2" t="s">
        <v>69</v>
      </c>
      <c r="E1337" s="2" t="s">
        <v>380</v>
      </c>
      <c r="F1337" s="3">
        <v>1</v>
      </c>
      <c r="G1337" s="2" t="s">
        <v>1101</v>
      </c>
      <c r="H1337" s="2" t="s">
        <v>6444</v>
      </c>
      <c r="I1337" s="3" t="s">
        <v>6445</v>
      </c>
      <c r="J1337" s="3" t="s">
        <v>1098</v>
      </c>
      <c r="K1337" s="2" t="s">
        <v>6446</v>
      </c>
    </row>
    <row r="1338" spans="1:11" x14ac:dyDescent="0.25">
      <c r="A1338" s="2" t="s">
        <v>6447</v>
      </c>
      <c r="B1338" s="2" t="s">
        <v>68</v>
      </c>
      <c r="C1338" s="2" t="s">
        <v>11</v>
      </c>
      <c r="D1338" s="2" t="s">
        <v>69</v>
      </c>
      <c r="E1338" s="2" t="s">
        <v>380</v>
      </c>
      <c r="F1338" s="3">
        <v>2</v>
      </c>
      <c r="G1338" s="2" t="s">
        <v>1101</v>
      </c>
      <c r="H1338" s="2" t="s">
        <v>6448</v>
      </c>
      <c r="I1338" s="3" t="s">
        <v>6449</v>
      </c>
      <c r="J1338" s="3" t="s">
        <v>1098</v>
      </c>
      <c r="K1338" s="2" t="s">
        <v>6450</v>
      </c>
    </row>
    <row r="1339" spans="1:11" x14ac:dyDescent="0.25">
      <c r="A1339" s="2" t="s">
        <v>6451</v>
      </c>
      <c r="B1339" s="2" t="s">
        <v>68</v>
      </c>
      <c r="C1339" s="2" t="s">
        <v>11</v>
      </c>
      <c r="D1339" s="2" t="s">
        <v>69</v>
      </c>
      <c r="E1339" s="2" t="s">
        <v>380</v>
      </c>
      <c r="F1339" s="3">
        <v>3</v>
      </c>
      <c r="G1339" s="2" t="s">
        <v>1101</v>
      </c>
      <c r="H1339" s="2" t="s">
        <v>6452</v>
      </c>
      <c r="I1339" s="3" t="s">
        <v>6453</v>
      </c>
      <c r="J1339" s="3" t="s">
        <v>1098</v>
      </c>
      <c r="K1339" s="2" t="s">
        <v>6454</v>
      </c>
    </row>
    <row r="1340" spans="1:11" x14ac:dyDescent="0.25">
      <c r="A1340" s="2" t="s">
        <v>6455</v>
      </c>
      <c r="B1340" s="2" t="s">
        <v>68</v>
      </c>
      <c r="C1340" s="2" t="s">
        <v>11</v>
      </c>
      <c r="D1340" s="2" t="s">
        <v>69</v>
      </c>
      <c r="E1340" s="2" t="s">
        <v>380</v>
      </c>
      <c r="F1340" s="3">
        <v>4</v>
      </c>
      <c r="G1340" s="2" t="s">
        <v>1101</v>
      </c>
      <c r="H1340" s="2" t="s">
        <v>6456</v>
      </c>
      <c r="I1340" s="3" t="s">
        <v>6457</v>
      </c>
      <c r="J1340" s="3" t="s">
        <v>1098</v>
      </c>
      <c r="K1340" s="2" t="s">
        <v>6458</v>
      </c>
    </row>
    <row r="1341" spans="1:11" x14ac:dyDescent="0.25">
      <c r="A1341" s="2" t="s">
        <v>6459</v>
      </c>
      <c r="B1341" s="2" t="s">
        <v>68</v>
      </c>
      <c r="C1341" s="2" t="s">
        <v>11</v>
      </c>
      <c r="D1341" s="2" t="s">
        <v>69</v>
      </c>
      <c r="E1341" s="2" t="s">
        <v>380</v>
      </c>
      <c r="F1341" s="3">
        <v>5</v>
      </c>
      <c r="G1341" s="2" t="s">
        <v>1101</v>
      </c>
      <c r="H1341" s="2" t="s">
        <v>6460</v>
      </c>
      <c r="I1341" s="3" t="s">
        <v>6461</v>
      </c>
      <c r="J1341" s="3" t="s">
        <v>1098</v>
      </c>
      <c r="K1341" s="2" t="s">
        <v>6462</v>
      </c>
    </row>
    <row r="1342" spans="1:11" x14ac:dyDescent="0.25">
      <c r="A1342" s="2" t="s">
        <v>6463</v>
      </c>
      <c r="B1342" s="2" t="s">
        <v>68</v>
      </c>
      <c r="C1342" s="2" t="s">
        <v>11</v>
      </c>
      <c r="D1342" s="2" t="s">
        <v>69</v>
      </c>
      <c r="E1342" s="2" t="s">
        <v>380</v>
      </c>
      <c r="F1342" s="3">
        <v>6</v>
      </c>
      <c r="G1342" s="2" t="s">
        <v>1101</v>
      </c>
      <c r="H1342" s="2" t="s">
        <v>6464</v>
      </c>
      <c r="I1342" s="3" t="s">
        <v>6465</v>
      </c>
      <c r="J1342" s="3" t="s">
        <v>1098</v>
      </c>
      <c r="K1342" s="2" t="s">
        <v>6466</v>
      </c>
    </row>
    <row r="1343" spans="1:11" x14ac:dyDescent="0.25">
      <c r="A1343" s="2" t="s">
        <v>6467</v>
      </c>
      <c r="B1343" s="2" t="s">
        <v>68</v>
      </c>
      <c r="C1343" s="2" t="s">
        <v>11</v>
      </c>
      <c r="D1343" s="2" t="s">
        <v>69</v>
      </c>
      <c r="E1343" s="2" t="s">
        <v>364</v>
      </c>
      <c r="F1343" s="3">
        <v>0</v>
      </c>
      <c r="G1343" s="2" t="s">
        <v>1095</v>
      </c>
      <c r="H1343" s="2" t="s">
        <v>6468</v>
      </c>
      <c r="I1343" s="3" t="s">
        <v>6469</v>
      </c>
      <c r="J1343" s="3" t="s">
        <v>1098</v>
      </c>
      <c r="K1343" s="2" t="s">
        <v>6470</v>
      </c>
    </row>
    <row r="1344" spans="1:11" x14ac:dyDescent="0.25">
      <c r="A1344" s="2" t="s">
        <v>6471</v>
      </c>
      <c r="B1344" s="2" t="s">
        <v>68</v>
      </c>
      <c r="C1344" s="2" t="s">
        <v>11</v>
      </c>
      <c r="D1344" s="2" t="s">
        <v>69</v>
      </c>
      <c r="E1344" s="2" t="s">
        <v>364</v>
      </c>
      <c r="F1344" s="3">
        <v>1</v>
      </c>
      <c r="G1344" s="2" t="s">
        <v>1101</v>
      </c>
      <c r="H1344" s="2" t="s">
        <v>6472</v>
      </c>
      <c r="I1344" s="3" t="s">
        <v>6473</v>
      </c>
      <c r="J1344" s="3" t="s">
        <v>1098</v>
      </c>
      <c r="K1344" s="2" t="s">
        <v>6474</v>
      </c>
    </row>
    <row r="1345" spans="1:11" x14ac:dyDescent="0.25">
      <c r="A1345" s="2" t="s">
        <v>6475</v>
      </c>
      <c r="B1345" s="2" t="s">
        <v>68</v>
      </c>
      <c r="C1345" s="2" t="s">
        <v>11</v>
      </c>
      <c r="D1345" s="2" t="s">
        <v>69</v>
      </c>
      <c r="E1345" s="2" t="s">
        <v>364</v>
      </c>
      <c r="F1345" s="3">
        <v>2</v>
      </c>
      <c r="G1345" s="2" t="s">
        <v>1101</v>
      </c>
      <c r="H1345" s="2" t="s">
        <v>6476</v>
      </c>
      <c r="I1345" s="3" t="s">
        <v>6477</v>
      </c>
      <c r="J1345" s="3" t="s">
        <v>1098</v>
      </c>
      <c r="K1345" s="2" t="s">
        <v>6478</v>
      </c>
    </row>
    <row r="1346" spans="1:11" x14ac:dyDescent="0.25">
      <c r="A1346" s="2" t="s">
        <v>6479</v>
      </c>
      <c r="B1346" s="2" t="s">
        <v>68</v>
      </c>
      <c r="C1346" s="2" t="s">
        <v>11</v>
      </c>
      <c r="D1346" s="2" t="s">
        <v>69</v>
      </c>
      <c r="E1346" s="2" t="s">
        <v>364</v>
      </c>
      <c r="F1346" s="3">
        <v>3</v>
      </c>
      <c r="G1346" s="2" t="s">
        <v>1101</v>
      </c>
      <c r="H1346" s="2" t="s">
        <v>6480</v>
      </c>
      <c r="I1346" s="3" t="s">
        <v>6481</v>
      </c>
      <c r="J1346" s="3" t="s">
        <v>1098</v>
      </c>
      <c r="K1346" s="2" t="s">
        <v>6482</v>
      </c>
    </row>
    <row r="1347" spans="1:11" x14ac:dyDescent="0.25">
      <c r="A1347" s="2" t="s">
        <v>6483</v>
      </c>
      <c r="B1347" s="2" t="s">
        <v>68</v>
      </c>
      <c r="C1347" s="2" t="s">
        <v>11</v>
      </c>
      <c r="D1347" s="2" t="s">
        <v>69</v>
      </c>
      <c r="E1347" s="2" t="s">
        <v>364</v>
      </c>
      <c r="F1347" s="3">
        <v>4</v>
      </c>
      <c r="G1347" s="2" t="s">
        <v>1101</v>
      </c>
      <c r="H1347" s="2" t="s">
        <v>6484</v>
      </c>
      <c r="I1347" s="3" t="s">
        <v>6485</v>
      </c>
      <c r="J1347" s="3" t="s">
        <v>1098</v>
      </c>
      <c r="K1347" s="2" t="s">
        <v>6486</v>
      </c>
    </row>
    <row r="1348" spans="1:11" x14ac:dyDescent="0.25">
      <c r="A1348" s="2" t="s">
        <v>6487</v>
      </c>
      <c r="B1348" s="2" t="s">
        <v>68</v>
      </c>
      <c r="C1348" s="2" t="s">
        <v>11</v>
      </c>
      <c r="D1348" s="2" t="s">
        <v>69</v>
      </c>
      <c r="E1348" s="2" t="s">
        <v>364</v>
      </c>
      <c r="F1348" s="3">
        <v>5</v>
      </c>
      <c r="G1348" s="2" t="s">
        <v>1101</v>
      </c>
      <c r="H1348" s="2" t="s">
        <v>6488</v>
      </c>
      <c r="I1348" s="3" t="s">
        <v>6489</v>
      </c>
      <c r="J1348" s="3" t="s">
        <v>1098</v>
      </c>
      <c r="K1348" s="2" t="s">
        <v>6490</v>
      </c>
    </row>
    <row r="1349" spans="1:11" x14ac:dyDescent="0.25">
      <c r="A1349" s="2" t="s">
        <v>6491</v>
      </c>
      <c r="B1349" s="2" t="s">
        <v>68</v>
      </c>
      <c r="C1349" s="2" t="s">
        <v>11</v>
      </c>
      <c r="D1349" s="2" t="s">
        <v>69</v>
      </c>
      <c r="E1349" s="2" t="s">
        <v>364</v>
      </c>
      <c r="F1349" s="3">
        <v>6</v>
      </c>
      <c r="G1349" s="2" t="s">
        <v>1101</v>
      </c>
      <c r="H1349" s="2" t="s">
        <v>6492</v>
      </c>
      <c r="I1349" s="3" t="s">
        <v>6493</v>
      </c>
      <c r="J1349" s="3" t="s">
        <v>1132</v>
      </c>
      <c r="K1349" s="2" t="s">
        <v>6494</v>
      </c>
    </row>
    <row r="1350" spans="1:11" x14ac:dyDescent="0.25">
      <c r="A1350" s="2" t="s">
        <v>6495</v>
      </c>
      <c r="B1350" s="2" t="s">
        <v>68</v>
      </c>
      <c r="C1350" s="2" t="s">
        <v>11</v>
      </c>
      <c r="D1350" s="2" t="s">
        <v>69</v>
      </c>
      <c r="E1350" s="2" t="s">
        <v>370</v>
      </c>
      <c r="F1350" s="3">
        <v>0</v>
      </c>
      <c r="G1350" s="2" t="s">
        <v>1095</v>
      </c>
      <c r="H1350" s="2" t="s">
        <v>6496</v>
      </c>
      <c r="I1350" s="3" t="s">
        <v>6497</v>
      </c>
      <c r="J1350" s="3" t="s">
        <v>1098</v>
      </c>
      <c r="K1350" s="2" t="s">
        <v>6498</v>
      </c>
    </row>
    <row r="1351" spans="1:11" x14ac:dyDescent="0.25">
      <c r="A1351" s="2" t="s">
        <v>6499</v>
      </c>
      <c r="B1351" s="2" t="s">
        <v>68</v>
      </c>
      <c r="C1351" s="2" t="s">
        <v>11</v>
      </c>
      <c r="D1351" s="2" t="s">
        <v>69</v>
      </c>
      <c r="E1351" s="2" t="s">
        <v>370</v>
      </c>
      <c r="F1351" s="3">
        <v>1</v>
      </c>
      <c r="G1351" s="2" t="s">
        <v>1101</v>
      </c>
      <c r="H1351" s="2" t="s">
        <v>6500</v>
      </c>
      <c r="I1351" s="3" t="s">
        <v>6501</v>
      </c>
      <c r="J1351" s="3" t="s">
        <v>1098</v>
      </c>
      <c r="K1351" s="2" t="s">
        <v>6502</v>
      </c>
    </row>
    <row r="1352" spans="1:11" x14ac:dyDescent="0.25">
      <c r="A1352" s="2" t="s">
        <v>6503</v>
      </c>
      <c r="B1352" s="2" t="s">
        <v>68</v>
      </c>
      <c r="C1352" s="2" t="s">
        <v>11</v>
      </c>
      <c r="D1352" s="2" t="s">
        <v>69</v>
      </c>
      <c r="E1352" s="2" t="s">
        <v>370</v>
      </c>
      <c r="F1352" s="3">
        <v>2</v>
      </c>
      <c r="G1352" s="2" t="s">
        <v>1101</v>
      </c>
      <c r="H1352" s="2" t="s">
        <v>6504</v>
      </c>
      <c r="I1352" s="3" t="s">
        <v>6505</v>
      </c>
      <c r="J1352" s="3" t="s">
        <v>1098</v>
      </c>
      <c r="K1352" s="2" t="s">
        <v>6506</v>
      </c>
    </row>
    <row r="1353" spans="1:11" x14ac:dyDescent="0.25">
      <c r="A1353" s="2" t="s">
        <v>6507</v>
      </c>
      <c r="B1353" s="2" t="s">
        <v>68</v>
      </c>
      <c r="C1353" s="2" t="s">
        <v>11</v>
      </c>
      <c r="D1353" s="2" t="s">
        <v>69</v>
      </c>
      <c r="E1353" s="2" t="s">
        <v>370</v>
      </c>
      <c r="F1353" s="3">
        <v>3</v>
      </c>
      <c r="G1353" s="2" t="s">
        <v>1101</v>
      </c>
      <c r="H1353" s="2" t="s">
        <v>6508</v>
      </c>
      <c r="I1353" s="3" t="s">
        <v>6509</v>
      </c>
      <c r="J1353" s="3" t="s">
        <v>1098</v>
      </c>
      <c r="K1353" s="2" t="s">
        <v>6510</v>
      </c>
    </row>
    <row r="1354" spans="1:11" x14ac:dyDescent="0.25">
      <c r="A1354" s="2" t="s">
        <v>6511</v>
      </c>
      <c r="B1354" s="2" t="s">
        <v>68</v>
      </c>
      <c r="C1354" s="2" t="s">
        <v>11</v>
      </c>
      <c r="D1354" s="2" t="s">
        <v>69</v>
      </c>
      <c r="E1354" s="2" t="s">
        <v>370</v>
      </c>
      <c r="F1354" s="3">
        <v>4</v>
      </c>
      <c r="G1354" s="2" t="s">
        <v>1101</v>
      </c>
      <c r="H1354" s="2" t="s">
        <v>6512</v>
      </c>
      <c r="I1354" s="3" t="s">
        <v>6513</v>
      </c>
      <c r="J1354" s="3" t="s">
        <v>1098</v>
      </c>
      <c r="K1354" s="2" t="s">
        <v>6514</v>
      </c>
    </row>
    <row r="1355" spans="1:11" x14ac:dyDescent="0.25">
      <c r="A1355" s="2" t="s">
        <v>6515</v>
      </c>
      <c r="B1355" s="2" t="s">
        <v>68</v>
      </c>
      <c r="C1355" s="2" t="s">
        <v>11</v>
      </c>
      <c r="D1355" s="2" t="s">
        <v>69</v>
      </c>
      <c r="E1355" s="2" t="s">
        <v>370</v>
      </c>
      <c r="F1355" s="3">
        <v>5</v>
      </c>
      <c r="G1355" s="2" t="s">
        <v>1101</v>
      </c>
      <c r="H1355" s="2" t="s">
        <v>6516</v>
      </c>
      <c r="I1355" s="3" t="s">
        <v>6517</v>
      </c>
      <c r="J1355" s="3" t="s">
        <v>1098</v>
      </c>
      <c r="K1355" s="2" t="s">
        <v>6518</v>
      </c>
    </row>
    <row r="1356" spans="1:11" x14ac:dyDescent="0.25">
      <c r="A1356" s="2" t="s">
        <v>6519</v>
      </c>
      <c r="B1356" s="2" t="s">
        <v>68</v>
      </c>
      <c r="C1356" s="2" t="s">
        <v>11</v>
      </c>
      <c r="D1356" s="2" t="s">
        <v>69</v>
      </c>
      <c r="E1356" s="2" t="s">
        <v>370</v>
      </c>
      <c r="F1356" s="3">
        <v>6</v>
      </c>
      <c r="G1356" s="2" t="s">
        <v>1101</v>
      </c>
      <c r="H1356" s="2" t="s">
        <v>6520</v>
      </c>
      <c r="I1356" s="3" t="s">
        <v>6521</v>
      </c>
      <c r="J1356" s="3" t="s">
        <v>1098</v>
      </c>
      <c r="K1356" s="2" t="s">
        <v>6522</v>
      </c>
    </row>
    <row r="1357" spans="1:11" x14ac:dyDescent="0.25">
      <c r="A1357" s="2" t="s">
        <v>6523</v>
      </c>
      <c r="B1357" s="2" t="s">
        <v>71</v>
      </c>
      <c r="C1357" s="2" t="s">
        <v>11</v>
      </c>
      <c r="D1357" s="2" t="s">
        <v>72</v>
      </c>
      <c r="E1357" s="2" t="s">
        <v>1144</v>
      </c>
      <c r="F1357" s="3">
        <v>0</v>
      </c>
      <c r="G1357" s="2" t="s">
        <v>1095</v>
      </c>
      <c r="H1357" s="2" t="s">
        <v>6524</v>
      </c>
      <c r="I1357" s="3" t="s">
        <v>6525</v>
      </c>
      <c r="J1357" s="3" t="s">
        <v>1098</v>
      </c>
      <c r="K1357" s="2" t="s">
        <v>6526</v>
      </c>
    </row>
    <row r="1358" spans="1:11" x14ac:dyDescent="0.25">
      <c r="A1358" s="2" t="s">
        <v>6527</v>
      </c>
      <c r="B1358" s="2" t="s">
        <v>71</v>
      </c>
      <c r="C1358" s="2" t="s">
        <v>11</v>
      </c>
      <c r="D1358" s="2" t="s">
        <v>72</v>
      </c>
      <c r="E1358" s="2" t="s">
        <v>1144</v>
      </c>
      <c r="F1358" s="3">
        <v>1</v>
      </c>
      <c r="G1358" s="2" t="s">
        <v>1101</v>
      </c>
      <c r="H1358" s="2" t="s">
        <v>6528</v>
      </c>
      <c r="I1358" s="3" t="s">
        <v>6529</v>
      </c>
      <c r="J1358" s="3" t="s">
        <v>1098</v>
      </c>
      <c r="K1358" s="2" t="s">
        <v>6530</v>
      </c>
    </row>
    <row r="1359" spans="1:11" x14ac:dyDescent="0.25">
      <c r="A1359" s="2" t="s">
        <v>6531</v>
      </c>
      <c r="B1359" s="2" t="s">
        <v>71</v>
      </c>
      <c r="C1359" s="2" t="s">
        <v>11</v>
      </c>
      <c r="D1359" s="2" t="s">
        <v>72</v>
      </c>
      <c r="E1359" s="2" t="s">
        <v>1144</v>
      </c>
      <c r="F1359" s="3">
        <v>2</v>
      </c>
      <c r="G1359" s="2" t="s">
        <v>1101</v>
      </c>
      <c r="H1359" s="2" t="s">
        <v>6532</v>
      </c>
      <c r="I1359" s="3" t="s">
        <v>6533</v>
      </c>
      <c r="J1359" s="3" t="s">
        <v>1098</v>
      </c>
      <c r="K1359" s="2" t="s">
        <v>6534</v>
      </c>
    </row>
    <row r="1360" spans="1:11" x14ac:dyDescent="0.25">
      <c r="A1360" s="2" t="s">
        <v>6535</v>
      </c>
      <c r="B1360" s="2" t="s">
        <v>71</v>
      </c>
      <c r="C1360" s="2" t="s">
        <v>11</v>
      </c>
      <c r="D1360" s="2" t="s">
        <v>72</v>
      </c>
      <c r="E1360" s="2" t="s">
        <v>1144</v>
      </c>
      <c r="F1360" s="3">
        <v>3</v>
      </c>
      <c r="G1360" s="2" t="s">
        <v>1101</v>
      </c>
      <c r="H1360" s="2" t="s">
        <v>6536</v>
      </c>
      <c r="I1360" s="3" t="s">
        <v>6537</v>
      </c>
      <c r="J1360" s="3" t="s">
        <v>1098</v>
      </c>
      <c r="K1360" s="2" t="s">
        <v>6538</v>
      </c>
    </row>
    <row r="1361" spans="1:11" x14ac:dyDescent="0.25">
      <c r="A1361" s="2" t="s">
        <v>6539</v>
      </c>
      <c r="B1361" s="2" t="s">
        <v>71</v>
      </c>
      <c r="C1361" s="2" t="s">
        <v>11</v>
      </c>
      <c r="D1361" s="2" t="s">
        <v>72</v>
      </c>
      <c r="E1361" s="2" t="s">
        <v>1144</v>
      </c>
      <c r="F1361" s="3">
        <v>4</v>
      </c>
      <c r="G1361" s="2" t="s">
        <v>1101</v>
      </c>
      <c r="H1361" s="2" t="s">
        <v>6540</v>
      </c>
      <c r="I1361" s="3" t="s">
        <v>6541</v>
      </c>
      <c r="J1361" s="3" t="s">
        <v>1098</v>
      </c>
      <c r="K1361" s="2" t="s">
        <v>6542</v>
      </c>
    </row>
    <row r="1362" spans="1:11" x14ac:dyDescent="0.25">
      <c r="A1362" s="2" t="s">
        <v>6543</v>
      </c>
      <c r="B1362" s="2" t="s">
        <v>71</v>
      </c>
      <c r="C1362" s="2" t="s">
        <v>11</v>
      </c>
      <c r="D1362" s="2" t="s">
        <v>72</v>
      </c>
      <c r="E1362" s="2" t="s">
        <v>1144</v>
      </c>
      <c r="F1362" s="3">
        <v>5</v>
      </c>
      <c r="G1362" s="2" t="s">
        <v>1101</v>
      </c>
      <c r="H1362" s="2" t="s">
        <v>6544</v>
      </c>
      <c r="I1362" s="3" t="s">
        <v>6545</v>
      </c>
      <c r="J1362" s="3" t="s">
        <v>1098</v>
      </c>
      <c r="K1362" s="2" t="s">
        <v>6546</v>
      </c>
    </row>
    <row r="1363" spans="1:11" x14ac:dyDescent="0.25">
      <c r="A1363" s="2" t="s">
        <v>6547</v>
      </c>
      <c r="B1363" s="2" t="s">
        <v>71</v>
      </c>
      <c r="C1363" s="2" t="s">
        <v>11</v>
      </c>
      <c r="D1363" s="2" t="s">
        <v>72</v>
      </c>
      <c r="E1363" s="2" t="s">
        <v>1144</v>
      </c>
      <c r="F1363" s="3">
        <v>6</v>
      </c>
      <c r="G1363" s="2" t="s">
        <v>1101</v>
      </c>
      <c r="H1363" s="2" t="s">
        <v>6548</v>
      </c>
      <c r="I1363" s="3" t="s">
        <v>6549</v>
      </c>
      <c r="J1363" s="3" t="s">
        <v>1098</v>
      </c>
      <c r="K1363" s="2" t="s">
        <v>6550</v>
      </c>
    </row>
    <row r="1364" spans="1:11" x14ac:dyDescent="0.25">
      <c r="A1364" s="2" t="s">
        <v>6551</v>
      </c>
      <c r="B1364" s="2" t="s">
        <v>71</v>
      </c>
      <c r="C1364" s="2" t="s">
        <v>11</v>
      </c>
      <c r="D1364" s="2" t="s">
        <v>72</v>
      </c>
      <c r="E1364" s="2" t="s">
        <v>380</v>
      </c>
      <c r="F1364" s="3">
        <v>0</v>
      </c>
      <c r="G1364" s="2" t="s">
        <v>1095</v>
      </c>
      <c r="H1364" s="2" t="s">
        <v>6552</v>
      </c>
      <c r="I1364" s="3" t="s">
        <v>6553</v>
      </c>
      <c r="J1364" s="3" t="s">
        <v>1098</v>
      </c>
      <c r="K1364" s="2" t="s">
        <v>6554</v>
      </c>
    </row>
    <row r="1365" spans="1:11" x14ac:dyDescent="0.25">
      <c r="A1365" s="2" t="s">
        <v>6555</v>
      </c>
      <c r="B1365" s="2" t="s">
        <v>71</v>
      </c>
      <c r="C1365" s="2" t="s">
        <v>11</v>
      </c>
      <c r="D1365" s="2" t="s">
        <v>72</v>
      </c>
      <c r="E1365" s="2" t="s">
        <v>380</v>
      </c>
      <c r="F1365" s="3">
        <v>1</v>
      </c>
      <c r="G1365" s="2" t="s">
        <v>1101</v>
      </c>
      <c r="H1365" s="2" t="s">
        <v>6556</v>
      </c>
      <c r="I1365" s="3" t="s">
        <v>6557</v>
      </c>
      <c r="J1365" s="3" t="s">
        <v>1098</v>
      </c>
      <c r="K1365" s="2" t="s">
        <v>6558</v>
      </c>
    </row>
    <row r="1366" spans="1:11" x14ac:dyDescent="0.25">
      <c r="A1366" s="2" t="s">
        <v>6559</v>
      </c>
      <c r="B1366" s="2" t="s">
        <v>71</v>
      </c>
      <c r="C1366" s="2" t="s">
        <v>11</v>
      </c>
      <c r="D1366" s="2" t="s">
        <v>72</v>
      </c>
      <c r="E1366" s="2" t="s">
        <v>380</v>
      </c>
      <c r="F1366" s="3">
        <v>2</v>
      </c>
      <c r="G1366" s="2" t="s">
        <v>1101</v>
      </c>
      <c r="H1366" s="2" t="s">
        <v>6560</v>
      </c>
      <c r="I1366" s="3" t="s">
        <v>6561</v>
      </c>
      <c r="J1366" s="3" t="s">
        <v>1098</v>
      </c>
      <c r="K1366" s="2" t="s">
        <v>6562</v>
      </c>
    </row>
    <row r="1367" spans="1:11" x14ac:dyDescent="0.25">
      <c r="A1367" s="2" t="s">
        <v>6563</v>
      </c>
      <c r="B1367" s="2" t="s">
        <v>71</v>
      </c>
      <c r="C1367" s="2" t="s">
        <v>11</v>
      </c>
      <c r="D1367" s="2" t="s">
        <v>72</v>
      </c>
      <c r="E1367" s="2" t="s">
        <v>380</v>
      </c>
      <c r="F1367" s="3">
        <v>3</v>
      </c>
      <c r="G1367" s="2" t="s">
        <v>1101</v>
      </c>
      <c r="H1367" s="2" t="s">
        <v>6564</v>
      </c>
      <c r="I1367" s="3" t="s">
        <v>6565</v>
      </c>
      <c r="J1367" s="3" t="s">
        <v>1098</v>
      </c>
      <c r="K1367" s="2" t="s">
        <v>6566</v>
      </c>
    </row>
    <row r="1368" spans="1:11" x14ac:dyDescent="0.25">
      <c r="A1368" s="2" t="s">
        <v>6567</v>
      </c>
      <c r="B1368" s="2" t="s">
        <v>71</v>
      </c>
      <c r="C1368" s="2" t="s">
        <v>11</v>
      </c>
      <c r="D1368" s="2" t="s">
        <v>72</v>
      </c>
      <c r="E1368" s="2" t="s">
        <v>380</v>
      </c>
      <c r="F1368" s="3">
        <v>4</v>
      </c>
      <c r="G1368" s="2" t="s">
        <v>1101</v>
      </c>
      <c r="H1368" s="2" t="s">
        <v>6568</v>
      </c>
      <c r="I1368" s="3" t="s">
        <v>6569</v>
      </c>
      <c r="J1368" s="3" t="s">
        <v>1098</v>
      </c>
      <c r="K1368" s="2" t="s">
        <v>6570</v>
      </c>
    </row>
    <row r="1369" spans="1:11" x14ac:dyDescent="0.25">
      <c r="A1369" s="2" t="s">
        <v>6571</v>
      </c>
      <c r="B1369" s="2" t="s">
        <v>71</v>
      </c>
      <c r="C1369" s="2" t="s">
        <v>11</v>
      </c>
      <c r="D1369" s="2" t="s">
        <v>72</v>
      </c>
      <c r="E1369" s="2" t="s">
        <v>380</v>
      </c>
      <c r="F1369" s="3">
        <v>5</v>
      </c>
      <c r="G1369" s="2" t="s">
        <v>1101</v>
      </c>
      <c r="H1369" s="2" t="s">
        <v>6572</v>
      </c>
      <c r="I1369" s="3" t="s">
        <v>6573</v>
      </c>
      <c r="J1369" s="3" t="s">
        <v>1098</v>
      </c>
      <c r="K1369" s="2" t="s">
        <v>6574</v>
      </c>
    </row>
    <row r="1370" spans="1:11" x14ac:dyDescent="0.25">
      <c r="A1370" s="2" t="s">
        <v>6575</v>
      </c>
      <c r="B1370" s="2" t="s">
        <v>71</v>
      </c>
      <c r="C1370" s="2" t="s">
        <v>11</v>
      </c>
      <c r="D1370" s="2" t="s">
        <v>72</v>
      </c>
      <c r="E1370" s="2" t="s">
        <v>380</v>
      </c>
      <c r="F1370" s="3">
        <v>6</v>
      </c>
      <c r="G1370" s="2" t="s">
        <v>1101</v>
      </c>
      <c r="H1370" s="2" t="s">
        <v>6576</v>
      </c>
      <c r="I1370" s="3" t="s">
        <v>6577</v>
      </c>
      <c r="J1370" s="3" t="s">
        <v>1098</v>
      </c>
      <c r="K1370" s="2" t="s">
        <v>6578</v>
      </c>
    </row>
    <row r="1371" spans="1:11" x14ac:dyDescent="0.25">
      <c r="A1371" s="2" t="s">
        <v>6579</v>
      </c>
      <c r="B1371" s="2" t="s">
        <v>71</v>
      </c>
      <c r="C1371" s="2" t="s">
        <v>11</v>
      </c>
      <c r="D1371" s="2" t="s">
        <v>72</v>
      </c>
      <c r="E1371" s="2" t="s">
        <v>3883</v>
      </c>
      <c r="F1371" s="3">
        <v>0</v>
      </c>
      <c r="G1371" s="2" t="s">
        <v>1095</v>
      </c>
      <c r="H1371" s="2" t="s">
        <v>6580</v>
      </c>
      <c r="I1371" s="3" t="s">
        <v>6581</v>
      </c>
      <c r="J1371" s="3" t="s">
        <v>1132</v>
      </c>
      <c r="K1371" s="2" t="s">
        <v>6582</v>
      </c>
    </row>
    <row r="1372" spans="1:11" x14ac:dyDescent="0.25">
      <c r="A1372" s="2" t="s">
        <v>6583</v>
      </c>
      <c r="B1372" s="2" t="s">
        <v>71</v>
      </c>
      <c r="C1372" s="2" t="s">
        <v>11</v>
      </c>
      <c r="D1372" s="2" t="s">
        <v>72</v>
      </c>
      <c r="E1372" s="2" t="s">
        <v>3883</v>
      </c>
      <c r="F1372" s="3">
        <v>1</v>
      </c>
      <c r="G1372" s="2" t="s">
        <v>1101</v>
      </c>
      <c r="H1372" s="2" t="s">
        <v>6584</v>
      </c>
      <c r="I1372" s="3" t="s">
        <v>6585</v>
      </c>
      <c r="J1372" s="3" t="s">
        <v>1132</v>
      </c>
      <c r="K1372" s="2" t="s">
        <v>6586</v>
      </c>
    </row>
    <row r="1373" spans="1:11" x14ac:dyDescent="0.25">
      <c r="A1373" s="2" t="s">
        <v>6587</v>
      </c>
      <c r="B1373" s="2" t="s">
        <v>71</v>
      </c>
      <c r="C1373" s="2" t="s">
        <v>11</v>
      </c>
      <c r="D1373" s="2" t="s">
        <v>72</v>
      </c>
      <c r="E1373" s="2" t="s">
        <v>3883</v>
      </c>
      <c r="F1373" s="3">
        <v>2</v>
      </c>
      <c r="G1373" s="2" t="s">
        <v>1101</v>
      </c>
      <c r="H1373" s="2" t="s">
        <v>6588</v>
      </c>
      <c r="I1373" s="3" t="s">
        <v>6589</v>
      </c>
      <c r="J1373" s="3" t="s">
        <v>1132</v>
      </c>
      <c r="K1373" s="2" t="s">
        <v>6590</v>
      </c>
    </row>
    <row r="1374" spans="1:11" x14ac:dyDescent="0.25">
      <c r="A1374" s="2" t="s">
        <v>6591</v>
      </c>
      <c r="B1374" s="2" t="s">
        <v>71</v>
      </c>
      <c r="C1374" s="2" t="s">
        <v>11</v>
      </c>
      <c r="D1374" s="2" t="s">
        <v>72</v>
      </c>
      <c r="E1374" s="2" t="s">
        <v>3883</v>
      </c>
      <c r="F1374" s="3">
        <v>3</v>
      </c>
      <c r="G1374" s="2" t="s">
        <v>1101</v>
      </c>
      <c r="H1374" s="2" t="s">
        <v>6592</v>
      </c>
      <c r="I1374" s="3" t="s">
        <v>6593</v>
      </c>
      <c r="J1374" s="3" t="s">
        <v>1132</v>
      </c>
      <c r="K1374" s="2" t="s">
        <v>6594</v>
      </c>
    </row>
    <row r="1375" spans="1:11" x14ac:dyDescent="0.25">
      <c r="A1375" s="2" t="s">
        <v>6595</v>
      </c>
      <c r="B1375" s="2" t="s">
        <v>71</v>
      </c>
      <c r="C1375" s="2" t="s">
        <v>11</v>
      </c>
      <c r="D1375" s="2" t="s">
        <v>72</v>
      </c>
      <c r="E1375" s="2" t="s">
        <v>3883</v>
      </c>
      <c r="F1375" s="3">
        <v>4</v>
      </c>
      <c r="G1375" s="2" t="s">
        <v>1101</v>
      </c>
      <c r="H1375" s="2" t="s">
        <v>6596</v>
      </c>
      <c r="I1375" s="3" t="s">
        <v>6597</v>
      </c>
      <c r="J1375" s="3" t="s">
        <v>1132</v>
      </c>
      <c r="K1375" s="2" t="s">
        <v>6598</v>
      </c>
    </row>
    <row r="1376" spans="1:11" x14ac:dyDescent="0.25">
      <c r="A1376" s="2" t="s">
        <v>6599</v>
      </c>
      <c r="B1376" s="2" t="s">
        <v>71</v>
      </c>
      <c r="C1376" s="2" t="s">
        <v>11</v>
      </c>
      <c r="D1376" s="2" t="s">
        <v>72</v>
      </c>
      <c r="E1376" s="2" t="s">
        <v>3883</v>
      </c>
      <c r="F1376" s="3">
        <v>5</v>
      </c>
      <c r="G1376" s="2" t="s">
        <v>1101</v>
      </c>
      <c r="H1376" s="2" t="s">
        <v>6600</v>
      </c>
      <c r="I1376" s="3" t="s">
        <v>6601</v>
      </c>
      <c r="J1376" s="3" t="s">
        <v>1132</v>
      </c>
      <c r="K1376" s="2" t="s">
        <v>6602</v>
      </c>
    </row>
    <row r="1377" spans="1:11" x14ac:dyDescent="0.25">
      <c r="A1377" s="2" t="s">
        <v>6603</v>
      </c>
      <c r="B1377" s="2" t="s">
        <v>71</v>
      </c>
      <c r="C1377" s="2" t="s">
        <v>11</v>
      </c>
      <c r="D1377" s="2" t="s">
        <v>72</v>
      </c>
      <c r="E1377" s="2" t="s">
        <v>364</v>
      </c>
      <c r="F1377" s="3">
        <v>0</v>
      </c>
      <c r="G1377" s="2" t="s">
        <v>1095</v>
      </c>
      <c r="H1377" s="2" t="s">
        <v>6604</v>
      </c>
      <c r="I1377" s="3" t="s">
        <v>6605</v>
      </c>
      <c r="J1377" s="3" t="s">
        <v>1098</v>
      </c>
      <c r="K1377" s="2" t="s">
        <v>6606</v>
      </c>
    </row>
    <row r="1378" spans="1:11" x14ac:dyDescent="0.25">
      <c r="A1378" s="2" t="s">
        <v>6607</v>
      </c>
      <c r="B1378" s="2" t="s">
        <v>71</v>
      </c>
      <c r="C1378" s="2" t="s">
        <v>11</v>
      </c>
      <c r="D1378" s="2" t="s">
        <v>72</v>
      </c>
      <c r="E1378" s="2" t="s">
        <v>364</v>
      </c>
      <c r="F1378" s="3">
        <v>1</v>
      </c>
      <c r="G1378" s="2" t="s">
        <v>1101</v>
      </c>
      <c r="H1378" s="2" t="s">
        <v>6608</v>
      </c>
      <c r="I1378" s="3" t="s">
        <v>6609</v>
      </c>
      <c r="J1378" s="3" t="s">
        <v>1098</v>
      </c>
      <c r="K1378" s="2" t="s">
        <v>6610</v>
      </c>
    </row>
    <row r="1379" spans="1:11" x14ac:dyDescent="0.25">
      <c r="A1379" s="2" t="s">
        <v>6611</v>
      </c>
      <c r="B1379" s="2" t="s">
        <v>71</v>
      </c>
      <c r="C1379" s="2" t="s">
        <v>11</v>
      </c>
      <c r="D1379" s="2" t="s">
        <v>72</v>
      </c>
      <c r="E1379" s="2" t="s">
        <v>364</v>
      </c>
      <c r="F1379" s="3">
        <v>2</v>
      </c>
      <c r="G1379" s="2" t="s">
        <v>1101</v>
      </c>
      <c r="H1379" s="2" t="s">
        <v>6612</v>
      </c>
      <c r="I1379" s="3" t="s">
        <v>6613</v>
      </c>
      <c r="J1379" s="3" t="s">
        <v>1098</v>
      </c>
      <c r="K1379" s="2" t="s">
        <v>6614</v>
      </c>
    </row>
    <row r="1380" spans="1:11" x14ac:dyDescent="0.25">
      <c r="A1380" s="2" t="s">
        <v>6615</v>
      </c>
      <c r="B1380" s="2" t="s">
        <v>71</v>
      </c>
      <c r="C1380" s="2" t="s">
        <v>11</v>
      </c>
      <c r="D1380" s="2" t="s">
        <v>72</v>
      </c>
      <c r="E1380" s="2" t="s">
        <v>364</v>
      </c>
      <c r="F1380" s="3">
        <v>3</v>
      </c>
      <c r="G1380" s="2" t="s">
        <v>1101</v>
      </c>
      <c r="H1380" s="2" t="s">
        <v>6616</v>
      </c>
      <c r="I1380" s="3" t="s">
        <v>6617</v>
      </c>
      <c r="J1380" s="3" t="s">
        <v>1098</v>
      </c>
      <c r="K1380" s="2" t="s">
        <v>6618</v>
      </c>
    </row>
    <row r="1381" spans="1:11" x14ac:dyDescent="0.25">
      <c r="A1381" s="2" t="s">
        <v>6619</v>
      </c>
      <c r="B1381" s="2" t="s">
        <v>71</v>
      </c>
      <c r="C1381" s="2" t="s">
        <v>11</v>
      </c>
      <c r="D1381" s="2" t="s">
        <v>72</v>
      </c>
      <c r="E1381" s="2" t="s">
        <v>364</v>
      </c>
      <c r="F1381" s="3">
        <v>4</v>
      </c>
      <c r="G1381" s="2" t="s">
        <v>1101</v>
      </c>
      <c r="H1381" s="2" t="s">
        <v>6620</v>
      </c>
      <c r="I1381" s="3" t="s">
        <v>6621</v>
      </c>
      <c r="J1381" s="3" t="s">
        <v>1098</v>
      </c>
      <c r="K1381" s="2" t="s">
        <v>6622</v>
      </c>
    </row>
    <row r="1382" spans="1:11" x14ac:dyDescent="0.25">
      <c r="A1382" s="2" t="s">
        <v>6623</v>
      </c>
      <c r="B1382" s="2" t="s">
        <v>71</v>
      </c>
      <c r="C1382" s="2" t="s">
        <v>11</v>
      </c>
      <c r="D1382" s="2" t="s">
        <v>72</v>
      </c>
      <c r="E1382" s="2" t="s">
        <v>364</v>
      </c>
      <c r="F1382" s="3">
        <v>5</v>
      </c>
      <c r="G1382" s="2" t="s">
        <v>1101</v>
      </c>
      <c r="H1382" s="2" t="s">
        <v>6624</v>
      </c>
      <c r="I1382" s="3" t="s">
        <v>6625</v>
      </c>
      <c r="J1382" s="3" t="s">
        <v>1137</v>
      </c>
      <c r="K1382" s="2" t="s">
        <v>6626</v>
      </c>
    </row>
    <row r="1383" spans="1:11" x14ac:dyDescent="0.25">
      <c r="A1383" s="2" t="s">
        <v>6627</v>
      </c>
      <c r="B1383" s="2" t="s">
        <v>71</v>
      </c>
      <c r="C1383" s="2" t="s">
        <v>11</v>
      </c>
      <c r="D1383" s="2" t="s">
        <v>72</v>
      </c>
      <c r="E1383" s="2" t="s">
        <v>364</v>
      </c>
      <c r="F1383" s="3">
        <v>6</v>
      </c>
      <c r="G1383" s="2" t="s">
        <v>1101</v>
      </c>
      <c r="H1383" s="2" t="s">
        <v>6628</v>
      </c>
      <c r="I1383" s="3" t="s">
        <v>6629</v>
      </c>
      <c r="J1383" s="3" t="s">
        <v>1098</v>
      </c>
      <c r="K1383" s="2" t="s">
        <v>6630</v>
      </c>
    </row>
    <row r="1384" spans="1:11" x14ac:dyDescent="0.25">
      <c r="A1384" s="2" t="s">
        <v>6631</v>
      </c>
      <c r="B1384" s="2" t="s">
        <v>71</v>
      </c>
      <c r="C1384" s="2" t="s">
        <v>11</v>
      </c>
      <c r="D1384" s="2" t="s">
        <v>72</v>
      </c>
      <c r="E1384" s="2" t="s">
        <v>534</v>
      </c>
      <c r="F1384" s="3">
        <v>0</v>
      </c>
      <c r="G1384" s="2" t="s">
        <v>1095</v>
      </c>
      <c r="H1384" s="2" t="s">
        <v>6632</v>
      </c>
      <c r="I1384" s="3" t="s">
        <v>6633</v>
      </c>
      <c r="J1384" s="3" t="s">
        <v>1098</v>
      </c>
      <c r="K1384" s="2" t="s">
        <v>6634</v>
      </c>
    </row>
    <row r="1385" spans="1:11" x14ac:dyDescent="0.25">
      <c r="A1385" s="2" t="s">
        <v>6635</v>
      </c>
      <c r="B1385" s="2" t="s">
        <v>71</v>
      </c>
      <c r="C1385" s="2" t="s">
        <v>11</v>
      </c>
      <c r="D1385" s="2" t="s">
        <v>72</v>
      </c>
      <c r="E1385" s="2" t="s">
        <v>534</v>
      </c>
      <c r="F1385" s="3">
        <v>1</v>
      </c>
      <c r="G1385" s="2" t="s">
        <v>1101</v>
      </c>
      <c r="H1385" s="2" t="s">
        <v>6636</v>
      </c>
      <c r="I1385" s="3" t="s">
        <v>6637</v>
      </c>
      <c r="J1385" s="3" t="s">
        <v>1098</v>
      </c>
      <c r="K1385" s="2" t="s">
        <v>6638</v>
      </c>
    </row>
    <row r="1386" spans="1:11" x14ac:dyDescent="0.25">
      <c r="A1386" s="2" t="s">
        <v>6639</v>
      </c>
      <c r="B1386" s="2" t="s">
        <v>71</v>
      </c>
      <c r="C1386" s="2" t="s">
        <v>11</v>
      </c>
      <c r="D1386" s="2" t="s">
        <v>72</v>
      </c>
      <c r="E1386" s="2" t="s">
        <v>534</v>
      </c>
      <c r="F1386" s="3">
        <v>2</v>
      </c>
      <c r="G1386" s="2" t="s">
        <v>1101</v>
      </c>
      <c r="H1386" s="2" t="s">
        <v>6640</v>
      </c>
      <c r="I1386" s="3" t="s">
        <v>6641</v>
      </c>
      <c r="J1386" s="3" t="s">
        <v>1098</v>
      </c>
      <c r="K1386" s="2" t="s">
        <v>6642</v>
      </c>
    </row>
    <row r="1387" spans="1:11" x14ac:dyDescent="0.25">
      <c r="A1387" s="2" t="s">
        <v>6643</v>
      </c>
      <c r="B1387" s="2" t="s">
        <v>71</v>
      </c>
      <c r="C1387" s="2" t="s">
        <v>11</v>
      </c>
      <c r="D1387" s="2" t="s">
        <v>72</v>
      </c>
      <c r="E1387" s="2" t="s">
        <v>534</v>
      </c>
      <c r="F1387" s="3">
        <v>3</v>
      </c>
      <c r="G1387" s="2" t="s">
        <v>1101</v>
      </c>
      <c r="H1387" s="2" t="s">
        <v>6644</v>
      </c>
      <c r="I1387" s="3" t="s">
        <v>6645</v>
      </c>
      <c r="J1387" s="3" t="s">
        <v>1098</v>
      </c>
      <c r="K1387" s="2" t="s">
        <v>6646</v>
      </c>
    </row>
    <row r="1388" spans="1:11" x14ac:dyDescent="0.25">
      <c r="A1388" s="2" t="s">
        <v>6647</v>
      </c>
      <c r="B1388" s="2" t="s">
        <v>71</v>
      </c>
      <c r="C1388" s="2" t="s">
        <v>11</v>
      </c>
      <c r="D1388" s="2" t="s">
        <v>72</v>
      </c>
      <c r="E1388" s="2" t="s">
        <v>534</v>
      </c>
      <c r="F1388" s="3">
        <v>4</v>
      </c>
      <c r="G1388" s="2" t="s">
        <v>1101</v>
      </c>
      <c r="H1388" s="2" t="s">
        <v>6648</v>
      </c>
      <c r="I1388" s="3" t="s">
        <v>6649</v>
      </c>
      <c r="J1388" s="3" t="s">
        <v>1098</v>
      </c>
      <c r="K1388" s="2" t="s">
        <v>6650</v>
      </c>
    </row>
    <row r="1389" spans="1:11" x14ac:dyDescent="0.25">
      <c r="A1389" s="2" t="s">
        <v>6651</v>
      </c>
      <c r="B1389" s="2" t="s">
        <v>71</v>
      </c>
      <c r="C1389" s="2" t="s">
        <v>11</v>
      </c>
      <c r="D1389" s="2" t="s">
        <v>72</v>
      </c>
      <c r="E1389" s="2" t="s">
        <v>534</v>
      </c>
      <c r="F1389" s="3">
        <v>5</v>
      </c>
      <c r="G1389" s="2" t="s">
        <v>1101</v>
      </c>
      <c r="H1389" s="2" t="s">
        <v>6652</v>
      </c>
      <c r="I1389" s="3" t="s">
        <v>6653</v>
      </c>
      <c r="J1389" s="3" t="s">
        <v>1132</v>
      </c>
      <c r="K1389" s="2" t="s">
        <v>6654</v>
      </c>
    </row>
    <row r="1390" spans="1:11" x14ac:dyDescent="0.25">
      <c r="A1390" s="2" t="s">
        <v>6655</v>
      </c>
      <c r="B1390" s="2" t="s">
        <v>71</v>
      </c>
      <c r="C1390" s="2" t="s">
        <v>11</v>
      </c>
      <c r="D1390" s="2" t="s">
        <v>72</v>
      </c>
      <c r="E1390" s="2" t="s">
        <v>534</v>
      </c>
      <c r="F1390" s="3">
        <v>6</v>
      </c>
      <c r="G1390" s="2" t="s">
        <v>1101</v>
      </c>
      <c r="H1390" s="2" t="s">
        <v>6656</v>
      </c>
      <c r="I1390" s="3" t="s">
        <v>6657</v>
      </c>
      <c r="J1390" s="3" t="s">
        <v>1132</v>
      </c>
      <c r="K1390" s="2" t="s">
        <v>6658</v>
      </c>
    </row>
    <row r="1391" spans="1:11" x14ac:dyDescent="0.25">
      <c r="A1391" s="2" t="s">
        <v>6659</v>
      </c>
      <c r="B1391" s="2" t="s">
        <v>71</v>
      </c>
      <c r="C1391" s="2" t="s">
        <v>11</v>
      </c>
      <c r="D1391" s="2" t="s">
        <v>72</v>
      </c>
      <c r="E1391" s="2" t="s">
        <v>398</v>
      </c>
      <c r="F1391" s="3">
        <v>0</v>
      </c>
      <c r="G1391" s="2" t="s">
        <v>1095</v>
      </c>
      <c r="H1391" s="2" t="s">
        <v>6660</v>
      </c>
      <c r="I1391" s="3" t="s">
        <v>6661</v>
      </c>
      <c r="J1391" s="3" t="s">
        <v>1098</v>
      </c>
      <c r="K1391" s="2" t="s">
        <v>6662</v>
      </c>
    </row>
    <row r="1392" spans="1:11" x14ac:dyDescent="0.25">
      <c r="A1392" s="2" t="s">
        <v>6663</v>
      </c>
      <c r="B1392" s="2" t="s">
        <v>71</v>
      </c>
      <c r="C1392" s="2" t="s">
        <v>11</v>
      </c>
      <c r="D1392" s="2" t="s">
        <v>72</v>
      </c>
      <c r="E1392" s="2" t="s">
        <v>398</v>
      </c>
      <c r="F1392" s="3">
        <v>1</v>
      </c>
      <c r="G1392" s="2" t="s">
        <v>1101</v>
      </c>
      <c r="H1392" s="2" t="s">
        <v>6664</v>
      </c>
      <c r="I1392" s="3" t="s">
        <v>6665</v>
      </c>
      <c r="J1392" s="3" t="s">
        <v>1098</v>
      </c>
      <c r="K1392" s="2" t="s">
        <v>6666</v>
      </c>
    </row>
    <row r="1393" spans="1:11" x14ac:dyDescent="0.25">
      <c r="A1393" s="2" t="s">
        <v>6667</v>
      </c>
      <c r="B1393" s="2" t="s">
        <v>71</v>
      </c>
      <c r="C1393" s="2" t="s">
        <v>11</v>
      </c>
      <c r="D1393" s="2" t="s">
        <v>72</v>
      </c>
      <c r="E1393" s="2" t="s">
        <v>398</v>
      </c>
      <c r="F1393" s="3">
        <v>2</v>
      </c>
      <c r="G1393" s="2" t="s">
        <v>1101</v>
      </c>
      <c r="H1393" s="2" t="s">
        <v>6668</v>
      </c>
      <c r="I1393" s="3" t="s">
        <v>6669</v>
      </c>
      <c r="J1393" s="3" t="s">
        <v>1098</v>
      </c>
      <c r="K1393" s="2" t="s">
        <v>6670</v>
      </c>
    </row>
    <row r="1394" spans="1:11" x14ac:dyDescent="0.25">
      <c r="A1394" s="2" t="s">
        <v>6671</v>
      </c>
      <c r="B1394" s="2" t="s">
        <v>71</v>
      </c>
      <c r="C1394" s="2" t="s">
        <v>11</v>
      </c>
      <c r="D1394" s="2" t="s">
        <v>72</v>
      </c>
      <c r="E1394" s="2" t="s">
        <v>398</v>
      </c>
      <c r="F1394" s="3">
        <v>3</v>
      </c>
      <c r="G1394" s="2" t="s">
        <v>1101</v>
      </c>
      <c r="H1394" s="2" t="s">
        <v>6672</v>
      </c>
      <c r="I1394" s="3" t="s">
        <v>6673</v>
      </c>
      <c r="J1394" s="3" t="s">
        <v>1098</v>
      </c>
      <c r="K1394" s="2" t="s">
        <v>6674</v>
      </c>
    </row>
    <row r="1395" spans="1:11" x14ac:dyDescent="0.25">
      <c r="A1395" s="2" t="s">
        <v>6675</v>
      </c>
      <c r="B1395" s="2" t="s">
        <v>71</v>
      </c>
      <c r="C1395" s="2" t="s">
        <v>11</v>
      </c>
      <c r="D1395" s="2" t="s">
        <v>72</v>
      </c>
      <c r="E1395" s="2" t="s">
        <v>398</v>
      </c>
      <c r="F1395" s="3">
        <v>4</v>
      </c>
      <c r="G1395" s="2" t="s">
        <v>1101</v>
      </c>
      <c r="H1395" s="2" t="s">
        <v>6676</v>
      </c>
      <c r="I1395" s="3" t="s">
        <v>6677</v>
      </c>
      <c r="J1395" s="3" t="s">
        <v>1098</v>
      </c>
      <c r="K1395" s="2" t="s">
        <v>6678</v>
      </c>
    </row>
    <row r="1396" spans="1:11" x14ac:dyDescent="0.25">
      <c r="A1396" s="2" t="s">
        <v>6679</v>
      </c>
      <c r="B1396" s="2" t="s">
        <v>71</v>
      </c>
      <c r="C1396" s="2" t="s">
        <v>11</v>
      </c>
      <c r="D1396" s="2" t="s">
        <v>72</v>
      </c>
      <c r="E1396" s="2" t="s">
        <v>398</v>
      </c>
      <c r="F1396" s="3">
        <v>5</v>
      </c>
      <c r="G1396" s="2" t="s">
        <v>1101</v>
      </c>
      <c r="H1396" s="2" t="s">
        <v>6680</v>
      </c>
      <c r="I1396" s="3" t="s">
        <v>6681</v>
      </c>
      <c r="J1396" s="3" t="s">
        <v>1098</v>
      </c>
      <c r="K1396" s="2" t="s">
        <v>6682</v>
      </c>
    </row>
    <row r="1397" spans="1:11" x14ac:dyDescent="0.25">
      <c r="A1397" s="2" t="s">
        <v>6683</v>
      </c>
      <c r="B1397" s="2" t="s">
        <v>71</v>
      </c>
      <c r="C1397" s="2" t="s">
        <v>11</v>
      </c>
      <c r="D1397" s="2" t="s">
        <v>72</v>
      </c>
      <c r="E1397" s="2" t="s">
        <v>398</v>
      </c>
      <c r="F1397" s="3">
        <v>6</v>
      </c>
      <c r="G1397" s="2" t="s">
        <v>1101</v>
      </c>
      <c r="H1397" s="2" t="s">
        <v>6684</v>
      </c>
      <c r="I1397" s="3" t="s">
        <v>6685</v>
      </c>
      <c r="J1397" s="3" t="s">
        <v>1098</v>
      </c>
      <c r="K1397" s="2" t="s">
        <v>6686</v>
      </c>
    </row>
    <row r="1398" spans="1:11" x14ac:dyDescent="0.25">
      <c r="A1398" s="2" t="s">
        <v>6687</v>
      </c>
      <c r="B1398" s="2" t="s">
        <v>74</v>
      </c>
      <c r="C1398" s="2" t="s">
        <v>11</v>
      </c>
      <c r="D1398" s="2" t="s">
        <v>75</v>
      </c>
      <c r="E1398" s="2" t="s">
        <v>388</v>
      </c>
      <c r="F1398" s="3">
        <v>0</v>
      </c>
      <c r="G1398" s="2" t="s">
        <v>1095</v>
      </c>
      <c r="H1398" s="2" t="s">
        <v>6688</v>
      </c>
      <c r="I1398" s="3" t="s">
        <v>6689</v>
      </c>
      <c r="J1398" s="3" t="s">
        <v>1098</v>
      </c>
      <c r="K1398" s="2" t="s">
        <v>6690</v>
      </c>
    </row>
    <row r="1399" spans="1:11" x14ac:dyDescent="0.25">
      <c r="A1399" s="2" t="s">
        <v>6691</v>
      </c>
      <c r="B1399" s="2" t="s">
        <v>74</v>
      </c>
      <c r="C1399" s="2" t="s">
        <v>11</v>
      </c>
      <c r="D1399" s="2" t="s">
        <v>75</v>
      </c>
      <c r="E1399" s="2" t="s">
        <v>388</v>
      </c>
      <c r="F1399" s="3">
        <v>1</v>
      </c>
      <c r="G1399" s="2" t="s">
        <v>1101</v>
      </c>
      <c r="H1399" s="2" t="s">
        <v>6692</v>
      </c>
      <c r="I1399" s="3" t="s">
        <v>6693</v>
      </c>
      <c r="J1399" s="3" t="s">
        <v>1098</v>
      </c>
      <c r="K1399" s="2" t="s">
        <v>6694</v>
      </c>
    </row>
    <row r="1400" spans="1:11" x14ac:dyDescent="0.25">
      <c r="A1400" s="2" t="s">
        <v>6695</v>
      </c>
      <c r="B1400" s="2" t="s">
        <v>74</v>
      </c>
      <c r="C1400" s="2" t="s">
        <v>11</v>
      </c>
      <c r="D1400" s="2" t="s">
        <v>75</v>
      </c>
      <c r="E1400" s="2" t="s">
        <v>388</v>
      </c>
      <c r="F1400" s="3">
        <v>2</v>
      </c>
      <c r="G1400" s="2" t="s">
        <v>1101</v>
      </c>
      <c r="H1400" s="2" t="s">
        <v>6696</v>
      </c>
      <c r="I1400" s="3" t="s">
        <v>6697</v>
      </c>
      <c r="J1400" s="3" t="s">
        <v>1098</v>
      </c>
      <c r="K1400" s="2" t="s">
        <v>6698</v>
      </c>
    </row>
    <row r="1401" spans="1:11" x14ac:dyDescent="0.25">
      <c r="A1401" s="2" t="s">
        <v>6699</v>
      </c>
      <c r="B1401" s="2" t="s">
        <v>74</v>
      </c>
      <c r="C1401" s="2" t="s">
        <v>11</v>
      </c>
      <c r="D1401" s="2" t="s">
        <v>75</v>
      </c>
      <c r="E1401" s="2" t="s">
        <v>388</v>
      </c>
      <c r="F1401" s="3">
        <v>3</v>
      </c>
      <c r="G1401" s="2" t="s">
        <v>1101</v>
      </c>
      <c r="H1401" s="2" t="s">
        <v>6700</v>
      </c>
      <c r="I1401" s="3" t="s">
        <v>6701</v>
      </c>
      <c r="J1401" s="3" t="s">
        <v>1098</v>
      </c>
      <c r="K1401" s="2" t="s">
        <v>6702</v>
      </c>
    </row>
    <row r="1402" spans="1:11" x14ac:dyDescent="0.25">
      <c r="A1402" s="2" t="s">
        <v>6703</v>
      </c>
      <c r="B1402" s="2" t="s">
        <v>74</v>
      </c>
      <c r="C1402" s="2" t="s">
        <v>11</v>
      </c>
      <c r="D1402" s="2" t="s">
        <v>75</v>
      </c>
      <c r="E1402" s="2" t="s">
        <v>388</v>
      </c>
      <c r="F1402" s="3">
        <v>4</v>
      </c>
      <c r="G1402" s="2" t="s">
        <v>1101</v>
      </c>
      <c r="H1402" s="2" t="s">
        <v>6704</v>
      </c>
      <c r="I1402" s="3" t="s">
        <v>6705</v>
      </c>
      <c r="J1402" s="3" t="s">
        <v>1098</v>
      </c>
      <c r="K1402" s="2" t="s">
        <v>6706</v>
      </c>
    </row>
    <row r="1403" spans="1:11" x14ac:dyDescent="0.25">
      <c r="A1403" s="2" t="s">
        <v>6707</v>
      </c>
      <c r="B1403" s="2" t="s">
        <v>74</v>
      </c>
      <c r="C1403" s="2" t="s">
        <v>11</v>
      </c>
      <c r="D1403" s="2" t="s">
        <v>75</v>
      </c>
      <c r="E1403" s="2" t="s">
        <v>388</v>
      </c>
      <c r="F1403" s="3">
        <v>5</v>
      </c>
      <c r="G1403" s="2" t="s">
        <v>1101</v>
      </c>
      <c r="H1403" s="2" t="s">
        <v>6708</v>
      </c>
      <c r="I1403" s="3" t="s">
        <v>6709</v>
      </c>
      <c r="J1403" s="3" t="s">
        <v>1098</v>
      </c>
      <c r="K1403" s="2" t="s">
        <v>6710</v>
      </c>
    </row>
    <row r="1404" spans="1:11" x14ac:dyDescent="0.25">
      <c r="A1404" s="2" t="s">
        <v>6711</v>
      </c>
      <c r="B1404" s="2" t="s">
        <v>74</v>
      </c>
      <c r="C1404" s="2" t="s">
        <v>11</v>
      </c>
      <c r="D1404" s="2" t="s">
        <v>75</v>
      </c>
      <c r="E1404" s="2" t="s">
        <v>388</v>
      </c>
      <c r="F1404" s="3">
        <v>6</v>
      </c>
      <c r="G1404" s="2" t="s">
        <v>1101</v>
      </c>
      <c r="H1404" s="2" t="s">
        <v>6712</v>
      </c>
      <c r="I1404" s="3" t="s">
        <v>6713</v>
      </c>
      <c r="J1404" s="3" t="s">
        <v>1098</v>
      </c>
      <c r="K1404" s="2" t="s">
        <v>6714</v>
      </c>
    </row>
    <row r="1405" spans="1:11" x14ac:dyDescent="0.25">
      <c r="A1405" s="2" t="s">
        <v>6715</v>
      </c>
      <c r="B1405" s="2" t="s">
        <v>74</v>
      </c>
      <c r="C1405" s="2" t="s">
        <v>11</v>
      </c>
      <c r="D1405" s="2" t="s">
        <v>75</v>
      </c>
      <c r="E1405" s="2" t="s">
        <v>380</v>
      </c>
      <c r="F1405" s="3">
        <v>0</v>
      </c>
      <c r="G1405" s="2" t="s">
        <v>1095</v>
      </c>
      <c r="H1405" s="2" t="s">
        <v>6716</v>
      </c>
      <c r="I1405" s="3" t="s">
        <v>6717</v>
      </c>
      <c r="J1405" s="3" t="s">
        <v>1098</v>
      </c>
      <c r="K1405" s="2" t="s">
        <v>6718</v>
      </c>
    </row>
    <row r="1406" spans="1:11" x14ac:dyDescent="0.25">
      <c r="A1406" s="2" t="s">
        <v>6719</v>
      </c>
      <c r="B1406" s="2" t="s">
        <v>74</v>
      </c>
      <c r="C1406" s="2" t="s">
        <v>11</v>
      </c>
      <c r="D1406" s="2" t="s">
        <v>75</v>
      </c>
      <c r="E1406" s="2" t="s">
        <v>380</v>
      </c>
      <c r="F1406" s="3">
        <v>1</v>
      </c>
      <c r="G1406" s="2" t="s">
        <v>1101</v>
      </c>
      <c r="H1406" s="2" t="s">
        <v>6720</v>
      </c>
      <c r="I1406" s="3" t="s">
        <v>6721</v>
      </c>
      <c r="J1406" s="3" t="s">
        <v>1098</v>
      </c>
      <c r="K1406" s="2" t="s">
        <v>6722</v>
      </c>
    </row>
    <row r="1407" spans="1:11" x14ac:dyDescent="0.25">
      <c r="A1407" s="2" t="s">
        <v>6723</v>
      </c>
      <c r="B1407" s="2" t="s">
        <v>74</v>
      </c>
      <c r="C1407" s="2" t="s">
        <v>11</v>
      </c>
      <c r="D1407" s="2" t="s">
        <v>75</v>
      </c>
      <c r="E1407" s="2" t="s">
        <v>380</v>
      </c>
      <c r="F1407" s="3">
        <v>2</v>
      </c>
      <c r="G1407" s="2" t="s">
        <v>1101</v>
      </c>
      <c r="H1407" s="2" t="s">
        <v>6724</v>
      </c>
      <c r="I1407" s="3" t="s">
        <v>6725</v>
      </c>
      <c r="J1407" s="3" t="s">
        <v>1098</v>
      </c>
      <c r="K1407" s="2" t="s">
        <v>6726</v>
      </c>
    </row>
    <row r="1408" spans="1:11" x14ac:dyDescent="0.25">
      <c r="A1408" s="2" t="s">
        <v>6727</v>
      </c>
      <c r="B1408" s="2" t="s">
        <v>74</v>
      </c>
      <c r="C1408" s="2" t="s">
        <v>11</v>
      </c>
      <c r="D1408" s="2" t="s">
        <v>75</v>
      </c>
      <c r="E1408" s="2" t="s">
        <v>380</v>
      </c>
      <c r="F1408" s="3">
        <v>3</v>
      </c>
      <c r="G1408" s="2" t="s">
        <v>1101</v>
      </c>
      <c r="H1408" s="2" t="s">
        <v>6728</v>
      </c>
      <c r="I1408" s="3" t="s">
        <v>6729</v>
      </c>
      <c r="J1408" s="3" t="s">
        <v>1098</v>
      </c>
      <c r="K1408" s="2" t="s">
        <v>6730</v>
      </c>
    </row>
    <row r="1409" spans="1:11" x14ac:dyDescent="0.25">
      <c r="A1409" s="2" t="s">
        <v>6731</v>
      </c>
      <c r="B1409" s="2" t="s">
        <v>74</v>
      </c>
      <c r="C1409" s="2" t="s">
        <v>11</v>
      </c>
      <c r="D1409" s="2" t="s">
        <v>75</v>
      </c>
      <c r="E1409" s="2" t="s">
        <v>380</v>
      </c>
      <c r="F1409" s="3">
        <v>4</v>
      </c>
      <c r="G1409" s="2" t="s">
        <v>1101</v>
      </c>
      <c r="H1409" s="2" t="s">
        <v>6732</v>
      </c>
      <c r="I1409" s="3" t="s">
        <v>6733</v>
      </c>
      <c r="J1409" s="3" t="s">
        <v>1098</v>
      </c>
      <c r="K1409" s="2" t="s">
        <v>6734</v>
      </c>
    </row>
    <row r="1410" spans="1:11" x14ac:dyDescent="0.25">
      <c r="A1410" s="2" t="s">
        <v>6735</v>
      </c>
      <c r="B1410" s="2" t="s">
        <v>74</v>
      </c>
      <c r="C1410" s="2" t="s">
        <v>11</v>
      </c>
      <c r="D1410" s="2" t="s">
        <v>75</v>
      </c>
      <c r="E1410" s="2" t="s">
        <v>380</v>
      </c>
      <c r="F1410" s="3">
        <v>5</v>
      </c>
      <c r="G1410" s="2" t="s">
        <v>1101</v>
      </c>
      <c r="H1410" s="2" t="s">
        <v>6736</v>
      </c>
      <c r="I1410" s="3" t="s">
        <v>6737</v>
      </c>
      <c r="J1410" s="3" t="s">
        <v>1098</v>
      </c>
      <c r="K1410" s="2" t="s">
        <v>6738</v>
      </c>
    </row>
    <row r="1411" spans="1:11" x14ac:dyDescent="0.25">
      <c r="A1411" s="2" t="s">
        <v>6739</v>
      </c>
      <c r="B1411" s="2" t="s">
        <v>74</v>
      </c>
      <c r="C1411" s="2" t="s">
        <v>11</v>
      </c>
      <c r="D1411" s="2" t="s">
        <v>75</v>
      </c>
      <c r="E1411" s="2" t="s">
        <v>380</v>
      </c>
      <c r="F1411" s="3">
        <v>6</v>
      </c>
      <c r="G1411" s="2" t="s">
        <v>1101</v>
      </c>
      <c r="H1411" s="2" t="s">
        <v>6740</v>
      </c>
      <c r="I1411" s="3" t="s">
        <v>6741</v>
      </c>
      <c r="J1411" s="3" t="s">
        <v>1098</v>
      </c>
      <c r="K1411" s="2" t="s">
        <v>6742</v>
      </c>
    </row>
    <row r="1412" spans="1:11" x14ac:dyDescent="0.25">
      <c r="A1412" s="2" t="s">
        <v>6743</v>
      </c>
      <c r="B1412" s="2" t="s">
        <v>74</v>
      </c>
      <c r="C1412" s="2" t="s">
        <v>11</v>
      </c>
      <c r="D1412" s="2" t="s">
        <v>75</v>
      </c>
      <c r="E1412" s="2" t="s">
        <v>364</v>
      </c>
      <c r="F1412" s="3">
        <v>0</v>
      </c>
      <c r="G1412" s="2" t="s">
        <v>1095</v>
      </c>
      <c r="H1412" s="2" t="s">
        <v>6744</v>
      </c>
      <c r="I1412" s="3" t="s">
        <v>6745</v>
      </c>
      <c r="J1412" s="3" t="s">
        <v>1098</v>
      </c>
      <c r="K1412" s="2" t="s">
        <v>6746</v>
      </c>
    </row>
    <row r="1413" spans="1:11" x14ac:dyDescent="0.25">
      <c r="A1413" s="2" t="s">
        <v>6747</v>
      </c>
      <c r="B1413" s="2" t="s">
        <v>74</v>
      </c>
      <c r="C1413" s="2" t="s">
        <v>11</v>
      </c>
      <c r="D1413" s="2" t="s">
        <v>75</v>
      </c>
      <c r="E1413" s="2" t="s">
        <v>364</v>
      </c>
      <c r="F1413" s="3">
        <v>1</v>
      </c>
      <c r="G1413" s="2" t="s">
        <v>1101</v>
      </c>
      <c r="H1413" s="2" t="s">
        <v>6748</v>
      </c>
      <c r="I1413" s="3" t="s">
        <v>6749</v>
      </c>
      <c r="J1413" s="3" t="s">
        <v>1098</v>
      </c>
      <c r="K1413" s="2" t="s">
        <v>6750</v>
      </c>
    </row>
    <row r="1414" spans="1:11" x14ac:dyDescent="0.25">
      <c r="A1414" s="2" t="s">
        <v>6751</v>
      </c>
      <c r="B1414" s="2" t="s">
        <v>74</v>
      </c>
      <c r="C1414" s="2" t="s">
        <v>11</v>
      </c>
      <c r="D1414" s="2" t="s">
        <v>75</v>
      </c>
      <c r="E1414" s="2" t="s">
        <v>364</v>
      </c>
      <c r="F1414" s="3">
        <v>2</v>
      </c>
      <c r="G1414" s="2" t="s">
        <v>1101</v>
      </c>
      <c r="H1414" s="2" t="s">
        <v>6752</v>
      </c>
      <c r="I1414" s="3" t="s">
        <v>6753</v>
      </c>
      <c r="J1414" s="3" t="s">
        <v>1098</v>
      </c>
      <c r="K1414" s="2" t="s">
        <v>6754</v>
      </c>
    </row>
    <row r="1415" spans="1:11" x14ac:dyDescent="0.25">
      <c r="A1415" s="2" t="s">
        <v>6755</v>
      </c>
      <c r="B1415" s="2" t="s">
        <v>74</v>
      </c>
      <c r="C1415" s="2" t="s">
        <v>11</v>
      </c>
      <c r="D1415" s="2" t="s">
        <v>75</v>
      </c>
      <c r="E1415" s="2" t="s">
        <v>364</v>
      </c>
      <c r="F1415" s="3">
        <v>3</v>
      </c>
      <c r="G1415" s="2" t="s">
        <v>1101</v>
      </c>
      <c r="H1415" s="2" t="s">
        <v>6756</v>
      </c>
      <c r="I1415" s="3" t="s">
        <v>6757</v>
      </c>
      <c r="J1415" s="3" t="s">
        <v>1098</v>
      </c>
      <c r="K1415" s="2" t="s">
        <v>6758</v>
      </c>
    </row>
    <row r="1416" spans="1:11" x14ac:dyDescent="0.25">
      <c r="A1416" s="2" t="s">
        <v>6759</v>
      </c>
      <c r="B1416" s="2" t="s">
        <v>74</v>
      </c>
      <c r="C1416" s="2" t="s">
        <v>11</v>
      </c>
      <c r="D1416" s="2" t="s">
        <v>75</v>
      </c>
      <c r="E1416" s="2" t="s">
        <v>364</v>
      </c>
      <c r="F1416" s="3">
        <v>4</v>
      </c>
      <c r="G1416" s="2" t="s">
        <v>1101</v>
      </c>
      <c r="H1416" s="2" t="s">
        <v>6760</v>
      </c>
      <c r="I1416" s="3" t="s">
        <v>6761</v>
      </c>
      <c r="J1416" s="3" t="s">
        <v>1098</v>
      </c>
      <c r="K1416" s="2" t="s">
        <v>6762</v>
      </c>
    </row>
    <row r="1417" spans="1:11" x14ac:dyDescent="0.25">
      <c r="A1417" s="2" t="s">
        <v>6763</v>
      </c>
      <c r="B1417" s="2" t="s">
        <v>74</v>
      </c>
      <c r="C1417" s="2" t="s">
        <v>11</v>
      </c>
      <c r="D1417" s="2" t="s">
        <v>75</v>
      </c>
      <c r="E1417" s="2" t="s">
        <v>364</v>
      </c>
      <c r="F1417" s="3">
        <v>5</v>
      </c>
      <c r="G1417" s="2" t="s">
        <v>1101</v>
      </c>
      <c r="H1417" s="2" t="s">
        <v>6764</v>
      </c>
      <c r="I1417" s="3" t="s">
        <v>6765</v>
      </c>
      <c r="J1417" s="3" t="s">
        <v>1098</v>
      </c>
      <c r="K1417" s="2" t="s">
        <v>6766</v>
      </c>
    </row>
    <row r="1418" spans="1:11" x14ac:dyDescent="0.25">
      <c r="A1418" s="2" t="s">
        <v>6767</v>
      </c>
      <c r="B1418" s="2" t="s">
        <v>74</v>
      </c>
      <c r="C1418" s="2" t="s">
        <v>11</v>
      </c>
      <c r="D1418" s="2" t="s">
        <v>75</v>
      </c>
      <c r="E1418" s="2" t="s">
        <v>364</v>
      </c>
      <c r="F1418" s="3">
        <v>6</v>
      </c>
      <c r="G1418" s="2" t="s">
        <v>1101</v>
      </c>
      <c r="H1418" s="2" t="s">
        <v>6768</v>
      </c>
      <c r="I1418" s="3" t="s">
        <v>6769</v>
      </c>
      <c r="J1418" s="3" t="s">
        <v>1098</v>
      </c>
      <c r="K1418" s="2" t="s">
        <v>6770</v>
      </c>
    </row>
    <row r="1419" spans="1:11" x14ac:dyDescent="0.25">
      <c r="A1419" s="2" t="s">
        <v>6771</v>
      </c>
      <c r="B1419" s="2" t="s">
        <v>74</v>
      </c>
      <c r="C1419" s="2" t="s">
        <v>11</v>
      </c>
      <c r="D1419" s="2" t="s">
        <v>75</v>
      </c>
      <c r="E1419" s="2" t="s">
        <v>390</v>
      </c>
      <c r="F1419" s="3">
        <v>0</v>
      </c>
      <c r="G1419" s="2" t="s">
        <v>1095</v>
      </c>
      <c r="H1419" s="2" t="s">
        <v>6772</v>
      </c>
      <c r="I1419" s="3" t="s">
        <v>6773</v>
      </c>
      <c r="J1419" s="3" t="s">
        <v>1098</v>
      </c>
      <c r="K1419" s="2" t="s">
        <v>6774</v>
      </c>
    </row>
    <row r="1420" spans="1:11" x14ac:dyDescent="0.25">
      <c r="A1420" s="2" t="s">
        <v>6775</v>
      </c>
      <c r="B1420" s="2" t="s">
        <v>74</v>
      </c>
      <c r="C1420" s="2" t="s">
        <v>11</v>
      </c>
      <c r="D1420" s="2" t="s">
        <v>75</v>
      </c>
      <c r="E1420" s="2" t="s">
        <v>390</v>
      </c>
      <c r="F1420" s="3">
        <v>1</v>
      </c>
      <c r="G1420" s="2" t="s">
        <v>1101</v>
      </c>
      <c r="H1420" s="2" t="s">
        <v>6776</v>
      </c>
      <c r="I1420" s="3" t="s">
        <v>6777</v>
      </c>
      <c r="J1420" s="3" t="s">
        <v>1098</v>
      </c>
      <c r="K1420" s="2" t="s">
        <v>6778</v>
      </c>
    </row>
    <row r="1421" spans="1:11" x14ac:dyDescent="0.25">
      <c r="A1421" s="2" t="s">
        <v>6779</v>
      </c>
      <c r="B1421" s="2" t="s">
        <v>74</v>
      </c>
      <c r="C1421" s="2" t="s">
        <v>11</v>
      </c>
      <c r="D1421" s="2" t="s">
        <v>75</v>
      </c>
      <c r="E1421" s="2" t="s">
        <v>390</v>
      </c>
      <c r="F1421" s="3">
        <v>2</v>
      </c>
      <c r="G1421" s="2" t="s">
        <v>1101</v>
      </c>
      <c r="H1421" s="2" t="s">
        <v>6780</v>
      </c>
      <c r="I1421" s="3" t="s">
        <v>6781</v>
      </c>
      <c r="J1421" s="3" t="s">
        <v>1098</v>
      </c>
      <c r="K1421" s="2" t="s">
        <v>6782</v>
      </c>
    </row>
    <row r="1422" spans="1:11" x14ac:dyDescent="0.25">
      <c r="A1422" s="2" t="s">
        <v>6783</v>
      </c>
      <c r="B1422" s="2" t="s">
        <v>74</v>
      </c>
      <c r="C1422" s="2" t="s">
        <v>11</v>
      </c>
      <c r="D1422" s="2" t="s">
        <v>75</v>
      </c>
      <c r="E1422" s="2" t="s">
        <v>390</v>
      </c>
      <c r="F1422" s="3">
        <v>3</v>
      </c>
      <c r="G1422" s="2" t="s">
        <v>1101</v>
      </c>
      <c r="H1422" s="2" t="s">
        <v>6784</v>
      </c>
      <c r="I1422" s="3" t="s">
        <v>6785</v>
      </c>
      <c r="J1422" s="3" t="s">
        <v>1098</v>
      </c>
      <c r="K1422" s="2" t="s">
        <v>6786</v>
      </c>
    </row>
    <row r="1423" spans="1:11" x14ac:dyDescent="0.25">
      <c r="A1423" s="2" t="s">
        <v>6787</v>
      </c>
      <c r="B1423" s="2" t="s">
        <v>74</v>
      </c>
      <c r="C1423" s="2" t="s">
        <v>11</v>
      </c>
      <c r="D1423" s="2" t="s">
        <v>75</v>
      </c>
      <c r="E1423" s="2" t="s">
        <v>390</v>
      </c>
      <c r="F1423" s="3">
        <v>4</v>
      </c>
      <c r="G1423" s="2" t="s">
        <v>1101</v>
      </c>
      <c r="H1423" s="2" t="s">
        <v>6788</v>
      </c>
      <c r="I1423" s="3" t="s">
        <v>6789</v>
      </c>
      <c r="J1423" s="3" t="s">
        <v>1098</v>
      </c>
      <c r="K1423" s="2" t="s">
        <v>6790</v>
      </c>
    </row>
    <row r="1424" spans="1:11" x14ac:dyDescent="0.25">
      <c r="A1424" s="2" t="s">
        <v>6791</v>
      </c>
      <c r="B1424" s="2" t="s">
        <v>74</v>
      </c>
      <c r="C1424" s="2" t="s">
        <v>11</v>
      </c>
      <c r="D1424" s="2" t="s">
        <v>75</v>
      </c>
      <c r="E1424" s="2" t="s">
        <v>390</v>
      </c>
      <c r="F1424" s="3">
        <v>5</v>
      </c>
      <c r="G1424" s="2" t="s">
        <v>1101</v>
      </c>
      <c r="H1424" s="2" t="s">
        <v>6792</v>
      </c>
      <c r="I1424" s="3" t="s">
        <v>6793</v>
      </c>
      <c r="J1424" s="3" t="s">
        <v>1098</v>
      </c>
      <c r="K1424" s="2" t="s">
        <v>6794</v>
      </c>
    </row>
    <row r="1425" spans="1:11" x14ac:dyDescent="0.25">
      <c r="A1425" s="2" t="s">
        <v>6795</v>
      </c>
      <c r="B1425" s="2" t="s">
        <v>74</v>
      </c>
      <c r="C1425" s="2" t="s">
        <v>11</v>
      </c>
      <c r="D1425" s="2" t="s">
        <v>75</v>
      </c>
      <c r="E1425" s="2" t="s">
        <v>390</v>
      </c>
      <c r="F1425" s="3">
        <v>6</v>
      </c>
      <c r="G1425" s="2" t="s">
        <v>1101</v>
      </c>
      <c r="H1425" s="2" t="s">
        <v>6796</v>
      </c>
      <c r="I1425" s="3" t="s">
        <v>6797</v>
      </c>
      <c r="J1425" s="3" t="s">
        <v>1098</v>
      </c>
      <c r="K1425" s="2" t="s">
        <v>6798</v>
      </c>
    </row>
    <row r="1426" spans="1:11" x14ac:dyDescent="0.25">
      <c r="A1426" s="2" t="s">
        <v>6799</v>
      </c>
      <c r="B1426" s="2" t="s">
        <v>77</v>
      </c>
      <c r="C1426" s="2" t="s">
        <v>11</v>
      </c>
      <c r="D1426" s="2" t="s">
        <v>78</v>
      </c>
      <c r="E1426" s="2" t="s">
        <v>1144</v>
      </c>
      <c r="F1426" s="3">
        <v>0</v>
      </c>
      <c r="G1426" s="2" t="s">
        <v>1095</v>
      </c>
      <c r="H1426" s="2" t="s">
        <v>6800</v>
      </c>
      <c r="I1426" s="3" t="s">
        <v>6801</v>
      </c>
      <c r="J1426" s="3" t="s">
        <v>1098</v>
      </c>
      <c r="K1426" s="2" t="s">
        <v>6802</v>
      </c>
    </row>
    <row r="1427" spans="1:11" x14ac:dyDescent="0.25">
      <c r="A1427" s="2" t="s">
        <v>6803</v>
      </c>
      <c r="B1427" s="2" t="s">
        <v>77</v>
      </c>
      <c r="C1427" s="2" t="s">
        <v>11</v>
      </c>
      <c r="D1427" s="2" t="s">
        <v>78</v>
      </c>
      <c r="E1427" s="2" t="s">
        <v>1144</v>
      </c>
      <c r="F1427" s="3">
        <v>1</v>
      </c>
      <c r="G1427" s="2" t="s">
        <v>1101</v>
      </c>
      <c r="H1427" s="2" t="s">
        <v>6804</v>
      </c>
      <c r="I1427" s="3" t="s">
        <v>6805</v>
      </c>
      <c r="J1427" s="3" t="s">
        <v>1098</v>
      </c>
      <c r="K1427" s="2" t="s">
        <v>6806</v>
      </c>
    </row>
    <row r="1428" spans="1:11" x14ac:dyDescent="0.25">
      <c r="A1428" s="2" t="s">
        <v>6807</v>
      </c>
      <c r="B1428" s="2" t="s">
        <v>77</v>
      </c>
      <c r="C1428" s="2" t="s">
        <v>11</v>
      </c>
      <c r="D1428" s="2" t="s">
        <v>78</v>
      </c>
      <c r="E1428" s="2" t="s">
        <v>1144</v>
      </c>
      <c r="F1428" s="3">
        <v>2</v>
      </c>
      <c r="G1428" s="2" t="s">
        <v>1101</v>
      </c>
      <c r="H1428" s="2" t="s">
        <v>6808</v>
      </c>
      <c r="I1428" s="3" t="s">
        <v>6809</v>
      </c>
      <c r="J1428" s="3" t="s">
        <v>1132</v>
      </c>
      <c r="K1428" s="2" t="s">
        <v>6810</v>
      </c>
    </row>
    <row r="1429" spans="1:11" x14ac:dyDescent="0.25">
      <c r="A1429" s="2" t="s">
        <v>6811</v>
      </c>
      <c r="B1429" s="2" t="s">
        <v>77</v>
      </c>
      <c r="C1429" s="2" t="s">
        <v>11</v>
      </c>
      <c r="D1429" s="2" t="s">
        <v>78</v>
      </c>
      <c r="E1429" s="2" t="s">
        <v>1144</v>
      </c>
      <c r="F1429" s="3">
        <v>3</v>
      </c>
      <c r="G1429" s="2" t="s">
        <v>1101</v>
      </c>
      <c r="H1429" s="2" t="s">
        <v>6812</v>
      </c>
      <c r="I1429" s="3" t="s">
        <v>6813</v>
      </c>
      <c r="J1429" s="3" t="s">
        <v>1098</v>
      </c>
      <c r="K1429" s="2" t="s">
        <v>6814</v>
      </c>
    </row>
    <row r="1430" spans="1:11" x14ac:dyDescent="0.25">
      <c r="A1430" s="2" t="s">
        <v>6815</v>
      </c>
      <c r="B1430" s="2" t="s">
        <v>77</v>
      </c>
      <c r="C1430" s="2" t="s">
        <v>11</v>
      </c>
      <c r="D1430" s="2" t="s">
        <v>78</v>
      </c>
      <c r="E1430" s="2" t="s">
        <v>1144</v>
      </c>
      <c r="F1430" s="3">
        <v>4</v>
      </c>
      <c r="G1430" s="2" t="s">
        <v>1101</v>
      </c>
      <c r="H1430" s="2" t="s">
        <v>6816</v>
      </c>
      <c r="I1430" s="3" t="s">
        <v>6817</v>
      </c>
      <c r="J1430" s="3" t="s">
        <v>1098</v>
      </c>
      <c r="K1430" s="2" t="s">
        <v>6818</v>
      </c>
    </row>
    <row r="1431" spans="1:11" x14ac:dyDescent="0.25">
      <c r="A1431" s="2" t="s">
        <v>6819</v>
      </c>
      <c r="B1431" s="2" t="s">
        <v>77</v>
      </c>
      <c r="C1431" s="2" t="s">
        <v>11</v>
      </c>
      <c r="D1431" s="2" t="s">
        <v>78</v>
      </c>
      <c r="E1431" s="2" t="s">
        <v>1144</v>
      </c>
      <c r="F1431" s="3">
        <v>5</v>
      </c>
      <c r="G1431" s="2" t="s">
        <v>1101</v>
      </c>
      <c r="H1431" s="2" t="s">
        <v>6820</v>
      </c>
      <c r="I1431" s="3" t="s">
        <v>6821</v>
      </c>
      <c r="J1431" s="3" t="s">
        <v>1098</v>
      </c>
      <c r="K1431" s="2" t="s">
        <v>6822</v>
      </c>
    </row>
    <row r="1432" spans="1:11" x14ac:dyDescent="0.25">
      <c r="A1432" s="2" t="s">
        <v>6823</v>
      </c>
      <c r="B1432" s="2" t="s">
        <v>77</v>
      </c>
      <c r="C1432" s="2" t="s">
        <v>11</v>
      </c>
      <c r="D1432" s="2" t="s">
        <v>78</v>
      </c>
      <c r="E1432" s="2" t="s">
        <v>1144</v>
      </c>
      <c r="F1432" s="3">
        <v>6</v>
      </c>
      <c r="G1432" s="2" t="s">
        <v>1101</v>
      </c>
      <c r="H1432" s="2" t="s">
        <v>6824</v>
      </c>
      <c r="I1432" s="3" t="s">
        <v>6825</v>
      </c>
      <c r="J1432" s="3" t="s">
        <v>1098</v>
      </c>
      <c r="K1432" s="2" t="s">
        <v>6826</v>
      </c>
    </row>
    <row r="1433" spans="1:11" x14ac:dyDescent="0.25">
      <c r="A1433" s="2" t="s">
        <v>6827</v>
      </c>
      <c r="B1433" s="2" t="s">
        <v>77</v>
      </c>
      <c r="C1433" s="2" t="s">
        <v>11</v>
      </c>
      <c r="D1433" s="2" t="s">
        <v>78</v>
      </c>
      <c r="E1433" s="2" t="s">
        <v>1144</v>
      </c>
      <c r="F1433" s="3">
        <v>7</v>
      </c>
      <c r="G1433" s="2" t="s">
        <v>1101</v>
      </c>
      <c r="H1433" s="2" t="s">
        <v>6828</v>
      </c>
      <c r="I1433" s="3" t="s">
        <v>6829</v>
      </c>
      <c r="J1433" s="3" t="s">
        <v>1098</v>
      </c>
      <c r="K1433" s="2" t="s">
        <v>6830</v>
      </c>
    </row>
    <row r="1434" spans="1:11" x14ac:dyDescent="0.25">
      <c r="A1434" s="2" t="s">
        <v>6831</v>
      </c>
      <c r="B1434" s="2" t="s">
        <v>77</v>
      </c>
      <c r="C1434" s="2" t="s">
        <v>11</v>
      </c>
      <c r="D1434" s="2" t="s">
        <v>78</v>
      </c>
      <c r="E1434" s="2" t="s">
        <v>1144</v>
      </c>
      <c r="F1434" s="3">
        <v>8</v>
      </c>
      <c r="G1434" s="2" t="s">
        <v>1101</v>
      </c>
      <c r="H1434" s="2" t="s">
        <v>6832</v>
      </c>
      <c r="I1434" s="3" t="s">
        <v>6833</v>
      </c>
      <c r="J1434" s="3" t="s">
        <v>1098</v>
      </c>
      <c r="K1434" s="2" t="s">
        <v>6834</v>
      </c>
    </row>
    <row r="1435" spans="1:11" x14ac:dyDescent="0.25">
      <c r="A1435" s="2" t="s">
        <v>6835</v>
      </c>
      <c r="B1435" s="2" t="s">
        <v>77</v>
      </c>
      <c r="C1435" s="2" t="s">
        <v>11</v>
      </c>
      <c r="D1435" s="2" t="s">
        <v>78</v>
      </c>
      <c r="E1435" s="2" t="s">
        <v>380</v>
      </c>
      <c r="F1435" s="3">
        <v>0</v>
      </c>
      <c r="G1435" s="2" t="s">
        <v>1095</v>
      </c>
      <c r="H1435" s="2" t="s">
        <v>6836</v>
      </c>
      <c r="I1435" s="3" t="s">
        <v>6837</v>
      </c>
      <c r="J1435" s="3" t="s">
        <v>1098</v>
      </c>
      <c r="K1435" s="2" t="s">
        <v>6838</v>
      </c>
    </row>
    <row r="1436" spans="1:11" x14ac:dyDescent="0.25">
      <c r="A1436" s="2" t="s">
        <v>6839</v>
      </c>
      <c r="B1436" s="2" t="s">
        <v>77</v>
      </c>
      <c r="C1436" s="2" t="s">
        <v>11</v>
      </c>
      <c r="D1436" s="2" t="s">
        <v>78</v>
      </c>
      <c r="E1436" s="2" t="s">
        <v>380</v>
      </c>
      <c r="F1436" s="3">
        <v>1</v>
      </c>
      <c r="G1436" s="2" t="s">
        <v>1101</v>
      </c>
      <c r="H1436" s="2" t="s">
        <v>6840</v>
      </c>
      <c r="I1436" s="3" t="s">
        <v>6841</v>
      </c>
      <c r="J1436" s="3" t="s">
        <v>1098</v>
      </c>
      <c r="K1436" s="2" t="s">
        <v>6842</v>
      </c>
    </row>
    <row r="1437" spans="1:11" x14ac:dyDescent="0.25">
      <c r="A1437" s="2" t="s">
        <v>6843</v>
      </c>
      <c r="B1437" s="2" t="s">
        <v>77</v>
      </c>
      <c r="C1437" s="2" t="s">
        <v>11</v>
      </c>
      <c r="D1437" s="2" t="s">
        <v>78</v>
      </c>
      <c r="E1437" s="2" t="s">
        <v>380</v>
      </c>
      <c r="F1437" s="3">
        <v>2</v>
      </c>
      <c r="G1437" s="2" t="s">
        <v>1101</v>
      </c>
      <c r="H1437" s="2" t="s">
        <v>6844</v>
      </c>
      <c r="I1437" s="3" t="s">
        <v>6845</v>
      </c>
      <c r="J1437" s="3" t="s">
        <v>1098</v>
      </c>
      <c r="K1437" s="2" t="s">
        <v>6846</v>
      </c>
    </row>
    <row r="1438" spans="1:11" x14ac:dyDescent="0.25">
      <c r="A1438" s="2" t="s">
        <v>6847</v>
      </c>
      <c r="B1438" s="2" t="s">
        <v>77</v>
      </c>
      <c r="C1438" s="2" t="s">
        <v>11</v>
      </c>
      <c r="D1438" s="2" t="s">
        <v>78</v>
      </c>
      <c r="E1438" s="2" t="s">
        <v>380</v>
      </c>
      <c r="F1438" s="3">
        <v>3</v>
      </c>
      <c r="G1438" s="2" t="s">
        <v>1101</v>
      </c>
      <c r="H1438" s="2" t="s">
        <v>6848</v>
      </c>
      <c r="I1438" s="3" t="s">
        <v>6849</v>
      </c>
      <c r="J1438" s="3" t="s">
        <v>1098</v>
      </c>
      <c r="K1438" s="2" t="s">
        <v>6850</v>
      </c>
    </row>
    <row r="1439" spans="1:11" x14ac:dyDescent="0.25">
      <c r="A1439" s="2" t="s">
        <v>6851</v>
      </c>
      <c r="B1439" s="2" t="s">
        <v>77</v>
      </c>
      <c r="C1439" s="2" t="s">
        <v>11</v>
      </c>
      <c r="D1439" s="2" t="s">
        <v>78</v>
      </c>
      <c r="E1439" s="2" t="s">
        <v>380</v>
      </c>
      <c r="F1439" s="3">
        <v>4</v>
      </c>
      <c r="G1439" s="2" t="s">
        <v>1101</v>
      </c>
      <c r="H1439" s="2" t="s">
        <v>6852</v>
      </c>
      <c r="I1439" s="3" t="s">
        <v>6853</v>
      </c>
      <c r="J1439" s="3" t="s">
        <v>1098</v>
      </c>
      <c r="K1439" s="2" t="s">
        <v>6854</v>
      </c>
    </row>
    <row r="1440" spans="1:11" x14ac:dyDescent="0.25">
      <c r="A1440" s="2" t="s">
        <v>6855</v>
      </c>
      <c r="B1440" s="2" t="s">
        <v>77</v>
      </c>
      <c r="C1440" s="2" t="s">
        <v>11</v>
      </c>
      <c r="D1440" s="2" t="s">
        <v>78</v>
      </c>
      <c r="E1440" s="2" t="s">
        <v>380</v>
      </c>
      <c r="F1440" s="3">
        <v>5</v>
      </c>
      <c r="G1440" s="2" t="s">
        <v>1101</v>
      </c>
      <c r="H1440" s="2" t="s">
        <v>6856</v>
      </c>
      <c r="I1440" s="3" t="s">
        <v>6857</v>
      </c>
      <c r="J1440" s="3" t="s">
        <v>1098</v>
      </c>
      <c r="K1440" s="2" t="s">
        <v>6858</v>
      </c>
    </row>
    <row r="1441" spans="1:11" x14ac:dyDescent="0.25">
      <c r="A1441" s="2" t="s">
        <v>6859</v>
      </c>
      <c r="B1441" s="2" t="s">
        <v>77</v>
      </c>
      <c r="C1441" s="2" t="s">
        <v>11</v>
      </c>
      <c r="D1441" s="2" t="s">
        <v>78</v>
      </c>
      <c r="E1441" s="2" t="s">
        <v>380</v>
      </c>
      <c r="F1441" s="3">
        <v>6</v>
      </c>
      <c r="G1441" s="2" t="s">
        <v>1101</v>
      </c>
      <c r="H1441" s="2" t="s">
        <v>6860</v>
      </c>
      <c r="I1441" s="3" t="s">
        <v>6861</v>
      </c>
      <c r="J1441" s="3" t="s">
        <v>1098</v>
      </c>
      <c r="K1441" s="2" t="s">
        <v>6862</v>
      </c>
    </row>
    <row r="1442" spans="1:11" x14ac:dyDescent="0.25">
      <c r="A1442" s="2" t="s">
        <v>6863</v>
      </c>
      <c r="B1442" s="2" t="s">
        <v>77</v>
      </c>
      <c r="C1442" s="2" t="s">
        <v>11</v>
      </c>
      <c r="D1442" s="2" t="s">
        <v>78</v>
      </c>
      <c r="E1442" s="2" t="s">
        <v>380</v>
      </c>
      <c r="F1442" s="3">
        <v>7</v>
      </c>
      <c r="G1442" s="2" t="s">
        <v>1101</v>
      </c>
      <c r="H1442" s="2" t="s">
        <v>6864</v>
      </c>
      <c r="I1442" s="3" t="s">
        <v>6865</v>
      </c>
      <c r="J1442" s="3" t="s">
        <v>1098</v>
      </c>
      <c r="K1442" s="2" t="s">
        <v>6866</v>
      </c>
    </row>
    <row r="1443" spans="1:11" x14ac:dyDescent="0.25">
      <c r="A1443" s="2" t="s">
        <v>6867</v>
      </c>
      <c r="B1443" s="2" t="s">
        <v>77</v>
      </c>
      <c r="C1443" s="2" t="s">
        <v>11</v>
      </c>
      <c r="D1443" s="2" t="s">
        <v>78</v>
      </c>
      <c r="E1443" s="2" t="s">
        <v>380</v>
      </c>
      <c r="F1443" s="3">
        <v>8</v>
      </c>
      <c r="G1443" s="2" t="s">
        <v>1101</v>
      </c>
      <c r="H1443" s="2" t="s">
        <v>6868</v>
      </c>
      <c r="I1443" s="3" t="s">
        <v>6869</v>
      </c>
      <c r="J1443" s="3" t="s">
        <v>1098</v>
      </c>
      <c r="K1443" s="2" t="s">
        <v>6870</v>
      </c>
    </row>
    <row r="1444" spans="1:11" x14ac:dyDescent="0.25">
      <c r="A1444" s="2" t="s">
        <v>6871</v>
      </c>
      <c r="B1444" s="2" t="s">
        <v>77</v>
      </c>
      <c r="C1444" s="2" t="s">
        <v>11</v>
      </c>
      <c r="D1444" s="2" t="s">
        <v>78</v>
      </c>
      <c r="E1444" s="2" t="s">
        <v>1189</v>
      </c>
      <c r="F1444" s="3">
        <v>0</v>
      </c>
      <c r="G1444" s="2" t="s">
        <v>1095</v>
      </c>
      <c r="H1444" s="2" t="s">
        <v>6872</v>
      </c>
      <c r="I1444" s="3" t="s">
        <v>6873</v>
      </c>
      <c r="J1444" s="3" t="s">
        <v>1098</v>
      </c>
      <c r="K1444" s="2" t="s">
        <v>6874</v>
      </c>
    </row>
    <row r="1445" spans="1:11" x14ac:dyDescent="0.25">
      <c r="A1445" s="2" t="s">
        <v>6875</v>
      </c>
      <c r="B1445" s="2" t="s">
        <v>77</v>
      </c>
      <c r="C1445" s="2" t="s">
        <v>11</v>
      </c>
      <c r="D1445" s="2" t="s">
        <v>78</v>
      </c>
      <c r="E1445" s="2" t="s">
        <v>1189</v>
      </c>
      <c r="F1445" s="3">
        <v>1</v>
      </c>
      <c r="G1445" s="2" t="s">
        <v>1101</v>
      </c>
      <c r="H1445" s="2" t="s">
        <v>6876</v>
      </c>
      <c r="I1445" s="3" t="s">
        <v>6877</v>
      </c>
      <c r="J1445" s="3" t="s">
        <v>1098</v>
      </c>
      <c r="K1445" s="2" t="s">
        <v>6878</v>
      </c>
    </row>
    <row r="1446" spans="1:11" x14ac:dyDescent="0.25">
      <c r="A1446" s="2" t="s">
        <v>6879</v>
      </c>
      <c r="B1446" s="2" t="s">
        <v>77</v>
      </c>
      <c r="C1446" s="2" t="s">
        <v>11</v>
      </c>
      <c r="D1446" s="2" t="s">
        <v>78</v>
      </c>
      <c r="E1446" s="2" t="s">
        <v>1189</v>
      </c>
      <c r="F1446" s="3">
        <v>2</v>
      </c>
      <c r="G1446" s="2" t="s">
        <v>1101</v>
      </c>
      <c r="H1446" s="2" t="s">
        <v>6880</v>
      </c>
      <c r="I1446" s="3" t="s">
        <v>6881</v>
      </c>
      <c r="J1446" s="3" t="s">
        <v>1098</v>
      </c>
      <c r="K1446" s="2" t="s">
        <v>6882</v>
      </c>
    </row>
    <row r="1447" spans="1:11" x14ac:dyDescent="0.25">
      <c r="A1447" s="2" t="s">
        <v>6883</v>
      </c>
      <c r="B1447" s="2" t="s">
        <v>77</v>
      </c>
      <c r="C1447" s="2" t="s">
        <v>11</v>
      </c>
      <c r="D1447" s="2" t="s">
        <v>78</v>
      </c>
      <c r="E1447" s="2" t="s">
        <v>1189</v>
      </c>
      <c r="F1447" s="3">
        <v>3</v>
      </c>
      <c r="G1447" s="2" t="s">
        <v>1101</v>
      </c>
      <c r="H1447" s="2" t="s">
        <v>6884</v>
      </c>
      <c r="I1447" s="3" t="s">
        <v>6885</v>
      </c>
      <c r="J1447" s="3" t="s">
        <v>1098</v>
      </c>
      <c r="K1447" s="2" t="s">
        <v>6886</v>
      </c>
    </row>
    <row r="1448" spans="1:11" x14ac:dyDescent="0.25">
      <c r="A1448" s="2" t="s">
        <v>6887</v>
      </c>
      <c r="B1448" s="2" t="s">
        <v>77</v>
      </c>
      <c r="C1448" s="2" t="s">
        <v>11</v>
      </c>
      <c r="D1448" s="2" t="s">
        <v>78</v>
      </c>
      <c r="E1448" s="2" t="s">
        <v>1189</v>
      </c>
      <c r="F1448" s="3">
        <v>4</v>
      </c>
      <c r="G1448" s="2" t="s">
        <v>1101</v>
      </c>
      <c r="H1448" s="2" t="s">
        <v>6888</v>
      </c>
      <c r="I1448" s="3" t="s">
        <v>6889</v>
      </c>
      <c r="J1448" s="3" t="s">
        <v>1098</v>
      </c>
      <c r="K1448" s="2" t="s">
        <v>6890</v>
      </c>
    </row>
    <row r="1449" spans="1:11" x14ac:dyDescent="0.25">
      <c r="A1449" s="2" t="s">
        <v>6891</v>
      </c>
      <c r="B1449" s="2" t="s">
        <v>77</v>
      </c>
      <c r="C1449" s="2" t="s">
        <v>11</v>
      </c>
      <c r="D1449" s="2" t="s">
        <v>78</v>
      </c>
      <c r="E1449" s="2" t="s">
        <v>1189</v>
      </c>
      <c r="F1449" s="3">
        <v>5</v>
      </c>
      <c r="G1449" s="2" t="s">
        <v>1101</v>
      </c>
      <c r="H1449" s="2" t="s">
        <v>6892</v>
      </c>
      <c r="I1449" s="3" t="s">
        <v>6893</v>
      </c>
      <c r="J1449" s="3" t="s">
        <v>1098</v>
      </c>
      <c r="K1449" s="2" t="s">
        <v>6894</v>
      </c>
    </row>
    <row r="1450" spans="1:11" x14ac:dyDescent="0.25">
      <c r="A1450" s="2" t="s">
        <v>6895</v>
      </c>
      <c r="B1450" s="2" t="s">
        <v>77</v>
      </c>
      <c r="C1450" s="2" t="s">
        <v>11</v>
      </c>
      <c r="D1450" s="2" t="s">
        <v>78</v>
      </c>
      <c r="E1450" s="2" t="s">
        <v>1189</v>
      </c>
      <c r="F1450" s="3">
        <v>6</v>
      </c>
      <c r="G1450" s="2" t="s">
        <v>1101</v>
      </c>
      <c r="H1450" s="2" t="s">
        <v>6896</v>
      </c>
      <c r="I1450" s="3" t="s">
        <v>6897</v>
      </c>
      <c r="J1450" s="3" t="s">
        <v>1098</v>
      </c>
      <c r="K1450" s="2" t="s">
        <v>6898</v>
      </c>
    </row>
    <row r="1451" spans="1:11" x14ac:dyDescent="0.25">
      <c r="A1451" s="2" t="s">
        <v>6899</v>
      </c>
      <c r="B1451" s="2" t="s">
        <v>77</v>
      </c>
      <c r="C1451" s="2" t="s">
        <v>11</v>
      </c>
      <c r="D1451" s="2" t="s">
        <v>78</v>
      </c>
      <c r="E1451" s="2" t="s">
        <v>1189</v>
      </c>
      <c r="F1451" s="3">
        <v>7</v>
      </c>
      <c r="G1451" s="2" t="s">
        <v>1101</v>
      </c>
      <c r="H1451" s="2" t="s">
        <v>6900</v>
      </c>
      <c r="I1451" s="3" t="s">
        <v>6901</v>
      </c>
      <c r="J1451" s="3" t="s">
        <v>1098</v>
      </c>
      <c r="K1451" s="2" t="s">
        <v>6902</v>
      </c>
    </row>
    <row r="1452" spans="1:11" x14ac:dyDescent="0.25">
      <c r="A1452" s="2" t="s">
        <v>6903</v>
      </c>
      <c r="B1452" s="2" t="s">
        <v>77</v>
      </c>
      <c r="C1452" s="2" t="s">
        <v>11</v>
      </c>
      <c r="D1452" s="2" t="s">
        <v>78</v>
      </c>
      <c r="E1452" s="2" t="s">
        <v>1189</v>
      </c>
      <c r="F1452" s="3">
        <v>8</v>
      </c>
      <c r="G1452" s="2" t="s">
        <v>1101</v>
      </c>
      <c r="H1452" s="2" t="s">
        <v>6904</v>
      </c>
      <c r="I1452" s="3" t="s">
        <v>6905</v>
      </c>
      <c r="J1452" s="3" t="s">
        <v>1098</v>
      </c>
      <c r="K1452" s="2" t="s">
        <v>6906</v>
      </c>
    </row>
    <row r="1453" spans="1:11" x14ac:dyDescent="0.25">
      <c r="A1453" s="2" t="s">
        <v>6907</v>
      </c>
      <c r="B1453" s="2" t="s">
        <v>77</v>
      </c>
      <c r="C1453" s="2" t="s">
        <v>11</v>
      </c>
      <c r="D1453" s="2" t="s">
        <v>78</v>
      </c>
      <c r="E1453" s="2" t="s">
        <v>364</v>
      </c>
      <c r="F1453" s="3">
        <v>0</v>
      </c>
      <c r="G1453" s="2" t="s">
        <v>1095</v>
      </c>
      <c r="H1453" s="2" t="s">
        <v>6908</v>
      </c>
      <c r="I1453" s="3" t="s">
        <v>6909</v>
      </c>
      <c r="J1453" s="3" t="s">
        <v>1098</v>
      </c>
      <c r="K1453" s="2" t="s">
        <v>6910</v>
      </c>
    </row>
    <row r="1454" spans="1:11" x14ac:dyDescent="0.25">
      <c r="A1454" s="2" t="s">
        <v>6911</v>
      </c>
      <c r="B1454" s="2" t="s">
        <v>77</v>
      </c>
      <c r="C1454" s="2" t="s">
        <v>11</v>
      </c>
      <c r="D1454" s="2" t="s">
        <v>78</v>
      </c>
      <c r="E1454" s="2" t="s">
        <v>364</v>
      </c>
      <c r="F1454" s="3">
        <v>1</v>
      </c>
      <c r="G1454" s="2" t="s">
        <v>1101</v>
      </c>
      <c r="H1454" s="2" t="s">
        <v>6912</v>
      </c>
      <c r="I1454" s="3" t="s">
        <v>6913</v>
      </c>
      <c r="J1454" s="3" t="s">
        <v>1098</v>
      </c>
      <c r="K1454" s="2" t="s">
        <v>6914</v>
      </c>
    </row>
    <row r="1455" spans="1:11" x14ac:dyDescent="0.25">
      <c r="A1455" s="2" t="s">
        <v>6915</v>
      </c>
      <c r="B1455" s="2" t="s">
        <v>77</v>
      </c>
      <c r="C1455" s="2" t="s">
        <v>11</v>
      </c>
      <c r="D1455" s="2" t="s">
        <v>78</v>
      </c>
      <c r="E1455" s="2" t="s">
        <v>364</v>
      </c>
      <c r="F1455" s="3">
        <v>2</v>
      </c>
      <c r="G1455" s="2" t="s">
        <v>1101</v>
      </c>
      <c r="H1455" s="2" t="s">
        <v>6916</v>
      </c>
      <c r="I1455" s="3" t="s">
        <v>6917</v>
      </c>
      <c r="J1455" s="3" t="s">
        <v>1098</v>
      </c>
      <c r="K1455" s="2" t="s">
        <v>6918</v>
      </c>
    </row>
    <row r="1456" spans="1:11" x14ac:dyDescent="0.25">
      <c r="A1456" s="2" t="s">
        <v>6919</v>
      </c>
      <c r="B1456" s="2" t="s">
        <v>77</v>
      </c>
      <c r="C1456" s="2" t="s">
        <v>11</v>
      </c>
      <c r="D1456" s="2" t="s">
        <v>78</v>
      </c>
      <c r="E1456" s="2" t="s">
        <v>364</v>
      </c>
      <c r="F1456" s="3">
        <v>3</v>
      </c>
      <c r="G1456" s="2" t="s">
        <v>1101</v>
      </c>
      <c r="H1456" s="2" t="s">
        <v>6920</v>
      </c>
      <c r="I1456" s="3" t="s">
        <v>6921</v>
      </c>
      <c r="J1456" s="3" t="s">
        <v>1098</v>
      </c>
      <c r="K1456" s="2" t="s">
        <v>6922</v>
      </c>
    </row>
    <row r="1457" spans="1:11" x14ac:dyDescent="0.25">
      <c r="A1457" s="2" t="s">
        <v>6923</v>
      </c>
      <c r="B1457" s="2" t="s">
        <v>77</v>
      </c>
      <c r="C1457" s="2" t="s">
        <v>11</v>
      </c>
      <c r="D1457" s="2" t="s">
        <v>78</v>
      </c>
      <c r="E1457" s="2" t="s">
        <v>364</v>
      </c>
      <c r="F1457" s="3">
        <v>4</v>
      </c>
      <c r="G1457" s="2" t="s">
        <v>1101</v>
      </c>
      <c r="H1457" s="2" t="s">
        <v>6924</v>
      </c>
      <c r="I1457" s="3" t="s">
        <v>6925</v>
      </c>
      <c r="J1457" s="3" t="s">
        <v>1098</v>
      </c>
      <c r="K1457" s="2" t="s">
        <v>6926</v>
      </c>
    </row>
    <row r="1458" spans="1:11" x14ac:dyDescent="0.25">
      <c r="A1458" s="2" t="s">
        <v>6927</v>
      </c>
      <c r="B1458" s="2" t="s">
        <v>77</v>
      </c>
      <c r="C1458" s="2" t="s">
        <v>11</v>
      </c>
      <c r="D1458" s="2" t="s">
        <v>78</v>
      </c>
      <c r="E1458" s="2" t="s">
        <v>364</v>
      </c>
      <c r="F1458" s="3">
        <v>5</v>
      </c>
      <c r="G1458" s="2" t="s">
        <v>1101</v>
      </c>
      <c r="H1458" s="2" t="s">
        <v>6928</v>
      </c>
      <c r="I1458" s="3" t="s">
        <v>6929</v>
      </c>
      <c r="J1458" s="3" t="s">
        <v>1098</v>
      </c>
      <c r="K1458" s="2" t="s">
        <v>6930</v>
      </c>
    </row>
    <row r="1459" spans="1:11" x14ac:dyDescent="0.25">
      <c r="A1459" s="2" t="s">
        <v>6931</v>
      </c>
      <c r="B1459" s="2" t="s">
        <v>77</v>
      </c>
      <c r="C1459" s="2" t="s">
        <v>11</v>
      </c>
      <c r="D1459" s="2" t="s">
        <v>78</v>
      </c>
      <c r="E1459" s="2" t="s">
        <v>364</v>
      </c>
      <c r="F1459" s="3">
        <v>6</v>
      </c>
      <c r="G1459" s="2" t="s">
        <v>1101</v>
      </c>
      <c r="H1459" s="2" t="s">
        <v>6932</v>
      </c>
      <c r="I1459" s="3" t="s">
        <v>6933</v>
      </c>
      <c r="J1459" s="3" t="s">
        <v>1098</v>
      </c>
      <c r="K1459" s="2" t="s">
        <v>6934</v>
      </c>
    </row>
    <row r="1460" spans="1:11" x14ac:dyDescent="0.25">
      <c r="A1460" s="2" t="s">
        <v>6935</v>
      </c>
      <c r="B1460" s="2" t="s">
        <v>77</v>
      </c>
      <c r="C1460" s="2" t="s">
        <v>11</v>
      </c>
      <c r="D1460" s="2" t="s">
        <v>78</v>
      </c>
      <c r="E1460" s="2" t="s">
        <v>364</v>
      </c>
      <c r="F1460" s="3">
        <v>7</v>
      </c>
      <c r="G1460" s="2" t="s">
        <v>1101</v>
      </c>
      <c r="H1460" s="2" t="s">
        <v>6936</v>
      </c>
      <c r="I1460" s="3" t="s">
        <v>6937</v>
      </c>
      <c r="J1460" s="3" t="s">
        <v>1098</v>
      </c>
      <c r="K1460" s="2" t="s">
        <v>6938</v>
      </c>
    </row>
    <row r="1461" spans="1:11" x14ac:dyDescent="0.25">
      <c r="A1461" s="2" t="s">
        <v>6939</v>
      </c>
      <c r="B1461" s="2" t="s">
        <v>77</v>
      </c>
      <c r="C1461" s="2" t="s">
        <v>11</v>
      </c>
      <c r="D1461" s="2" t="s">
        <v>78</v>
      </c>
      <c r="E1461" s="2" t="s">
        <v>364</v>
      </c>
      <c r="F1461" s="3">
        <v>8</v>
      </c>
      <c r="G1461" s="2" t="s">
        <v>1101</v>
      </c>
      <c r="H1461" s="2" t="s">
        <v>6940</v>
      </c>
      <c r="I1461" s="3" t="s">
        <v>6941</v>
      </c>
      <c r="J1461" s="3" t="s">
        <v>1098</v>
      </c>
      <c r="K1461" s="2" t="s">
        <v>6942</v>
      </c>
    </row>
    <row r="1462" spans="1:11" x14ac:dyDescent="0.25">
      <c r="A1462" s="2" t="s">
        <v>6943</v>
      </c>
      <c r="B1462" s="2" t="s">
        <v>77</v>
      </c>
      <c r="C1462" s="2" t="s">
        <v>11</v>
      </c>
      <c r="D1462" s="2" t="s">
        <v>78</v>
      </c>
      <c r="E1462" s="2" t="s">
        <v>370</v>
      </c>
      <c r="F1462" s="3">
        <v>0</v>
      </c>
      <c r="G1462" s="2" t="s">
        <v>1095</v>
      </c>
      <c r="H1462" s="2" t="s">
        <v>6944</v>
      </c>
      <c r="I1462" s="3" t="s">
        <v>6945</v>
      </c>
      <c r="J1462" s="3" t="s">
        <v>1098</v>
      </c>
      <c r="K1462" s="2" t="s">
        <v>6946</v>
      </c>
    </row>
    <row r="1463" spans="1:11" x14ac:dyDescent="0.25">
      <c r="A1463" s="2" t="s">
        <v>6947</v>
      </c>
      <c r="B1463" s="2" t="s">
        <v>77</v>
      </c>
      <c r="C1463" s="2" t="s">
        <v>11</v>
      </c>
      <c r="D1463" s="2" t="s">
        <v>78</v>
      </c>
      <c r="E1463" s="2" t="s">
        <v>370</v>
      </c>
      <c r="F1463" s="3">
        <v>1</v>
      </c>
      <c r="G1463" s="2" t="s">
        <v>1101</v>
      </c>
      <c r="H1463" s="2" t="s">
        <v>6948</v>
      </c>
      <c r="I1463" s="3" t="s">
        <v>6949</v>
      </c>
      <c r="J1463" s="3" t="s">
        <v>1098</v>
      </c>
      <c r="K1463" s="2" t="s">
        <v>6950</v>
      </c>
    </row>
    <row r="1464" spans="1:11" x14ac:dyDescent="0.25">
      <c r="A1464" s="2" t="s">
        <v>6951</v>
      </c>
      <c r="B1464" s="2" t="s">
        <v>77</v>
      </c>
      <c r="C1464" s="2" t="s">
        <v>11</v>
      </c>
      <c r="D1464" s="2" t="s">
        <v>78</v>
      </c>
      <c r="E1464" s="2" t="s">
        <v>370</v>
      </c>
      <c r="F1464" s="3">
        <v>2</v>
      </c>
      <c r="G1464" s="2" t="s">
        <v>1101</v>
      </c>
      <c r="H1464" s="2" t="s">
        <v>6952</v>
      </c>
      <c r="I1464" s="3" t="s">
        <v>6953</v>
      </c>
      <c r="J1464" s="3" t="s">
        <v>1098</v>
      </c>
      <c r="K1464" s="2" t="s">
        <v>6954</v>
      </c>
    </row>
    <row r="1465" spans="1:11" x14ac:dyDescent="0.25">
      <c r="A1465" s="2" t="s">
        <v>6955</v>
      </c>
      <c r="B1465" s="2" t="s">
        <v>77</v>
      </c>
      <c r="C1465" s="2" t="s">
        <v>11</v>
      </c>
      <c r="D1465" s="2" t="s">
        <v>78</v>
      </c>
      <c r="E1465" s="2" t="s">
        <v>370</v>
      </c>
      <c r="F1465" s="3">
        <v>3</v>
      </c>
      <c r="G1465" s="2" t="s">
        <v>1101</v>
      </c>
      <c r="H1465" s="2" t="s">
        <v>6956</v>
      </c>
      <c r="I1465" s="3" t="s">
        <v>6957</v>
      </c>
      <c r="J1465" s="3" t="s">
        <v>1098</v>
      </c>
      <c r="K1465" s="2" t="s">
        <v>6958</v>
      </c>
    </row>
    <row r="1466" spans="1:11" x14ac:dyDescent="0.25">
      <c r="A1466" s="2" t="s">
        <v>6959</v>
      </c>
      <c r="B1466" s="2" t="s">
        <v>77</v>
      </c>
      <c r="C1466" s="2" t="s">
        <v>11</v>
      </c>
      <c r="D1466" s="2" t="s">
        <v>78</v>
      </c>
      <c r="E1466" s="2" t="s">
        <v>370</v>
      </c>
      <c r="F1466" s="3">
        <v>4</v>
      </c>
      <c r="G1466" s="2" t="s">
        <v>1101</v>
      </c>
      <c r="H1466" s="2" t="s">
        <v>6960</v>
      </c>
      <c r="I1466" s="3" t="s">
        <v>6961</v>
      </c>
      <c r="J1466" s="3" t="s">
        <v>1098</v>
      </c>
      <c r="K1466" s="2" t="s">
        <v>6962</v>
      </c>
    </row>
    <row r="1467" spans="1:11" x14ac:dyDescent="0.25">
      <c r="A1467" s="2" t="s">
        <v>6963</v>
      </c>
      <c r="B1467" s="2" t="s">
        <v>77</v>
      </c>
      <c r="C1467" s="2" t="s">
        <v>11</v>
      </c>
      <c r="D1467" s="2" t="s">
        <v>78</v>
      </c>
      <c r="E1467" s="2" t="s">
        <v>370</v>
      </c>
      <c r="F1467" s="3">
        <v>5</v>
      </c>
      <c r="G1467" s="2" t="s">
        <v>1101</v>
      </c>
      <c r="H1467" s="2" t="s">
        <v>6964</v>
      </c>
      <c r="I1467" s="3" t="s">
        <v>6965</v>
      </c>
      <c r="J1467" s="3" t="s">
        <v>1098</v>
      </c>
      <c r="K1467" s="2" t="s">
        <v>6966</v>
      </c>
    </row>
    <row r="1468" spans="1:11" x14ac:dyDescent="0.25">
      <c r="A1468" s="2" t="s">
        <v>6967</v>
      </c>
      <c r="B1468" s="2" t="s">
        <v>77</v>
      </c>
      <c r="C1468" s="2" t="s">
        <v>11</v>
      </c>
      <c r="D1468" s="2" t="s">
        <v>78</v>
      </c>
      <c r="E1468" s="2" t="s">
        <v>370</v>
      </c>
      <c r="F1468" s="3">
        <v>6</v>
      </c>
      <c r="G1468" s="2" t="s">
        <v>1101</v>
      </c>
      <c r="H1468" s="2" t="s">
        <v>6968</v>
      </c>
      <c r="I1468" s="3" t="s">
        <v>6969</v>
      </c>
      <c r="J1468" s="3" t="s">
        <v>1098</v>
      </c>
      <c r="K1468" s="2" t="s">
        <v>6970</v>
      </c>
    </row>
    <row r="1469" spans="1:11" x14ac:dyDescent="0.25">
      <c r="A1469" s="2" t="s">
        <v>6971</v>
      </c>
      <c r="B1469" s="2" t="s">
        <v>77</v>
      </c>
      <c r="C1469" s="2" t="s">
        <v>11</v>
      </c>
      <c r="D1469" s="2" t="s">
        <v>78</v>
      </c>
      <c r="E1469" s="2" t="s">
        <v>370</v>
      </c>
      <c r="F1469" s="3">
        <v>7</v>
      </c>
      <c r="G1469" s="2" t="s">
        <v>1101</v>
      </c>
      <c r="H1469" s="2" t="s">
        <v>6972</v>
      </c>
      <c r="I1469" s="3" t="s">
        <v>6973</v>
      </c>
      <c r="J1469" s="3" t="s">
        <v>1098</v>
      </c>
      <c r="K1469" s="2" t="s">
        <v>6974</v>
      </c>
    </row>
    <row r="1470" spans="1:11" x14ac:dyDescent="0.25">
      <c r="A1470" s="2" t="s">
        <v>6975</v>
      </c>
      <c r="B1470" s="2" t="s">
        <v>77</v>
      </c>
      <c r="C1470" s="2" t="s">
        <v>11</v>
      </c>
      <c r="D1470" s="2" t="s">
        <v>78</v>
      </c>
      <c r="E1470" s="2" t="s">
        <v>370</v>
      </c>
      <c r="F1470" s="3">
        <v>8</v>
      </c>
      <c r="G1470" s="2" t="s">
        <v>1101</v>
      </c>
      <c r="H1470" s="2" t="s">
        <v>6976</v>
      </c>
      <c r="I1470" s="3" t="s">
        <v>6977</v>
      </c>
      <c r="J1470" s="3" t="s">
        <v>1098</v>
      </c>
      <c r="K1470" s="2" t="s">
        <v>6978</v>
      </c>
    </row>
    <row r="1471" spans="1:11" x14ac:dyDescent="0.25">
      <c r="A1471" s="2" t="s">
        <v>6979</v>
      </c>
      <c r="B1471" s="2" t="s">
        <v>77</v>
      </c>
      <c r="C1471" s="2" t="s">
        <v>11</v>
      </c>
      <c r="D1471" s="2" t="s">
        <v>78</v>
      </c>
      <c r="E1471" s="2" t="s">
        <v>378</v>
      </c>
      <c r="F1471" s="3">
        <v>0</v>
      </c>
      <c r="G1471" s="2" t="s">
        <v>1095</v>
      </c>
      <c r="H1471" s="2" t="s">
        <v>6980</v>
      </c>
      <c r="I1471" s="3" t="s">
        <v>6981</v>
      </c>
      <c r="J1471" s="3" t="s">
        <v>1098</v>
      </c>
      <c r="K1471" s="2" t="s">
        <v>6982</v>
      </c>
    </row>
    <row r="1472" spans="1:11" x14ac:dyDescent="0.25">
      <c r="A1472" s="2" t="s">
        <v>6983</v>
      </c>
      <c r="B1472" s="2" t="s">
        <v>77</v>
      </c>
      <c r="C1472" s="2" t="s">
        <v>11</v>
      </c>
      <c r="D1472" s="2" t="s">
        <v>78</v>
      </c>
      <c r="E1472" s="2" t="s">
        <v>378</v>
      </c>
      <c r="F1472" s="3">
        <v>1</v>
      </c>
      <c r="G1472" s="2" t="s">
        <v>1101</v>
      </c>
      <c r="H1472" s="2" t="s">
        <v>6984</v>
      </c>
      <c r="I1472" s="3" t="s">
        <v>6985</v>
      </c>
      <c r="J1472" s="3" t="s">
        <v>1098</v>
      </c>
      <c r="K1472" s="2" t="s">
        <v>6986</v>
      </c>
    </row>
    <row r="1473" spans="1:11" x14ac:dyDescent="0.25">
      <c r="A1473" s="2" t="s">
        <v>6987</v>
      </c>
      <c r="B1473" s="2" t="s">
        <v>77</v>
      </c>
      <c r="C1473" s="2" t="s">
        <v>11</v>
      </c>
      <c r="D1473" s="2" t="s">
        <v>78</v>
      </c>
      <c r="E1473" s="2" t="s">
        <v>378</v>
      </c>
      <c r="F1473" s="3">
        <v>2</v>
      </c>
      <c r="G1473" s="2" t="s">
        <v>1101</v>
      </c>
      <c r="H1473" s="2" t="s">
        <v>6988</v>
      </c>
      <c r="I1473" s="3" t="s">
        <v>6989</v>
      </c>
      <c r="J1473" s="3" t="s">
        <v>1098</v>
      </c>
      <c r="K1473" s="2" t="s">
        <v>6990</v>
      </c>
    </row>
    <row r="1474" spans="1:11" x14ac:dyDescent="0.25">
      <c r="A1474" s="2" t="s">
        <v>6991</v>
      </c>
      <c r="B1474" s="2" t="s">
        <v>77</v>
      </c>
      <c r="C1474" s="2" t="s">
        <v>11</v>
      </c>
      <c r="D1474" s="2" t="s">
        <v>78</v>
      </c>
      <c r="E1474" s="2" t="s">
        <v>378</v>
      </c>
      <c r="F1474" s="3">
        <v>3</v>
      </c>
      <c r="G1474" s="2" t="s">
        <v>1101</v>
      </c>
      <c r="H1474" s="2" t="s">
        <v>6992</v>
      </c>
      <c r="I1474" s="3" t="s">
        <v>6993</v>
      </c>
      <c r="J1474" s="3" t="s">
        <v>1098</v>
      </c>
      <c r="K1474" s="2" t="s">
        <v>6994</v>
      </c>
    </row>
    <row r="1475" spans="1:11" x14ac:dyDescent="0.25">
      <c r="A1475" s="2" t="s">
        <v>6995</v>
      </c>
      <c r="B1475" s="2" t="s">
        <v>77</v>
      </c>
      <c r="C1475" s="2" t="s">
        <v>11</v>
      </c>
      <c r="D1475" s="2" t="s">
        <v>78</v>
      </c>
      <c r="E1475" s="2" t="s">
        <v>378</v>
      </c>
      <c r="F1475" s="3">
        <v>4</v>
      </c>
      <c r="G1475" s="2" t="s">
        <v>1101</v>
      </c>
      <c r="H1475" s="2" t="s">
        <v>6996</v>
      </c>
      <c r="I1475" s="3" t="s">
        <v>6997</v>
      </c>
      <c r="J1475" s="3" t="s">
        <v>1132</v>
      </c>
      <c r="K1475" s="2" t="s">
        <v>6998</v>
      </c>
    </row>
    <row r="1476" spans="1:11" x14ac:dyDescent="0.25">
      <c r="A1476" s="2" t="s">
        <v>6999</v>
      </c>
      <c r="B1476" s="2" t="s">
        <v>77</v>
      </c>
      <c r="C1476" s="2" t="s">
        <v>11</v>
      </c>
      <c r="D1476" s="2" t="s">
        <v>78</v>
      </c>
      <c r="E1476" s="2" t="s">
        <v>378</v>
      </c>
      <c r="F1476" s="3">
        <v>5</v>
      </c>
      <c r="G1476" s="2" t="s">
        <v>1101</v>
      </c>
      <c r="H1476" s="2" t="s">
        <v>7000</v>
      </c>
      <c r="I1476" s="3" t="s">
        <v>7001</v>
      </c>
      <c r="J1476" s="3" t="s">
        <v>1098</v>
      </c>
      <c r="K1476" s="2" t="s">
        <v>7002</v>
      </c>
    </row>
    <row r="1477" spans="1:11" x14ac:dyDescent="0.25">
      <c r="A1477" s="2" t="s">
        <v>7003</v>
      </c>
      <c r="B1477" s="2" t="s">
        <v>77</v>
      </c>
      <c r="C1477" s="2" t="s">
        <v>11</v>
      </c>
      <c r="D1477" s="2" t="s">
        <v>78</v>
      </c>
      <c r="E1477" s="2" t="s">
        <v>378</v>
      </c>
      <c r="F1477" s="3">
        <v>6</v>
      </c>
      <c r="G1477" s="2" t="s">
        <v>1101</v>
      </c>
      <c r="H1477" s="2" t="s">
        <v>7004</v>
      </c>
      <c r="I1477" s="3" t="s">
        <v>7005</v>
      </c>
      <c r="J1477" s="3" t="s">
        <v>1132</v>
      </c>
      <c r="K1477" s="2" t="s">
        <v>7006</v>
      </c>
    </row>
    <row r="1478" spans="1:11" x14ac:dyDescent="0.25">
      <c r="A1478" s="2" t="s">
        <v>7007</v>
      </c>
      <c r="B1478" s="2" t="s">
        <v>77</v>
      </c>
      <c r="C1478" s="2" t="s">
        <v>11</v>
      </c>
      <c r="D1478" s="2" t="s">
        <v>78</v>
      </c>
      <c r="E1478" s="2" t="s">
        <v>378</v>
      </c>
      <c r="F1478" s="3">
        <v>7</v>
      </c>
      <c r="G1478" s="2" t="s">
        <v>1101</v>
      </c>
      <c r="H1478" s="2" t="s">
        <v>7008</v>
      </c>
      <c r="I1478" s="3" t="s">
        <v>7009</v>
      </c>
      <c r="J1478" s="3" t="s">
        <v>1132</v>
      </c>
      <c r="K1478" s="2" t="s">
        <v>7010</v>
      </c>
    </row>
    <row r="1479" spans="1:11" x14ac:dyDescent="0.25">
      <c r="A1479" s="2" t="s">
        <v>7011</v>
      </c>
      <c r="B1479" s="2" t="s">
        <v>77</v>
      </c>
      <c r="C1479" s="2" t="s">
        <v>11</v>
      </c>
      <c r="D1479" s="2" t="s">
        <v>78</v>
      </c>
      <c r="E1479" s="2" t="s">
        <v>378</v>
      </c>
      <c r="F1479" s="3">
        <v>8</v>
      </c>
      <c r="G1479" s="2" t="s">
        <v>1101</v>
      </c>
      <c r="H1479" s="2" t="s">
        <v>7012</v>
      </c>
      <c r="I1479" s="3" t="s">
        <v>7013</v>
      </c>
      <c r="J1479" s="3" t="s">
        <v>1132</v>
      </c>
      <c r="K1479" s="2" t="s">
        <v>7014</v>
      </c>
    </row>
    <row r="1480" spans="1:11" x14ac:dyDescent="0.25">
      <c r="A1480" s="2" t="s">
        <v>7015</v>
      </c>
      <c r="B1480" s="2" t="s">
        <v>77</v>
      </c>
      <c r="C1480" s="2" t="s">
        <v>11</v>
      </c>
      <c r="D1480" s="2" t="s">
        <v>78</v>
      </c>
      <c r="E1480" s="2" t="s">
        <v>393</v>
      </c>
      <c r="F1480" s="3">
        <v>0</v>
      </c>
      <c r="G1480" s="2" t="s">
        <v>1095</v>
      </c>
      <c r="H1480" s="2" t="s">
        <v>7016</v>
      </c>
      <c r="I1480" s="3" t="s">
        <v>7017</v>
      </c>
      <c r="J1480" s="3" t="s">
        <v>1098</v>
      </c>
      <c r="K1480" s="2" t="s">
        <v>7018</v>
      </c>
    </row>
    <row r="1481" spans="1:11" x14ac:dyDescent="0.25">
      <c r="A1481" s="2" t="s">
        <v>7019</v>
      </c>
      <c r="B1481" s="2" t="s">
        <v>77</v>
      </c>
      <c r="C1481" s="2" t="s">
        <v>11</v>
      </c>
      <c r="D1481" s="2" t="s">
        <v>78</v>
      </c>
      <c r="E1481" s="2" t="s">
        <v>393</v>
      </c>
      <c r="F1481" s="3">
        <v>1</v>
      </c>
      <c r="G1481" s="2" t="s">
        <v>1101</v>
      </c>
      <c r="H1481" s="2" t="s">
        <v>7020</v>
      </c>
      <c r="I1481" s="3" t="s">
        <v>7021</v>
      </c>
      <c r="J1481" s="3" t="s">
        <v>1098</v>
      </c>
      <c r="K1481" s="2" t="s">
        <v>7022</v>
      </c>
    </row>
    <row r="1482" spans="1:11" x14ac:dyDescent="0.25">
      <c r="A1482" s="2" t="s">
        <v>7023</v>
      </c>
      <c r="B1482" s="2" t="s">
        <v>77</v>
      </c>
      <c r="C1482" s="2" t="s">
        <v>11</v>
      </c>
      <c r="D1482" s="2" t="s">
        <v>78</v>
      </c>
      <c r="E1482" s="2" t="s">
        <v>393</v>
      </c>
      <c r="F1482" s="3">
        <v>2</v>
      </c>
      <c r="G1482" s="2" t="s">
        <v>1101</v>
      </c>
      <c r="H1482" s="2" t="s">
        <v>7024</v>
      </c>
      <c r="I1482" s="3" t="s">
        <v>7025</v>
      </c>
      <c r="J1482" s="3" t="s">
        <v>1098</v>
      </c>
      <c r="K1482" s="2" t="s">
        <v>7026</v>
      </c>
    </row>
    <row r="1483" spans="1:11" x14ac:dyDescent="0.25">
      <c r="A1483" s="2" t="s">
        <v>7027</v>
      </c>
      <c r="B1483" s="2" t="s">
        <v>77</v>
      </c>
      <c r="C1483" s="2" t="s">
        <v>11</v>
      </c>
      <c r="D1483" s="2" t="s">
        <v>78</v>
      </c>
      <c r="E1483" s="2" t="s">
        <v>393</v>
      </c>
      <c r="F1483" s="3">
        <v>3</v>
      </c>
      <c r="G1483" s="2" t="s">
        <v>1101</v>
      </c>
      <c r="H1483" s="2" t="s">
        <v>7028</v>
      </c>
      <c r="I1483" s="3" t="s">
        <v>7029</v>
      </c>
      <c r="J1483" s="3" t="s">
        <v>1098</v>
      </c>
      <c r="K1483" s="2" t="s">
        <v>7030</v>
      </c>
    </row>
    <row r="1484" spans="1:11" x14ac:dyDescent="0.25">
      <c r="A1484" s="2" t="s">
        <v>7031</v>
      </c>
      <c r="B1484" s="2" t="s">
        <v>77</v>
      </c>
      <c r="C1484" s="2" t="s">
        <v>11</v>
      </c>
      <c r="D1484" s="2" t="s">
        <v>78</v>
      </c>
      <c r="E1484" s="2" t="s">
        <v>393</v>
      </c>
      <c r="F1484" s="3">
        <v>4</v>
      </c>
      <c r="G1484" s="2" t="s">
        <v>1101</v>
      </c>
      <c r="H1484" s="2" t="s">
        <v>7032</v>
      </c>
      <c r="I1484" s="3" t="s">
        <v>7033</v>
      </c>
      <c r="J1484" s="3" t="s">
        <v>1098</v>
      </c>
      <c r="K1484" s="2" t="s">
        <v>7034</v>
      </c>
    </row>
    <row r="1485" spans="1:11" x14ac:dyDescent="0.25">
      <c r="A1485" s="2" t="s">
        <v>7035</v>
      </c>
      <c r="B1485" s="2" t="s">
        <v>77</v>
      </c>
      <c r="C1485" s="2" t="s">
        <v>11</v>
      </c>
      <c r="D1485" s="2" t="s">
        <v>78</v>
      </c>
      <c r="E1485" s="2" t="s">
        <v>393</v>
      </c>
      <c r="F1485" s="3">
        <v>5</v>
      </c>
      <c r="G1485" s="2" t="s">
        <v>1101</v>
      </c>
      <c r="H1485" s="2" t="s">
        <v>7036</v>
      </c>
      <c r="I1485" s="3" t="s">
        <v>7037</v>
      </c>
      <c r="J1485" s="3" t="s">
        <v>1098</v>
      </c>
      <c r="K1485" s="2" t="s">
        <v>7038</v>
      </c>
    </row>
    <row r="1486" spans="1:11" x14ac:dyDescent="0.25">
      <c r="A1486" s="2" t="s">
        <v>7039</v>
      </c>
      <c r="B1486" s="2" t="s">
        <v>77</v>
      </c>
      <c r="C1486" s="2" t="s">
        <v>11</v>
      </c>
      <c r="D1486" s="2" t="s">
        <v>78</v>
      </c>
      <c r="E1486" s="2" t="s">
        <v>393</v>
      </c>
      <c r="F1486" s="3">
        <v>6</v>
      </c>
      <c r="G1486" s="2" t="s">
        <v>1101</v>
      </c>
      <c r="H1486" s="2" t="s">
        <v>7040</v>
      </c>
      <c r="I1486" s="3" t="s">
        <v>7041</v>
      </c>
      <c r="J1486" s="3" t="s">
        <v>1098</v>
      </c>
      <c r="K1486" s="2" t="s">
        <v>7042</v>
      </c>
    </row>
    <row r="1487" spans="1:11" x14ac:dyDescent="0.25">
      <c r="A1487" s="2" t="s">
        <v>7043</v>
      </c>
      <c r="B1487" s="2" t="s">
        <v>77</v>
      </c>
      <c r="C1487" s="2" t="s">
        <v>11</v>
      </c>
      <c r="D1487" s="2" t="s">
        <v>78</v>
      </c>
      <c r="E1487" s="2" t="s">
        <v>393</v>
      </c>
      <c r="F1487" s="3">
        <v>7</v>
      </c>
      <c r="G1487" s="2" t="s">
        <v>1101</v>
      </c>
      <c r="H1487" s="2" t="s">
        <v>7044</v>
      </c>
      <c r="I1487" s="3" t="s">
        <v>7045</v>
      </c>
      <c r="J1487" s="3" t="s">
        <v>1098</v>
      </c>
      <c r="K1487" s="2" t="s">
        <v>7046</v>
      </c>
    </row>
    <row r="1488" spans="1:11" x14ac:dyDescent="0.25">
      <c r="A1488" s="2" t="s">
        <v>7047</v>
      </c>
      <c r="B1488" s="2" t="s">
        <v>77</v>
      </c>
      <c r="C1488" s="2" t="s">
        <v>11</v>
      </c>
      <c r="D1488" s="2" t="s">
        <v>78</v>
      </c>
      <c r="E1488" s="2" t="s">
        <v>393</v>
      </c>
      <c r="F1488" s="3">
        <v>8</v>
      </c>
      <c r="G1488" s="2" t="s">
        <v>1101</v>
      </c>
      <c r="H1488" s="2" t="s">
        <v>7048</v>
      </c>
      <c r="I1488" s="3" t="s">
        <v>7049</v>
      </c>
      <c r="J1488" s="3" t="s">
        <v>1098</v>
      </c>
      <c r="K1488" s="2" t="s">
        <v>7050</v>
      </c>
    </row>
    <row r="1489" spans="1:11" x14ac:dyDescent="0.25">
      <c r="A1489" s="2" t="s">
        <v>7051</v>
      </c>
      <c r="B1489" s="2" t="s">
        <v>77</v>
      </c>
      <c r="C1489" s="2" t="s">
        <v>11</v>
      </c>
      <c r="D1489" s="2" t="s">
        <v>78</v>
      </c>
      <c r="E1489" s="2" t="s">
        <v>398</v>
      </c>
      <c r="F1489" s="3">
        <v>0</v>
      </c>
      <c r="G1489" s="2" t="s">
        <v>1095</v>
      </c>
      <c r="H1489" s="2" t="s">
        <v>7052</v>
      </c>
      <c r="I1489" s="3" t="s">
        <v>7053</v>
      </c>
      <c r="J1489" s="3" t="s">
        <v>1137</v>
      </c>
      <c r="K1489" s="2" t="s">
        <v>7054</v>
      </c>
    </row>
    <row r="1490" spans="1:11" x14ac:dyDescent="0.25">
      <c r="A1490" s="2" t="s">
        <v>7055</v>
      </c>
      <c r="B1490" s="2" t="s">
        <v>77</v>
      </c>
      <c r="C1490" s="2" t="s">
        <v>11</v>
      </c>
      <c r="D1490" s="2" t="s">
        <v>78</v>
      </c>
      <c r="E1490" s="2" t="s">
        <v>398</v>
      </c>
      <c r="F1490" s="3">
        <v>1</v>
      </c>
      <c r="G1490" s="2" t="s">
        <v>1101</v>
      </c>
      <c r="H1490" s="2" t="s">
        <v>7056</v>
      </c>
      <c r="I1490" s="3" t="s">
        <v>7057</v>
      </c>
      <c r="J1490" s="3" t="s">
        <v>1098</v>
      </c>
      <c r="K1490" s="2" t="s">
        <v>7058</v>
      </c>
    </row>
    <row r="1491" spans="1:11" x14ac:dyDescent="0.25">
      <c r="A1491" s="2" t="s">
        <v>7059</v>
      </c>
      <c r="B1491" s="2" t="s">
        <v>77</v>
      </c>
      <c r="C1491" s="2" t="s">
        <v>11</v>
      </c>
      <c r="D1491" s="2" t="s">
        <v>78</v>
      </c>
      <c r="E1491" s="2" t="s">
        <v>398</v>
      </c>
      <c r="F1491" s="3">
        <v>2</v>
      </c>
      <c r="G1491" s="2" t="s">
        <v>1101</v>
      </c>
      <c r="H1491" s="2" t="s">
        <v>7060</v>
      </c>
      <c r="I1491" s="3" t="s">
        <v>7061</v>
      </c>
      <c r="J1491" s="3" t="s">
        <v>1098</v>
      </c>
      <c r="K1491" s="2" t="s">
        <v>7062</v>
      </c>
    </row>
    <row r="1492" spans="1:11" x14ac:dyDescent="0.25">
      <c r="A1492" s="2" t="s">
        <v>7063</v>
      </c>
      <c r="B1492" s="2" t="s">
        <v>77</v>
      </c>
      <c r="C1492" s="2" t="s">
        <v>11</v>
      </c>
      <c r="D1492" s="2" t="s">
        <v>78</v>
      </c>
      <c r="E1492" s="2" t="s">
        <v>398</v>
      </c>
      <c r="F1492" s="3">
        <v>3</v>
      </c>
      <c r="G1492" s="2" t="s">
        <v>1101</v>
      </c>
      <c r="H1492" s="2" t="s">
        <v>7064</v>
      </c>
      <c r="I1492" s="3" t="s">
        <v>7065</v>
      </c>
      <c r="J1492" s="3" t="s">
        <v>1098</v>
      </c>
      <c r="K1492" s="2" t="s">
        <v>7066</v>
      </c>
    </row>
    <row r="1493" spans="1:11" x14ac:dyDescent="0.25">
      <c r="A1493" s="2" t="s">
        <v>7067</v>
      </c>
      <c r="B1493" s="2" t="s">
        <v>77</v>
      </c>
      <c r="C1493" s="2" t="s">
        <v>11</v>
      </c>
      <c r="D1493" s="2" t="s">
        <v>78</v>
      </c>
      <c r="E1493" s="2" t="s">
        <v>398</v>
      </c>
      <c r="F1493" s="3">
        <v>4</v>
      </c>
      <c r="G1493" s="2" t="s">
        <v>1101</v>
      </c>
      <c r="H1493" s="2" t="s">
        <v>7068</v>
      </c>
      <c r="I1493" s="3" t="s">
        <v>7069</v>
      </c>
      <c r="J1493" s="3" t="s">
        <v>1132</v>
      </c>
      <c r="K1493" s="2" t="s">
        <v>7070</v>
      </c>
    </row>
    <row r="1494" spans="1:11" x14ac:dyDescent="0.25">
      <c r="A1494" s="2" t="s">
        <v>7071</v>
      </c>
      <c r="B1494" s="2" t="s">
        <v>77</v>
      </c>
      <c r="C1494" s="2" t="s">
        <v>11</v>
      </c>
      <c r="D1494" s="2" t="s">
        <v>78</v>
      </c>
      <c r="E1494" s="2" t="s">
        <v>398</v>
      </c>
      <c r="F1494" s="3">
        <v>5</v>
      </c>
      <c r="G1494" s="2" t="s">
        <v>1101</v>
      </c>
      <c r="H1494" s="2" t="s">
        <v>7072</v>
      </c>
      <c r="I1494" s="3" t="s">
        <v>7073</v>
      </c>
      <c r="J1494" s="3" t="s">
        <v>1098</v>
      </c>
      <c r="K1494" s="2" t="s">
        <v>7074</v>
      </c>
    </row>
    <row r="1495" spans="1:11" x14ac:dyDescent="0.25">
      <c r="A1495" s="2" t="s">
        <v>7075</v>
      </c>
      <c r="B1495" s="2" t="s">
        <v>77</v>
      </c>
      <c r="C1495" s="2" t="s">
        <v>11</v>
      </c>
      <c r="D1495" s="2" t="s">
        <v>78</v>
      </c>
      <c r="E1495" s="2" t="s">
        <v>398</v>
      </c>
      <c r="F1495" s="3">
        <v>6</v>
      </c>
      <c r="G1495" s="2" t="s">
        <v>1101</v>
      </c>
      <c r="H1495" s="2" t="s">
        <v>7076</v>
      </c>
      <c r="I1495" s="3" t="s">
        <v>7077</v>
      </c>
      <c r="J1495" s="3" t="s">
        <v>1098</v>
      </c>
      <c r="K1495" s="2" t="s">
        <v>7078</v>
      </c>
    </row>
    <row r="1496" spans="1:11" x14ac:dyDescent="0.25">
      <c r="A1496" s="2" t="s">
        <v>7079</v>
      </c>
      <c r="B1496" s="2" t="s">
        <v>77</v>
      </c>
      <c r="C1496" s="2" t="s">
        <v>11</v>
      </c>
      <c r="D1496" s="2" t="s">
        <v>78</v>
      </c>
      <c r="E1496" s="2" t="s">
        <v>398</v>
      </c>
      <c r="F1496" s="3">
        <v>7</v>
      </c>
      <c r="G1496" s="2" t="s">
        <v>1101</v>
      </c>
      <c r="H1496" s="2" t="s">
        <v>7080</v>
      </c>
      <c r="I1496" s="3" t="s">
        <v>7081</v>
      </c>
      <c r="J1496" s="3" t="s">
        <v>1098</v>
      </c>
      <c r="K1496" s="2" t="s">
        <v>7082</v>
      </c>
    </row>
    <row r="1497" spans="1:11" x14ac:dyDescent="0.25">
      <c r="A1497" s="2" t="s">
        <v>7083</v>
      </c>
      <c r="B1497" s="2" t="s">
        <v>77</v>
      </c>
      <c r="C1497" s="2" t="s">
        <v>11</v>
      </c>
      <c r="D1497" s="2" t="s">
        <v>78</v>
      </c>
      <c r="E1497" s="2" t="s">
        <v>398</v>
      </c>
      <c r="F1497" s="3">
        <v>8</v>
      </c>
      <c r="G1497" s="2" t="s">
        <v>1101</v>
      </c>
      <c r="H1497" s="2" t="s">
        <v>7084</v>
      </c>
      <c r="I1497" s="3" t="s">
        <v>7085</v>
      </c>
      <c r="J1497" s="3" t="s">
        <v>1098</v>
      </c>
      <c r="K1497" s="2" t="s">
        <v>7086</v>
      </c>
    </row>
    <row r="1498" spans="1:11" x14ac:dyDescent="0.25">
      <c r="A1498" s="2" t="s">
        <v>7087</v>
      </c>
      <c r="B1498" s="2" t="s">
        <v>80</v>
      </c>
      <c r="C1498" s="2" t="s">
        <v>11</v>
      </c>
      <c r="D1498" s="2" t="s">
        <v>81</v>
      </c>
      <c r="E1498" s="2" t="s">
        <v>388</v>
      </c>
      <c r="F1498" s="3">
        <v>0</v>
      </c>
      <c r="G1498" s="2" t="s">
        <v>1095</v>
      </c>
      <c r="H1498" s="2" t="s">
        <v>7088</v>
      </c>
      <c r="I1498" s="3" t="s">
        <v>7089</v>
      </c>
      <c r="J1498" s="3" t="s">
        <v>1098</v>
      </c>
      <c r="K1498" s="2" t="s">
        <v>7090</v>
      </c>
    </row>
    <row r="1499" spans="1:11" x14ac:dyDescent="0.25">
      <c r="A1499" s="2" t="s">
        <v>7091</v>
      </c>
      <c r="B1499" s="2" t="s">
        <v>80</v>
      </c>
      <c r="C1499" s="2" t="s">
        <v>11</v>
      </c>
      <c r="D1499" s="2" t="s">
        <v>81</v>
      </c>
      <c r="E1499" s="2" t="s">
        <v>388</v>
      </c>
      <c r="F1499" s="3">
        <v>1</v>
      </c>
      <c r="G1499" s="2" t="s">
        <v>1101</v>
      </c>
      <c r="H1499" s="2" t="s">
        <v>7092</v>
      </c>
      <c r="I1499" s="3" t="s">
        <v>7093</v>
      </c>
      <c r="J1499" s="3" t="s">
        <v>1098</v>
      </c>
      <c r="K1499" s="2" t="s">
        <v>7094</v>
      </c>
    </row>
    <row r="1500" spans="1:11" x14ac:dyDescent="0.25">
      <c r="A1500" s="2" t="s">
        <v>7095</v>
      </c>
      <c r="B1500" s="2" t="s">
        <v>80</v>
      </c>
      <c r="C1500" s="2" t="s">
        <v>11</v>
      </c>
      <c r="D1500" s="2" t="s">
        <v>81</v>
      </c>
      <c r="E1500" s="2" t="s">
        <v>388</v>
      </c>
      <c r="F1500" s="3">
        <v>2</v>
      </c>
      <c r="G1500" s="2" t="s">
        <v>1101</v>
      </c>
      <c r="H1500" s="2" t="s">
        <v>7096</v>
      </c>
      <c r="I1500" s="3" t="s">
        <v>7097</v>
      </c>
      <c r="J1500" s="3" t="s">
        <v>1098</v>
      </c>
      <c r="K1500" s="2" t="s">
        <v>7098</v>
      </c>
    </row>
    <row r="1501" spans="1:11" x14ac:dyDescent="0.25">
      <c r="A1501" s="2" t="s">
        <v>7099</v>
      </c>
      <c r="B1501" s="2" t="s">
        <v>80</v>
      </c>
      <c r="C1501" s="2" t="s">
        <v>11</v>
      </c>
      <c r="D1501" s="2" t="s">
        <v>81</v>
      </c>
      <c r="E1501" s="2" t="s">
        <v>388</v>
      </c>
      <c r="F1501" s="3">
        <v>3</v>
      </c>
      <c r="G1501" s="2" t="s">
        <v>1101</v>
      </c>
      <c r="H1501" s="2" t="s">
        <v>7100</v>
      </c>
      <c r="I1501" s="3" t="s">
        <v>7101</v>
      </c>
      <c r="J1501" s="3" t="s">
        <v>1132</v>
      </c>
      <c r="K1501" s="2" t="s">
        <v>7102</v>
      </c>
    </row>
    <row r="1502" spans="1:11" x14ac:dyDescent="0.25">
      <c r="A1502" s="2" t="s">
        <v>7103</v>
      </c>
      <c r="B1502" s="2" t="s">
        <v>80</v>
      </c>
      <c r="C1502" s="2" t="s">
        <v>11</v>
      </c>
      <c r="D1502" s="2" t="s">
        <v>81</v>
      </c>
      <c r="E1502" s="2" t="s">
        <v>388</v>
      </c>
      <c r="F1502" s="3">
        <v>4</v>
      </c>
      <c r="G1502" s="2" t="s">
        <v>1101</v>
      </c>
      <c r="H1502" s="2" t="s">
        <v>7104</v>
      </c>
      <c r="I1502" s="3" t="s">
        <v>7105</v>
      </c>
      <c r="J1502" s="3" t="s">
        <v>1098</v>
      </c>
      <c r="K1502" s="2" t="s">
        <v>7106</v>
      </c>
    </row>
    <row r="1503" spans="1:11" x14ac:dyDescent="0.25">
      <c r="A1503" s="2" t="s">
        <v>7107</v>
      </c>
      <c r="B1503" s="2" t="s">
        <v>80</v>
      </c>
      <c r="C1503" s="2" t="s">
        <v>11</v>
      </c>
      <c r="D1503" s="2" t="s">
        <v>81</v>
      </c>
      <c r="E1503" s="2" t="s">
        <v>388</v>
      </c>
      <c r="F1503" s="3">
        <v>5</v>
      </c>
      <c r="G1503" s="2" t="s">
        <v>1101</v>
      </c>
      <c r="H1503" s="2" t="s">
        <v>7108</v>
      </c>
      <c r="I1503" s="3" t="s">
        <v>7109</v>
      </c>
      <c r="J1503" s="3" t="s">
        <v>1098</v>
      </c>
      <c r="K1503" s="2" t="s">
        <v>7110</v>
      </c>
    </row>
    <row r="1504" spans="1:11" x14ac:dyDescent="0.25">
      <c r="A1504" s="2" t="s">
        <v>7111</v>
      </c>
      <c r="B1504" s="2" t="s">
        <v>80</v>
      </c>
      <c r="C1504" s="2" t="s">
        <v>11</v>
      </c>
      <c r="D1504" s="2" t="s">
        <v>81</v>
      </c>
      <c r="E1504" s="2" t="s">
        <v>388</v>
      </c>
      <c r="F1504" s="3">
        <v>6</v>
      </c>
      <c r="G1504" s="2" t="s">
        <v>1101</v>
      </c>
      <c r="H1504" s="2" t="s">
        <v>7112</v>
      </c>
      <c r="I1504" s="3" t="s">
        <v>7113</v>
      </c>
      <c r="J1504" s="3" t="s">
        <v>1098</v>
      </c>
      <c r="K1504" s="2" t="s">
        <v>7114</v>
      </c>
    </row>
    <row r="1505" spans="1:11" x14ac:dyDescent="0.25">
      <c r="A1505" s="2" t="s">
        <v>7115</v>
      </c>
      <c r="B1505" s="2" t="s">
        <v>80</v>
      </c>
      <c r="C1505" s="2" t="s">
        <v>11</v>
      </c>
      <c r="D1505" s="2" t="s">
        <v>81</v>
      </c>
      <c r="E1505" s="2" t="s">
        <v>1144</v>
      </c>
      <c r="F1505" s="3">
        <v>0</v>
      </c>
      <c r="G1505" s="2" t="s">
        <v>1095</v>
      </c>
      <c r="H1505" s="2" t="s">
        <v>7116</v>
      </c>
      <c r="I1505" s="3" t="s">
        <v>7117</v>
      </c>
      <c r="J1505" s="3" t="s">
        <v>1098</v>
      </c>
      <c r="K1505" s="2" t="s">
        <v>7118</v>
      </c>
    </row>
    <row r="1506" spans="1:11" x14ac:dyDescent="0.25">
      <c r="A1506" s="2" t="s">
        <v>7119</v>
      </c>
      <c r="B1506" s="2" t="s">
        <v>80</v>
      </c>
      <c r="C1506" s="2" t="s">
        <v>11</v>
      </c>
      <c r="D1506" s="2" t="s">
        <v>81</v>
      </c>
      <c r="E1506" s="2" t="s">
        <v>1144</v>
      </c>
      <c r="F1506" s="3">
        <v>1</v>
      </c>
      <c r="G1506" s="2" t="s">
        <v>1101</v>
      </c>
      <c r="H1506" s="2" t="s">
        <v>7120</v>
      </c>
      <c r="I1506" s="3" t="s">
        <v>7121</v>
      </c>
      <c r="J1506" s="3" t="s">
        <v>1098</v>
      </c>
      <c r="K1506" s="2" t="s">
        <v>7122</v>
      </c>
    </row>
    <row r="1507" spans="1:11" x14ac:dyDescent="0.25">
      <c r="A1507" s="2" t="s">
        <v>7123</v>
      </c>
      <c r="B1507" s="2" t="s">
        <v>80</v>
      </c>
      <c r="C1507" s="2" t="s">
        <v>11</v>
      </c>
      <c r="D1507" s="2" t="s">
        <v>81</v>
      </c>
      <c r="E1507" s="2" t="s">
        <v>1144</v>
      </c>
      <c r="F1507" s="3">
        <v>2</v>
      </c>
      <c r="G1507" s="2" t="s">
        <v>1101</v>
      </c>
      <c r="H1507" s="2" t="s">
        <v>7124</v>
      </c>
      <c r="I1507" s="3" t="s">
        <v>7125</v>
      </c>
      <c r="J1507" s="3" t="s">
        <v>1098</v>
      </c>
      <c r="K1507" s="2" t="s">
        <v>7126</v>
      </c>
    </row>
    <row r="1508" spans="1:11" x14ac:dyDescent="0.25">
      <c r="A1508" s="2" t="s">
        <v>7127</v>
      </c>
      <c r="B1508" s="2" t="s">
        <v>80</v>
      </c>
      <c r="C1508" s="2" t="s">
        <v>11</v>
      </c>
      <c r="D1508" s="2" t="s">
        <v>81</v>
      </c>
      <c r="E1508" s="2" t="s">
        <v>1144</v>
      </c>
      <c r="F1508" s="3">
        <v>3</v>
      </c>
      <c r="G1508" s="2" t="s">
        <v>1101</v>
      </c>
      <c r="H1508" s="2" t="s">
        <v>7128</v>
      </c>
      <c r="I1508" s="3" t="s">
        <v>7129</v>
      </c>
      <c r="J1508" s="3" t="s">
        <v>1098</v>
      </c>
      <c r="K1508" s="2" t="s">
        <v>7130</v>
      </c>
    </row>
    <row r="1509" spans="1:11" x14ac:dyDescent="0.25">
      <c r="A1509" s="2" t="s">
        <v>7131</v>
      </c>
      <c r="B1509" s="2" t="s">
        <v>80</v>
      </c>
      <c r="C1509" s="2" t="s">
        <v>11</v>
      </c>
      <c r="D1509" s="2" t="s">
        <v>81</v>
      </c>
      <c r="E1509" s="2" t="s">
        <v>1144</v>
      </c>
      <c r="F1509" s="3">
        <v>4</v>
      </c>
      <c r="G1509" s="2" t="s">
        <v>1101</v>
      </c>
      <c r="H1509" s="2" t="s">
        <v>7132</v>
      </c>
      <c r="I1509" s="3" t="s">
        <v>7133</v>
      </c>
      <c r="J1509" s="3" t="s">
        <v>1098</v>
      </c>
      <c r="K1509" s="2" t="s">
        <v>7134</v>
      </c>
    </row>
    <row r="1510" spans="1:11" x14ac:dyDescent="0.25">
      <c r="A1510" s="2" t="s">
        <v>7135</v>
      </c>
      <c r="B1510" s="2" t="s">
        <v>80</v>
      </c>
      <c r="C1510" s="2" t="s">
        <v>11</v>
      </c>
      <c r="D1510" s="2" t="s">
        <v>81</v>
      </c>
      <c r="E1510" s="2" t="s">
        <v>1144</v>
      </c>
      <c r="F1510" s="3">
        <v>5</v>
      </c>
      <c r="G1510" s="2" t="s">
        <v>1101</v>
      </c>
      <c r="H1510" s="2" t="s">
        <v>7136</v>
      </c>
      <c r="I1510" s="3" t="s">
        <v>7137</v>
      </c>
      <c r="J1510" s="3" t="s">
        <v>1098</v>
      </c>
      <c r="K1510" s="2" t="s">
        <v>7138</v>
      </c>
    </row>
    <row r="1511" spans="1:11" x14ac:dyDescent="0.25">
      <c r="A1511" s="2" t="s">
        <v>7139</v>
      </c>
      <c r="B1511" s="2" t="s">
        <v>80</v>
      </c>
      <c r="C1511" s="2" t="s">
        <v>11</v>
      </c>
      <c r="D1511" s="2" t="s">
        <v>81</v>
      </c>
      <c r="E1511" s="2" t="s">
        <v>1144</v>
      </c>
      <c r="F1511" s="3">
        <v>6</v>
      </c>
      <c r="G1511" s="2" t="s">
        <v>1101</v>
      </c>
      <c r="H1511" s="2" t="s">
        <v>7140</v>
      </c>
      <c r="I1511" s="3" t="s">
        <v>7141</v>
      </c>
      <c r="J1511" s="3" t="s">
        <v>1098</v>
      </c>
      <c r="K1511" s="2" t="s">
        <v>7142</v>
      </c>
    </row>
    <row r="1512" spans="1:11" x14ac:dyDescent="0.25">
      <c r="A1512" s="2" t="s">
        <v>7143</v>
      </c>
      <c r="B1512" s="2" t="s">
        <v>80</v>
      </c>
      <c r="C1512" s="2" t="s">
        <v>11</v>
      </c>
      <c r="D1512" s="2" t="s">
        <v>81</v>
      </c>
      <c r="E1512" s="2" t="s">
        <v>380</v>
      </c>
      <c r="F1512" s="3">
        <v>0</v>
      </c>
      <c r="G1512" s="2" t="s">
        <v>1095</v>
      </c>
      <c r="H1512" s="2" t="s">
        <v>7144</v>
      </c>
      <c r="I1512" s="3" t="s">
        <v>7145</v>
      </c>
      <c r="J1512" s="3" t="s">
        <v>1098</v>
      </c>
      <c r="K1512" s="2" t="s">
        <v>7146</v>
      </c>
    </row>
    <row r="1513" spans="1:11" x14ac:dyDescent="0.25">
      <c r="A1513" s="2" t="s">
        <v>7147</v>
      </c>
      <c r="B1513" s="2" t="s">
        <v>80</v>
      </c>
      <c r="C1513" s="2" t="s">
        <v>11</v>
      </c>
      <c r="D1513" s="2" t="s">
        <v>81</v>
      </c>
      <c r="E1513" s="2" t="s">
        <v>380</v>
      </c>
      <c r="F1513" s="3">
        <v>1</v>
      </c>
      <c r="G1513" s="2" t="s">
        <v>1101</v>
      </c>
      <c r="H1513" s="2" t="s">
        <v>7148</v>
      </c>
      <c r="I1513" s="3" t="s">
        <v>7149</v>
      </c>
      <c r="J1513" s="3" t="s">
        <v>1098</v>
      </c>
      <c r="K1513" s="2" t="s">
        <v>7150</v>
      </c>
    </row>
    <row r="1514" spans="1:11" x14ac:dyDescent="0.25">
      <c r="A1514" s="2" t="s">
        <v>7151</v>
      </c>
      <c r="B1514" s="2" t="s">
        <v>80</v>
      </c>
      <c r="C1514" s="2" t="s">
        <v>11</v>
      </c>
      <c r="D1514" s="2" t="s">
        <v>81</v>
      </c>
      <c r="E1514" s="2" t="s">
        <v>380</v>
      </c>
      <c r="F1514" s="3">
        <v>2</v>
      </c>
      <c r="G1514" s="2" t="s">
        <v>1101</v>
      </c>
      <c r="H1514" s="2" t="s">
        <v>7152</v>
      </c>
      <c r="I1514" s="3" t="s">
        <v>7153</v>
      </c>
      <c r="J1514" s="3" t="s">
        <v>1098</v>
      </c>
      <c r="K1514" s="2" t="s">
        <v>7154</v>
      </c>
    </row>
    <row r="1515" spans="1:11" x14ac:dyDescent="0.25">
      <c r="A1515" s="2" t="s">
        <v>7155</v>
      </c>
      <c r="B1515" s="2" t="s">
        <v>80</v>
      </c>
      <c r="C1515" s="2" t="s">
        <v>11</v>
      </c>
      <c r="D1515" s="2" t="s">
        <v>81</v>
      </c>
      <c r="E1515" s="2" t="s">
        <v>380</v>
      </c>
      <c r="F1515" s="3">
        <v>3</v>
      </c>
      <c r="G1515" s="2" t="s">
        <v>1101</v>
      </c>
      <c r="H1515" s="2" t="s">
        <v>7156</v>
      </c>
      <c r="I1515" s="3" t="s">
        <v>7157</v>
      </c>
      <c r="J1515" s="3" t="s">
        <v>1098</v>
      </c>
      <c r="K1515" s="2" t="s">
        <v>7158</v>
      </c>
    </row>
    <row r="1516" spans="1:11" x14ac:dyDescent="0.25">
      <c r="A1516" s="2" t="s">
        <v>7159</v>
      </c>
      <c r="B1516" s="2" t="s">
        <v>80</v>
      </c>
      <c r="C1516" s="2" t="s">
        <v>11</v>
      </c>
      <c r="D1516" s="2" t="s">
        <v>81</v>
      </c>
      <c r="E1516" s="2" t="s">
        <v>380</v>
      </c>
      <c r="F1516" s="3">
        <v>4</v>
      </c>
      <c r="G1516" s="2" t="s">
        <v>1101</v>
      </c>
      <c r="H1516" s="2" t="s">
        <v>7160</v>
      </c>
      <c r="I1516" s="3" t="s">
        <v>7161</v>
      </c>
      <c r="J1516" s="3" t="s">
        <v>1098</v>
      </c>
      <c r="K1516" s="2" t="s">
        <v>7162</v>
      </c>
    </row>
    <row r="1517" spans="1:11" x14ac:dyDescent="0.25">
      <c r="A1517" s="2" t="s">
        <v>7163</v>
      </c>
      <c r="B1517" s="2" t="s">
        <v>80</v>
      </c>
      <c r="C1517" s="2" t="s">
        <v>11</v>
      </c>
      <c r="D1517" s="2" t="s">
        <v>81</v>
      </c>
      <c r="E1517" s="2" t="s">
        <v>380</v>
      </c>
      <c r="F1517" s="3">
        <v>5</v>
      </c>
      <c r="G1517" s="2" t="s">
        <v>1101</v>
      </c>
      <c r="H1517" s="2" t="s">
        <v>7164</v>
      </c>
      <c r="I1517" s="3" t="s">
        <v>7165</v>
      </c>
      <c r="J1517" s="3" t="s">
        <v>1098</v>
      </c>
      <c r="K1517" s="2" t="s">
        <v>7166</v>
      </c>
    </row>
    <row r="1518" spans="1:11" x14ac:dyDescent="0.25">
      <c r="A1518" s="2" t="s">
        <v>7167</v>
      </c>
      <c r="B1518" s="2" t="s">
        <v>80</v>
      </c>
      <c r="C1518" s="2" t="s">
        <v>11</v>
      </c>
      <c r="D1518" s="2" t="s">
        <v>81</v>
      </c>
      <c r="E1518" s="2" t="s">
        <v>380</v>
      </c>
      <c r="F1518" s="3">
        <v>6</v>
      </c>
      <c r="G1518" s="2" t="s">
        <v>1101</v>
      </c>
      <c r="H1518" s="2" t="s">
        <v>7168</v>
      </c>
      <c r="I1518" s="3" t="s">
        <v>7169</v>
      </c>
      <c r="J1518" s="3" t="s">
        <v>1098</v>
      </c>
      <c r="K1518" s="2" t="s">
        <v>7170</v>
      </c>
    </row>
    <row r="1519" spans="1:11" x14ac:dyDescent="0.25">
      <c r="A1519" s="2" t="s">
        <v>7171</v>
      </c>
      <c r="B1519" s="2" t="s">
        <v>80</v>
      </c>
      <c r="C1519" s="2" t="s">
        <v>11</v>
      </c>
      <c r="D1519" s="2" t="s">
        <v>81</v>
      </c>
      <c r="E1519" s="2" t="s">
        <v>582</v>
      </c>
      <c r="F1519" s="3">
        <v>0</v>
      </c>
      <c r="G1519" s="2" t="s">
        <v>1095</v>
      </c>
      <c r="H1519" s="2" t="s">
        <v>7172</v>
      </c>
      <c r="I1519" s="3" t="s">
        <v>7173</v>
      </c>
      <c r="J1519" s="3" t="s">
        <v>1098</v>
      </c>
      <c r="K1519" s="2" t="s">
        <v>7174</v>
      </c>
    </row>
    <row r="1520" spans="1:11" x14ac:dyDescent="0.25">
      <c r="A1520" s="2" t="s">
        <v>7175</v>
      </c>
      <c r="B1520" s="2" t="s">
        <v>80</v>
      </c>
      <c r="C1520" s="2" t="s">
        <v>11</v>
      </c>
      <c r="D1520" s="2" t="s">
        <v>81</v>
      </c>
      <c r="E1520" s="2" t="s">
        <v>582</v>
      </c>
      <c r="F1520" s="3">
        <v>1</v>
      </c>
      <c r="G1520" s="2" t="s">
        <v>1101</v>
      </c>
      <c r="H1520" s="2" t="s">
        <v>7176</v>
      </c>
      <c r="I1520" s="3" t="s">
        <v>7177</v>
      </c>
      <c r="J1520" s="3" t="s">
        <v>1098</v>
      </c>
      <c r="K1520" s="2" t="s">
        <v>7178</v>
      </c>
    </row>
    <row r="1521" spans="1:11" x14ac:dyDescent="0.25">
      <c r="A1521" s="2" t="s">
        <v>7179</v>
      </c>
      <c r="B1521" s="2" t="s">
        <v>80</v>
      </c>
      <c r="C1521" s="2" t="s">
        <v>11</v>
      </c>
      <c r="D1521" s="2" t="s">
        <v>81</v>
      </c>
      <c r="E1521" s="2" t="s">
        <v>582</v>
      </c>
      <c r="F1521" s="3">
        <v>2</v>
      </c>
      <c r="G1521" s="2" t="s">
        <v>1101</v>
      </c>
      <c r="H1521" s="2" t="s">
        <v>7180</v>
      </c>
      <c r="I1521" s="3" t="s">
        <v>7181</v>
      </c>
      <c r="J1521" s="3" t="s">
        <v>1098</v>
      </c>
      <c r="K1521" s="2" t="s">
        <v>7182</v>
      </c>
    </row>
    <row r="1522" spans="1:11" x14ac:dyDescent="0.25">
      <c r="A1522" s="2" t="s">
        <v>7183</v>
      </c>
      <c r="B1522" s="2" t="s">
        <v>80</v>
      </c>
      <c r="C1522" s="2" t="s">
        <v>11</v>
      </c>
      <c r="D1522" s="2" t="s">
        <v>81</v>
      </c>
      <c r="E1522" s="2" t="s">
        <v>582</v>
      </c>
      <c r="F1522" s="3">
        <v>3</v>
      </c>
      <c r="G1522" s="2" t="s">
        <v>1101</v>
      </c>
      <c r="H1522" s="2" t="s">
        <v>7184</v>
      </c>
      <c r="I1522" s="3" t="s">
        <v>7185</v>
      </c>
      <c r="J1522" s="3" t="s">
        <v>1098</v>
      </c>
      <c r="K1522" s="2" t="s">
        <v>7186</v>
      </c>
    </row>
    <row r="1523" spans="1:11" x14ac:dyDescent="0.25">
      <c r="A1523" s="2" t="s">
        <v>7187</v>
      </c>
      <c r="B1523" s="2" t="s">
        <v>80</v>
      </c>
      <c r="C1523" s="2" t="s">
        <v>11</v>
      </c>
      <c r="D1523" s="2" t="s">
        <v>81</v>
      </c>
      <c r="E1523" s="2" t="s">
        <v>582</v>
      </c>
      <c r="F1523" s="3">
        <v>4</v>
      </c>
      <c r="G1523" s="2" t="s">
        <v>1101</v>
      </c>
      <c r="H1523" s="2" t="s">
        <v>7188</v>
      </c>
      <c r="I1523" s="3" t="s">
        <v>7189</v>
      </c>
      <c r="J1523" s="3" t="s">
        <v>1098</v>
      </c>
      <c r="K1523" s="2" t="s">
        <v>7190</v>
      </c>
    </row>
    <row r="1524" spans="1:11" x14ac:dyDescent="0.25">
      <c r="A1524" s="2" t="s">
        <v>7191</v>
      </c>
      <c r="B1524" s="2" t="s">
        <v>80</v>
      </c>
      <c r="C1524" s="2" t="s">
        <v>11</v>
      </c>
      <c r="D1524" s="2" t="s">
        <v>81</v>
      </c>
      <c r="E1524" s="2" t="s">
        <v>582</v>
      </c>
      <c r="F1524" s="3">
        <v>5</v>
      </c>
      <c r="G1524" s="2" t="s">
        <v>1101</v>
      </c>
      <c r="H1524" s="2" t="s">
        <v>7192</v>
      </c>
      <c r="I1524" s="3" t="s">
        <v>7193</v>
      </c>
      <c r="J1524" s="3" t="s">
        <v>1098</v>
      </c>
      <c r="K1524" s="2" t="s">
        <v>7194</v>
      </c>
    </row>
    <row r="1525" spans="1:11" x14ac:dyDescent="0.25">
      <c r="A1525" s="2" t="s">
        <v>7195</v>
      </c>
      <c r="B1525" s="2" t="s">
        <v>80</v>
      </c>
      <c r="C1525" s="2" t="s">
        <v>11</v>
      </c>
      <c r="D1525" s="2" t="s">
        <v>81</v>
      </c>
      <c r="E1525" s="2" t="s">
        <v>582</v>
      </c>
      <c r="F1525" s="3">
        <v>6</v>
      </c>
      <c r="G1525" s="2" t="s">
        <v>1101</v>
      </c>
      <c r="H1525" s="2" t="s">
        <v>7196</v>
      </c>
      <c r="I1525" s="3" t="s">
        <v>7197</v>
      </c>
      <c r="J1525" s="3" t="s">
        <v>1098</v>
      </c>
      <c r="K1525" s="2" t="s">
        <v>7198</v>
      </c>
    </row>
    <row r="1526" spans="1:11" x14ac:dyDescent="0.25">
      <c r="A1526" s="2" t="s">
        <v>7199</v>
      </c>
      <c r="B1526" s="2" t="s">
        <v>80</v>
      </c>
      <c r="C1526" s="2" t="s">
        <v>11</v>
      </c>
      <c r="D1526" s="2" t="s">
        <v>81</v>
      </c>
      <c r="E1526" s="2" t="s">
        <v>398</v>
      </c>
      <c r="F1526" s="3">
        <v>0</v>
      </c>
      <c r="G1526" s="2" t="s">
        <v>1095</v>
      </c>
      <c r="H1526" s="2" t="s">
        <v>7200</v>
      </c>
      <c r="I1526" s="3" t="s">
        <v>7201</v>
      </c>
      <c r="J1526" s="3" t="s">
        <v>1098</v>
      </c>
      <c r="K1526" s="2" t="s">
        <v>7202</v>
      </c>
    </row>
    <row r="1527" spans="1:11" x14ac:dyDescent="0.25">
      <c r="A1527" s="2" t="s">
        <v>7203</v>
      </c>
      <c r="B1527" s="2" t="s">
        <v>80</v>
      </c>
      <c r="C1527" s="2" t="s">
        <v>11</v>
      </c>
      <c r="D1527" s="2" t="s">
        <v>81</v>
      </c>
      <c r="E1527" s="2" t="s">
        <v>398</v>
      </c>
      <c r="F1527" s="3">
        <v>1</v>
      </c>
      <c r="G1527" s="2" t="s">
        <v>1101</v>
      </c>
      <c r="H1527" s="2" t="s">
        <v>7204</v>
      </c>
      <c r="I1527" s="3" t="s">
        <v>7205</v>
      </c>
      <c r="J1527" s="3" t="s">
        <v>1098</v>
      </c>
      <c r="K1527" s="2" t="s">
        <v>7206</v>
      </c>
    </row>
    <row r="1528" spans="1:11" x14ac:dyDescent="0.25">
      <c r="A1528" s="2" t="s">
        <v>7207</v>
      </c>
      <c r="B1528" s="2" t="s">
        <v>80</v>
      </c>
      <c r="C1528" s="2" t="s">
        <v>11</v>
      </c>
      <c r="D1528" s="2" t="s">
        <v>81</v>
      </c>
      <c r="E1528" s="2" t="s">
        <v>398</v>
      </c>
      <c r="F1528" s="3">
        <v>2</v>
      </c>
      <c r="G1528" s="2" t="s">
        <v>1101</v>
      </c>
      <c r="H1528" s="2" t="s">
        <v>7208</v>
      </c>
      <c r="I1528" s="3" t="s">
        <v>7209</v>
      </c>
      <c r="J1528" s="3" t="s">
        <v>1098</v>
      </c>
      <c r="K1528" s="2" t="s">
        <v>7210</v>
      </c>
    </row>
    <row r="1529" spans="1:11" x14ac:dyDescent="0.25">
      <c r="A1529" s="2" t="s">
        <v>7211</v>
      </c>
      <c r="B1529" s="2" t="s">
        <v>80</v>
      </c>
      <c r="C1529" s="2" t="s">
        <v>11</v>
      </c>
      <c r="D1529" s="2" t="s">
        <v>81</v>
      </c>
      <c r="E1529" s="2" t="s">
        <v>398</v>
      </c>
      <c r="F1529" s="3">
        <v>3</v>
      </c>
      <c r="G1529" s="2" t="s">
        <v>1101</v>
      </c>
      <c r="H1529" s="2" t="s">
        <v>7212</v>
      </c>
      <c r="I1529" s="3" t="s">
        <v>7213</v>
      </c>
      <c r="J1529" s="3" t="s">
        <v>1098</v>
      </c>
      <c r="K1529" s="2" t="s">
        <v>7214</v>
      </c>
    </row>
    <row r="1530" spans="1:11" x14ac:dyDescent="0.25">
      <c r="A1530" s="2" t="s">
        <v>7215</v>
      </c>
      <c r="B1530" s="2" t="s">
        <v>80</v>
      </c>
      <c r="C1530" s="2" t="s">
        <v>11</v>
      </c>
      <c r="D1530" s="2" t="s">
        <v>81</v>
      </c>
      <c r="E1530" s="2" t="s">
        <v>398</v>
      </c>
      <c r="F1530" s="3">
        <v>4</v>
      </c>
      <c r="G1530" s="2" t="s">
        <v>1101</v>
      </c>
      <c r="H1530" s="2" t="s">
        <v>7216</v>
      </c>
      <c r="I1530" s="3" t="s">
        <v>7217</v>
      </c>
      <c r="J1530" s="3" t="s">
        <v>1098</v>
      </c>
      <c r="K1530" s="2" t="s">
        <v>7218</v>
      </c>
    </row>
    <row r="1531" spans="1:11" x14ac:dyDescent="0.25">
      <c r="A1531" s="2" t="s">
        <v>7219</v>
      </c>
      <c r="B1531" s="2" t="s">
        <v>80</v>
      </c>
      <c r="C1531" s="2" t="s">
        <v>11</v>
      </c>
      <c r="D1531" s="2" t="s">
        <v>81</v>
      </c>
      <c r="E1531" s="2" t="s">
        <v>398</v>
      </c>
      <c r="F1531" s="3">
        <v>5</v>
      </c>
      <c r="G1531" s="2" t="s">
        <v>1101</v>
      </c>
      <c r="H1531" s="2" t="s">
        <v>7220</v>
      </c>
      <c r="I1531" s="3" t="s">
        <v>7221</v>
      </c>
      <c r="J1531" s="3" t="s">
        <v>1098</v>
      </c>
      <c r="K1531" s="2" t="s">
        <v>7222</v>
      </c>
    </row>
    <row r="1532" spans="1:11" x14ac:dyDescent="0.25">
      <c r="A1532" s="2" t="s">
        <v>7223</v>
      </c>
      <c r="B1532" s="2" t="s">
        <v>80</v>
      </c>
      <c r="C1532" s="2" t="s">
        <v>11</v>
      </c>
      <c r="D1532" s="2" t="s">
        <v>81</v>
      </c>
      <c r="E1532" s="2" t="s">
        <v>398</v>
      </c>
      <c r="F1532" s="3">
        <v>6</v>
      </c>
      <c r="G1532" s="2" t="s">
        <v>1101</v>
      </c>
      <c r="H1532" s="2" t="s">
        <v>7224</v>
      </c>
      <c r="I1532" s="3" t="s">
        <v>7225</v>
      </c>
      <c r="J1532" s="3" t="s">
        <v>1098</v>
      </c>
      <c r="K1532" s="2" t="s">
        <v>7226</v>
      </c>
    </row>
    <row r="1533" spans="1:11" x14ac:dyDescent="0.25">
      <c r="A1533" s="2" t="s">
        <v>7227</v>
      </c>
      <c r="B1533" s="2" t="s">
        <v>83</v>
      </c>
      <c r="C1533" s="2" t="s">
        <v>11</v>
      </c>
      <c r="D1533" s="2" t="s">
        <v>84</v>
      </c>
      <c r="E1533" s="2" t="s">
        <v>1144</v>
      </c>
      <c r="F1533" s="3">
        <v>0</v>
      </c>
      <c r="G1533" s="2" t="s">
        <v>1095</v>
      </c>
      <c r="H1533" s="2" t="s">
        <v>7228</v>
      </c>
      <c r="I1533" s="3" t="s">
        <v>7229</v>
      </c>
      <c r="J1533" s="3" t="s">
        <v>7230</v>
      </c>
      <c r="K1533" s="2" t="s">
        <v>7231</v>
      </c>
    </row>
    <row r="1534" spans="1:11" x14ac:dyDescent="0.25">
      <c r="A1534" s="2" t="s">
        <v>7232</v>
      </c>
      <c r="B1534" s="2" t="s">
        <v>83</v>
      </c>
      <c r="C1534" s="2" t="s">
        <v>11</v>
      </c>
      <c r="D1534" s="2" t="s">
        <v>84</v>
      </c>
      <c r="E1534" s="2" t="s">
        <v>1144</v>
      </c>
      <c r="F1534" s="3">
        <v>1</v>
      </c>
      <c r="G1534" s="2" t="s">
        <v>1101</v>
      </c>
      <c r="H1534" s="2" t="s">
        <v>7233</v>
      </c>
      <c r="I1534" s="3" t="s">
        <v>7234</v>
      </c>
      <c r="J1534" s="3" t="s">
        <v>1098</v>
      </c>
      <c r="K1534" s="2" t="s">
        <v>7235</v>
      </c>
    </row>
    <row r="1535" spans="1:11" x14ac:dyDescent="0.25">
      <c r="A1535" s="2" t="s">
        <v>7236</v>
      </c>
      <c r="B1535" s="2" t="s">
        <v>83</v>
      </c>
      <c r="C1535" s="2" t="s">
        <v>11</v>
      </c>
      <c r="D1535" s="2" t="s">
        <v>84</v>
      </c>
      <c r="E1535" s="2" t="s">
        <v>1144</v>
      </c>
      <c r="F1535" s="3">
        <v>2</v>
      </c>
      <c r="G1535" s="2" t="s">
        <v>1101</v>
      </c>
      <c r="H1535" s="2" t="s">
        <v>7237</v>
      </c>
      <c r="I1535" s="3" t="s">
        <v>7238</v>
      </c>
      <c r="J1535" s="3" t="s">
        <v>1098</v>
      </c>
      <c r="K1535" s="2" t="s">
        <v>7239</v>
      </c>
    </row>
    <row r="1536" spans="1:11" x14ac:dyDescent="0.25">
      <c r="A1536" s="2" t="s">
        <v>7240</v>
      </c>
      <c r="B1536" s="2" t="s">
        <v>83</v>
      </c>
      <c r="C1536" s="2" t="s">
        <v>11</v>
      </c>
      <c r="D1536" s="2" t="s">
        <v>84</v>
      </c>
      <c r="E1536" s="2" t="s">
        <v>1144</v>
      </c>
      <c r="F1536" s="3">
        <v>3</v>
      </c>
      <c r="G1536" s="2" t="s">
        <v>1101</v>
      </c>
      <c r="H1536" s="2" t="s">
        <v>7241</v>
      </c>
      <c r="I1536" s="3" t="s">
        <v>7242</v>
      </c>
      <c r="J1536" s="3" t="s">
        <v>1098</v>
      </c>
      <c r="K1536" s="2" t="s">
        <v>7243</v>
      </c>
    </row>
    <row r="1537" spans="1:11" x14ac:dyDescent="0.25">
      <c r="A1537" s="2" t="s">
        <v>7244</v>
      </c>
      <c r="B1537" s="2" t="s">
        <v>83</v>
      </c>
      <c r="C1537" s="2" t="s">
        <v>11</v>
      </c>
      <c r="D1537" s="2" t="s">
        <v>84</v>
      </c>
      <c r="E1537" s="2" t="s">
        <v>1144</v>
      </c>
      <c r="F1537" s="3">
        <v>4</v>
      </c>
      <c r="G1537" s="2" t="s">
        <v>1101</v>
      </c>
      <c r="H1537" s="2" t="s">
        <v>7245</v>
      </c>
      <c r="I1537" s="3" t="s">
        <v>7246</v>
      </c>
      <c r="J1537" s="3" t="s">
        <v>2720</v>
      </c>
      <c r="K1537" s="2" t="s">
        <v>7247</v>
      </c>
    </row>
    <row r="1538" spans="1:11" x14ac:dyDescent="0.25">
      <c r="A1538" s="2" t="s">
        <v>7248</v>
      </c>
      <c r="B1538" s="2" t="s">
        <v>83</v>
      </c>
      <c r="C1538" s="2" t="s">
        <v>11</v>
      </c>
      <c r="D1538" s="2" t="s">
        <v>84</v>
      </c>
      <c r="E1538" s="2" t="s">
        <v>1144</v>
      </c>
      <c r="F1538" s="3">
        <v>5</v>
      </c>
      <c r="G1538" s="2" t="s">
        <v>1101</v>
      </c>
      <c r="H1538" s="2" t="s">
        <v>7249</v>
      </c>
      <c r="I1538" s="3" t="s">
        <v>7250</v>
      </c>
      <c r="J1538" s="3" t="s">
        <v>1098</v>
      </c>
      <c r="K1538" s="2" t="s">
        <v>7251</v>
      </c>
    </row>
    <row r="1539" spans="1:11" x14ac:dyDescent="0.25">
      <c r="A1539" s="2" t="s">
        <v>7252</v>
      </c>
      <c r="B1539" s="2" t="s">
        <v>83</v>
      </c>
      <c r="C1539" s="2" t="s">
        <v>11</v>
      </c>
      <c r="D1539" s="2" t="s">
        <v>84</v>
      </c>
      <c r="E1539" s="2" t="s">
        <v>1144</v>
      </c>
      <c r="F1539" s="3">
        <v>6</v>
      </c>
      <c r="G1539" s="2" t="s">
        <v>1101</v>
      </c>
      <c r="H1539" s="2" t="s">
        <v>7253</v>
      </c>
      <c r="I1539" s="3" t="s">
        <v>7254</v>
      </c>
      <c r="J1539" s="3" t="s">
        <v>1098</v>
      </c>
      <c r="K1539" s="2" t="s">
        <v>7255</v>
      </c>
    </row>
    <row r="1540" spans="1:11" x14ac:dyDescent="0.25">
      <c r="A1540" s="2" t="s">
        <v>7256</v>
      </c>
      <c r="B1540" s="2" t="s">
        <v>83</v>
      </c>
      <c r="C1540" s="2" t="s">
        <v>11</v>
      </c>
      <c r="D1540" s="2" t="s">
        <v>84</v>
      </c>
      <c r="E1540" s="2" t="s">
        <v>380</v>
      </c>
      <c r="F1540" s="3">
        <v>0</v>
      </c>
      <c r="G1540" s="2" t="s">
        <v>1095</v>
      </c>
      <c r="H1540" s="2" t="s">
        <v>7257</v>
      </c>
      <c r="I1540" s="3" t="s">
        <v>7258</v>
      </c>
      <c r="J1540" s="3" t="s">
        <v>1098</v>
      </c>
      <c r="K1540" s="2" t="s">
        <v>7259</v>
      </c>
    </row>
    <row r="1541" spans="1:11" x14ac:dyDescent="0.25">
      <c r="A1541" s="2" t="s">
        <v>7260</v>
      </c>
      <c r="B1541" s="2" t="s">
        <v>83</v>
      </c>
      <c r="C1541" s="2" t="s">
        <v>11</v>
      </c>
      <c r="D1541" s="2" t="s">
        <v>84</v>
      </c>
      <c r="E1541" s="2" t="s">
        <v>380</v>
      </c>
      <c r="F1541" s="3">
        <v>1</v>
      </c>
      <c r="G1541" s="2" t="s">
        <v>1101</v>
      </c>
      <c r="H1541" s="2" t="s">
        <v>7261</v>
      </c>
      <c r="I1541" s="3" t="s">
        <v>7262</v>
      </c>
      <c r="J1541" s="3" t="s">
        <v>1098</v>
      </c>
      <c r="K1541" s="2" t="s">
        <v>7263</v>
      </c>
    </row>
    <row r="1542" spans="1:11" x14ac:dyDescent="0.25">
      <c r="A1542" s="2" t="s">
        <v>7264</v>
      </c>
      <c r="B1542" s="2" t="s">
        <v>83</v>
      </c>
      <c r="C1542" s="2" t="s">
        <v>11</v>
      </c>
      <c r="D1542" s="2" t="s">
        <v>84</v>
      </c>
      <c r="E1542" s="2" t="s">
        <v>380</v>
      </c>
      <c r="F1542" s="3">
        <v>2</v>
      </c>
      <c r="G1542" s="2" t="s">
        <v>1101</v>
      </c>
      <c r="H1542" s="2" t="s">
        <v>7265</v>
      </c>
      <c r="I1542" s="3" t="s">
        <v>7266</v>
      </c>
      <c r="J1542" s="3" t="s">
        <v>1098</v>
      </c>
      <c r="K1542" s="2" t="s">
        <v>7267</v>
      </c>
    </row>
    <row r="1543" spans="1:11" x14ac:dyDescent="0.25">
      <c r="A1543" s="2" t="s">
        <v>7268</v>
      </c>
      <c r="B1543" s="2" t="s">
        <v>83</v>
      </c>
      <c r="C1543" s="2" t="s">
        <v>11</v>
      </c>
      <c r="D1543" s="2" t="s">
        <v>84</v>
      </c>
      <c r="E1543" s="2" t="s">
        <v>380</v>
      </c>
      <c r="F1543" s="3">
        <v>3</v>
      </c>
      <c r="G1543" s="2" t="s">
        <v>1101</v>
      </c>
      <c r="H1543" s="2" t="s">
        <v>7269</v>
      </c>
      <c r="I1543" s="3" t="s">
        <v>7270</v>
      </c>
      <c r="J1543" s="3" t="s">
        <v>1098</v>
      </c>
      <c r="K1543" s="2" t="s">
        <v>7271</v>
      </c>
    </row>
    <row r="1544" spans="1:11" x14ac:dyDescent="0.25">
      <c r="A1544" s="2" t="s">
        <v>7272</v>
      </c>
      <c r="B1544" s="2" t="s">
        <v>83</v>
      </c>
      <c r="C1544" s="2" t="s">
        <v>11</v>
      </c>
      <c r="D1544" s="2" t="s">
        <v>84</v>
      </c>
      <c r="E1544" s="2" t="s">
        <v>380</v>
      </c>
      <c r="F1544" s="3">
        <v>4</v>
      </c>
      <c r="G1544" s="2" t="s">
        <v>1101</v>
      </c>
      <c r="H1544" s="2" t="s">
        <v>7273</v>
      </c>
      <c r="I1544" s="3" t="s">
        <v>7274</v>
      </c>
      <c r="J1544" s="3" t="s">
        <v>1098</v>
      </c>
      <c r="K1544" s="2" t="s">
        <v>7275</v>
      </c>
    </row>
    <row r="1545" spans="1:11" x14ac:dyDescent="0.25">
      <c r="A1545" s="2" t="s">
        <v>7276</v>
      </c>
      <c r="B1545" s="2" t="s">
        <v>83</v>
      </c>
      <c r="C1545" s="2" t="s">
        <v>11</v>
      </c>
      <c r="D1545" s="2" t="s">
        <v>84</v>
      </c>
      <c r="E1545" s="2" t="s">
        <v>380</v>
      </c>
      <c r="F1545" s="3">
        <v>5</v>
      </c>
      <c r="G1545" s="2" t="s">
        <v>1101</v>
      </c>
      <c r="H1545" s="2" t="s">
        <v>7277</v>
      </c>
      <c r="I1545" s="3" t="s">
        <v>7278</v>
      </c>
      <c r="J1545" s="3" t="s">
        <v>1098</v>
      </c>
      <c r="K1545" s="2" t="s">
        <v>7279</v>
      </c>
    </row>
    <row r="1546" spans="1:11" x14ac:dyDescent="0.25">
      <c r="A1546" s="2" t="s">
        <v>7280</v>
      </c>
      <c r="B1546" s="2" t="s">
        <v>83</v>
      </c>
      <c r="C1546" s="2" t="s">
        <v>11</v>
      </c>
      <c r="D1546" s="2" t="s">
        <v>84</v>
      </c>
      <c r="E1546" s="2" t="s">
        <v>380</v>
      </c>
      <c r="F1546" s="3">
        <v>6</v>
      </c>
      <c r="G1546" s="2" t="s">
        <v>1101</v>
      </c>
      <c r="H1546" s="2" t="s">
        <v>7281</v>
      </c>
      <c r="I1546" s="3" t="s">
        <v>7282</v>
      </c>
      <c r="J1546" s="3" t="s">
        <v>1098</v>
      </c>
      <c r="K1546" s="2" t="s">
        <v>7283</v>
      </c>
    </row>
    <row r="1547" spans="1:11" x14ac:dyDescent="0.25">
      <c r="A1547" s="2" t="s">
        <v>7284</v>
      </c>
      <c r="B1547" s="2" t="s">
        <v>83</v>
      </c>
      <c r="C1547" s="2" t="s">
        <v>11</v>
      </c>
      <c r="D1547" s="2" t="s">
        <v>84</v>
      </c>
      <c r="E1547" s="2" t="s">
        <v>1189</v>
      </c>
      <c r="F1547" s="3">
        <v>0</v>
      </c>
      <c r="G1547" s="2" t="s">
        <v>1095</v>
      </c>
      <c r="H1547" s="2" t="s">
        <v>7285</v>
      </c>
      <c r="I1547" s="3" t="s">
        <v>7286</v>
      </c>
      <c r="J1547" s="3" t="s">
        <v>1098</v>
      </c>
      <c r="K1547" s="2" t="s">
        <v>7287</v>
      </c>
    </row>
    <row r="1548" spans="1:11" x14ac:dyDescent="0.25">
      <c r="A1548" s="2" t="s">
        <v>7288</v>
      </c>
      <c r="B1548" s="2" t="s">
        <v>83</v>
      </c>
      <c r="C1548" s="2" t="s">
        <v>11</v>
      </c>
      <c r="D1548" s="2" t="s">
        <v>84</v>
      </c>
      <c r="E1548" s="2" t="s">
        <v>1189</v>
      </c>
      <c r="F1548" s="3">
        <v>1</v>
      </c>
      <c r="G1548" s="2" t="s">
        <v>1101</v>
      </c>
      <c r="H1548" s="2" t="s">
        <v>7289</v>
      </c>
      <c r="I1548" s="3" t="s">
        <v>7290</v>
      </c>
      <c r="J1548" s="3" t="s">
        <v>1098</v>
      </c>
      <c r="K1548" s="2" t="s">
        <v>7291</v>
      </c>
    </row>
    <row r="1549" spans="1:11" x14ac:dyDescent="0.25">
      <c r="A1549" s="2" t="s">
        <v>7292</v>
      </c>
      <c r="B1549" s="2" t="s">
        <v>83</v>
      </c>
      <c r="C1549" s="2" t="s">
        <v>11</v>
      </c>
      <c r="D1549" s="2" t="s">
        <v>84</v>
      </c>
      <c r="E1549" s="2" t="s">
        <v>1189</v>
      </c>
      <c r="F1549" s="3">
        <v>2</v>
      </c>
      <c r="G1549" s="2" t="s">
        <v>1101</v>
      </c>
      <c r="H1549" s="2" t="s">
        <v>7293</v>
      </c>
      <c r="I1549" s="3" t="s">
        <v>7294</v>
      </c>
      <c r="J1549" s="3" t="s">
        <v>1098</v>
      </c>
      <c r="K1549" s="2" t="s">
        <v>7295</v>
      </c>
    </row>
    <row r="1550" spans="1:11" x14ac:dyDescent="0.25">
      <c r="A1550" s="2" t="s">
        <v>7296</v>
      </c>
      <c r="B1550" s="2" t="s">
        <v>83</v>
      </c>
      <c r="C1550" s="2" t="s">
        <v>11</v>
      </c>
      <c r="D1550" s="2" t="s">
        <v>84</v>
      </c>
      <c r="E1550" s="2" t="s">
        <v>1189</v>
      </c>
      <c r="F1550" s="3">
        <v>3</v>
      </c>
      <c r="G1550" s="2" t="s">
        <v>1101</v>
      </c>
      <c r="H1550" s="2" t="s">
        <v>7297</v>
      </c>
      <c r="I1550" s="3" t="s">
        <v>7298</v>
      </c>
      <c r="J1550" s="3" t="s">
        <v>1098</v>
      </c>
      <c r="K1550" s="2" t="s">
        <v>7299</v>
      </c>
    </row>
    <row r="1551" spans="1:11" x14ac:dyDescent="0.25">
      <c r="A1551" s="2" t="s">
        <v>7300</v>
      </c>
      <c r="B1551" s="2" t="s">
        <v>83</v>
      </c>
      <c r="C1551" s="2" t="s">
        <v>11</v>
      </c>
      <c r="D1551" s="2" t="s">
        <v>84</v>
      </c>
      <c r="E1551" s="2" t="s">
        <v>1189</v>
      </c>
      <c r="F1551" s="3">
        <v>4</v>
      </c>
      <c r="G1551" s="2" t="s">
        <v>1101</v>
      </c>
      <c r="H1551" s="2" t="s">
        <v>7301</v>
      </c>
      <c r="I1551" s="3" t="s">
        <v>7302</v>
      </c>
      <c r="J1551" s="3" t="s">
        <v>1098</v>
      </c>
      <c r="K1551" s="2" t="s">
        <v>7303</v>
      </c>
    </row>
    <row r="1552" spans="1:11" x14ac:dyDescent="0.25">
      <c r="A1552" s="2" t="s">
        <v>7304</v>
      </c>
      <c r="B1552" s="2" t="s">
        <v>83</v>
      </c>
      <c r="C1552" s="2" t="s">
        <v>11</v>
      </c>
      <c r="D1552" s="2" t="s">
        <v>84</v>
      </c>
      <c r="E1552" s="2" t="s">
        <v>1189</v>
      </c>
      <c r="F1552" s="3">
        <v>5</v>
      </c>
      <c r="G1552" s="2" t="s">
        <v>1101</v>
      </c>
      <c r="H1552" s="2" t="s">
        <v>7305</v>
      </c>
      <c r="I1552" s="3" t="s">
        <v>7306</v>
      </c>
      <c r="J1552" s="3" t="s">
        <v>1098</v>
      </c>
      <c r="K1552" s="2" t="s">
        <v>7307</v>
      </c>
    </row>
    <row r="1553" spans="1:11" x14ac:dyDescent="0.25">
      <c r="A1553" s="2" t="s">
        <v>7308</v>
      </c>
      <c r="B1553" s="2" t="s">
        <v>83</v>
      </c>
      <c r="C1553" s="2" t="s">
        <v>11</v>
      </c>
      <c r="D1553" s="2" t="s">
        <v>84</v>
      </c>
      <c r="E1553" s="2" t="s">
        <v>1189</v>
      </c>
      <c r="F1553" s="3">
        <v>6</v>
      </c>
      <c r="G1553" s="2" t="s">
        <v>1101</v>
      </c>
      <c r="H1553" s="2" t="s">
        <v>7309</v>
      </c>
      <c r="I1553" s="3" t="s">
        <v>7310</v>
      </c>
      <c r="J1553" s="3" t="s">
        <v>1098</v>
      </c>
      <c r="K1553" s="2" t="s">
        <v>7311</v>
      </c>
    </row>
    <row r="1554" spans="1:11" x14ac:dyDescent="0.25">
      <c r="A1554" s="2" t="s">
        <v>7312</v>
      </c>
      <c r="B1554" s="2" t="s">
        <v>83</v>
      </c>
      <c r="C1554" s="2" t="s">
        <v>11</v>
      </c>
      <c r="D1554" s="2" t="s">
        <v>84</v>
      </c>
      <c r="E1554" s="2" t="s">
        <v>364</v>
      </c>
      <c r="F1554" s="3">
        <v>0</v>
      </c>
      <c r="G1554" s="2" t="s">
        <v>1095</v>
      </c>
      <c r="H1554" s="2" t="s">
        <v>7313</v>
      </c>
      <c r="I1554" s="3" t="s">
        <v>7314</v>
      </c>
      <c r="J1554" s="3" t="s">
        <v>1098</v>
      </c>
      <c r="K1554" s="2" t="s">
        <v>7315</v>
      </c>
    </row>
    <row r="1555" spans="1:11" x14ac:dyDescent="0.25">
      <c r="A1555" s="2" t="s">
        <v>7316</v>
      </c>
      <c r="B1555" s="2" t="s">
        <v>83</v>
      </c>
      <c r="C1555" s="2" t="s">
        <v>11</v>
      </c>
      <c r="D1555" s="2" t="s">
        <v>84</v>
      </c>
      <c r="E1555" s="2" t="s">
        <v>364</v>
      </c>
      <c r="F1555" s="3">
        <v>1</v>
      </c>
      <c r="G1555" s="2" t="s">
        <v>1101</v>
      </c>
      <c r="H1555" s="2" t="s">
        <v>7317</v>
      </c>
      <c r="I1555" s="3" t="s">
        <v>7318</v>
      </c>
      <c r="J1555" s="3" t="s">
        <v>1098</v>
      </c>
      <c r="K1555" s="2" t="s">
        <v>7319</v>
      </c>
    </row>
    <row r="1556" spans="1:11" x14ac:dyDescent="0.25">
      <c r="A1556" s="2" t="s">
        <v>7320</v>
      </c>
      <c r="B1556" s="2" t="s">
        <v>83</v>
      </c>
      <c r="C1556" s="2" t="s">
        <v>11</v>
      </c>
      <c r="D1556" s="2" t="s">
        <v>84</v>
      </c>
      <c r="E1556" s="2" t="s">
        <v>364</v>
      </c>
      <c r="F1556" s="3">
        <v>2</v>
      </c>
      <c r="G1556" s="2" t="s">
        <v>1101</v>
      </c>
      <c r="H1556" s="2" t="s">
        <v>7321</v>
      </c>
      <c r="I1556" s="3" t="s">
        <v>7322</v>
      </c>
      <c r="J1556" s="3" t="s">
        <v>1098</v>
      </c>
      <c r="K1556" s="2" t="s">
        <v>7323</v>
      </c>
    </row>
    <row r="1557" spans="1:11" x14ac:dyDescent="0.25">
      <c r="A1557" s="2" t="s">
        <v>7324</v>
      </c>
      <c r="B1557" s="2" t="s">
        <v>83</v>
      </c>
      <c r="C1557" s="2" t="s">
        <v>11</v>
      </c>
      <c r="D1557" s="2" t="s">
        <v>84</v>
      </c>
      <c r="E1557" s="2" t="s">
        <v>364</v>
      </c>
      <c r="F1557" s="3">
        <v>3</v>
      </c>
      <c r="G1557" s="2" t="s">
        <v>1101</v>
      </c>
      <c r="H1557" s="2" t="s">
        <v>7325</v>
      </c>
      <c r="I1557" s="3" t="s">
        <v>7326</v>
      </c>
      <c r="J1557" s="3" t="s">
        <v>1098</v>
      </c>
      <c r="K1557" s="2" t="s">
        <v>7327</v>
      </c>
    </row>
    <row r="1558" spans="1:11" x14ac:dyDescent="0.25">
      <c r="A1558" s="2" t="s">
        <v>7328</v>
      </c>
      <c r="B1558" s="2" t="s">
        <v>83</v>
      </c>
      <c r="C1558" s="2" t="s">
        <v>11</v>
      </c>
      <c r="D1558" s="2" t="s">
        <v>84</v>
      </c>
      <c r="E1558" s="2" t="s">
        <v>364</v>
      </c>
      <c r="F1558" s="3">
        <v>4</v>
      </c>
      <c r="G1558" s="2" t="s">
        <v>1101</v>
      </c>
      <c r="H1558" s="2" t="s">
        <v>7329</v>
      </c>
      <c r="I1558" s="3" t="s">
        <v>7330</v>
      </c>
      <c r="J1558" s="3" t="s">
        <v>1098</v>
      </c>
      <c r="K1558" s="2" t="s">
        <v>7331</v>
      </c>
    </row>
    <row r="1559" spans="1:11" x14ac:dyDescent="0.25">
      <c r="A1559" s="2" t="s">
        <v>7332</v>
      </c>
      <c r="B1559" s="2" t="s">
        <v>83</v>
      </c>
      <c r="C1559" s="2" t="s">
        <v>11</v>
      </c>
      <c r="D1559" s="2" t="s">
        <v>84</v>
      </c>
      <c r="E1559" s="2" t="s">
        <v>364</v>
      </c>
      <c r="F1559" s="3">
        <v>5</v>
      </c>
      <c r="G1559" s="2" t="s">
        <v>1101</v>
      </c>
      <c r="H1559" s="2" t="s">
        <v>7333</v>
      </c>
      <c r="I1559" s="3" t="s">
        <v>7334</v>
      </c>
      <c r="J1559" s="3" t="s">
        <v>1098</v>
      </c>
      <c r="K1559" s="2" t="s">
        <v>7335</v>
      </c>
    </row>
    <row r="1560" spans="1:11" x14ac:dyDescent="0.25">
      <c r="A1560" s="2" t="s">
        <v>7336</v>
      </c>
      <c r="B1560" s="2" t="s">
        <v>83</v>
      </c>
      <c r="C1560" s="2" t="s">
        <v>11</v>
      </c>
      <c r="D1560" s="2" t="s">
        <v>84</v>
      </c>
      <c r="E1560" s="2" t="s">
        <v>364</v>
      </c>
      <c r="F1560" s="3">
        <v>6</v>
      </c>
      <c r="G1560" s="2" t="s">
        <v>1101</v>
      </c>
      <c r="H1560" s="2" t="s">
        <v>7337</v>
      </c>
      <c r="I1560" s="3" t="s">
        <v>7338</v>
      </c>
      <c r="J1560" s="3" t="s">
        <v>1098</v>
      </c>
      <c r="K1560" s="2" t="s">
        <v>7339</v>
      </c>
    </row>
    <row r="1561" spans="1:11" x14ac:dyDescent="0.25">
      <c r="A1561" s="2" t="s">
        <v>7340</v>
      </c>
      <c r="B1561" s="2" t="s">
        <v>83</v>
      </c>
      <c r="C1561" s="2" t="s">
        <v>11</v>
      </c>
      <c r="D1561" s="2" t="s">
        <v>84</v>
      </c>
      <c r="E1561" s="2" t="s">
        <v>458</v>
      </c>
      <c r="F1561" s="3">
        <v>0</v>
      </c>
      <c r="G1561" s="2" t="s">
        <v>1095</v>
      </c>
      <c r="H1561" s="2" t="s">
        <v>7341</v>
      </c>
      <c r="I1561" s="3" t="s">
        <v>7342</v>
      </c>
      <c r="J1561" s="3" t="s">
        <v>1098</v>
      </c>
      <c r="K1561" s="2" t="s">
        <v>7343</v>
      </c>
    </row>
    <row r="1562" spans="1:11" x14ac:dyDescent="0.25">
      <c r="A1562" s="2" t="s">
        <v>7344</v>
      </c>
      <c r="B1562" s="2" t="s">
        <v>83</v>
      </c>
      <c r="C1562" s="2" t="s">
        <v>11</v>
      </c>
      <c r="D1562" s="2" t="s">
        <v>84</v>
      </c>
      <c r="E1562" s="2" t="s">
        <v>458</v>
      </c>
      <c r="F1562" s="3">
        <v>1</v>
      </c>
      <c r="G1562" s="2" t="s">
        <v>1101</v>
      </c>
      <c r="H1562" s="2" t="s">
        <v>7345</v>
      </c>
      <c r="I1562" s="3" t="s">
        <v>7346</v>
      </c>
      <c r="J1562" s="3" t="s">
        <v>1098</v>
      </c>
      <c r="K1562" s="2" t="s">
        <v>7347</v>
      </c>
    </row>
    <row r="1563" spans="1:11" x14ac:dyDescent="0.25">
      <c r="A1563" s="2" t="s">
        <v>7348</v>
      </c>
      <c r="B1563" s="2" t="s">
        <v>83</v>
      </c>
      <c r="C1563" s="2" t="s">
        <v>11</v>
      </c>
      <c r="D1563" s="2" t="s">
        <v>84</v>
      </c>
      <c r="E1563" s="2" t="s">
        <v>458</v>
      </c>
      <c r="F1563" s="3">
        <v>2</v>
      </c>
      <c r="G1563" s="2" t="s">
        <v>1101</v>
      </c>
      <c r="H1563" s="2" t="s">
        <v>7349</v>
      </c>
      <c r="I1563" s="3" t="s">
        <v>7350</v>
      </c>
      <c r="J1563" s="3" t="s">
        <v>1098</v>
      </c>
      <c r="K1563" s="2" t="s">
        <v>7351</v>
      </c>
    </row>
    <row r="1564" spans="1:11" x14ac:dyDescent="0.25">
      <c r="A1564" s="2" t="s">
        <v>7352</v>
      </c>
      <c r="B1564" s="2" t="s">
        <v>83</v>
      </c>
      <c r="C1564" s="2" t="s">
        <v>11</v>
      </c>
      <c r="D1564" s="2" t="s">
        <v>84</v>
      </c>
      <c r="E1564" s="2" t="s">
        <v>458</v>
      </c>
      <c r="F1564" s="3">
        <v>3</v>
      </c>
      <c r="G1564" s="2" t="s">
        <v>1101</v>
      </c>
      <c r="H1564" s="2" t="s">
        <v>7353</v>
      </c>
      <c r="I1564" s="3" t="s">
        <v>7354</v>
      </c>
      <c r="J1564" s="3" t="s">
        <v>1098</v>
      </c>
      <c r="K1564" s="2" t="s">
        <v>7355</v>
      </c>
    </row>
    <row r="1565" spans="1:11" x14ac:dyDescent="0.25">
      <c r="A1565" s="2" t="s">
        <v>7356</v>
      </c>
      <c r="B1565" s="2" t="s">
        <v>83</v>
      </c>
      <c r="C1565" s="2" t="s">
        <v>11</v>
      </c>
      <c r="D1565" s="2" t="s">
        <v>84</v>
      </c>
      <c r="E1565" s="2" t="s">
        <v>458</v>
      </c>
      <c r="F1565" s="3">
        <v>4</v>
      </c>
      <c r="G1565" s="2" t="s">
        <v>1101</v>
      </c>
      <c r="H1565" s="2" t="s">
        <v>7357</v>
      </c>
      <c r="I1565" s="3" t="s">
        <v>7358</v>
      </c>
      <c r="J1565" s="3" t="s">
        <v>1098</v>
      </c>
      <c r="K1565" s="2" t="s">
        <v>7359</v>
      </c>
    </row>
    <row r="1566" spans="1:11" x14ac:dyDescent="0.25">
      <c r="A1566" s="2" t="s">
        <v>7360</v>
      </c>
      <c r="B1566" s="2" t="s">
        <v>83</v>
      </c>
      <c r="C1566" s="2" t="s">
        <v>11</v>
      </c>
      <c r="D1566" s="2" t="s">
        <v>84</v>
      </c>
      <c r="E1566" s="2" t="s">
        <v>458</v>
      </c>
      <c r="F1566" s="3">
        <v>5</v>
      </c>
      <c r="G1566" s="2" t="s">
        <v>1101</v>
      </c>
      <c r="H1566" s="2" t="s">
        <v>7361</v>
      </c>
      <c r="I1566" s="3" t="s">
        <v>7362</v>
      </c>
      <c r="J1566" s="3" t="s">
        <v>1098</v>
      </c>
      <c r="K1566" s="2" t="s">
        <v>7363</v>
      </c>
    </row>
    <row r="1567" spans="1:11" x14ac:dyDescent="0.25">
      <c r="A1567" s="2" t="s">
        <v>7364</v>
      </c>
      <c r="B1567" s="2" t="s">
        <v>83</v>
      </c>
      <c r="C1567" s="2" t="s">
        <v>11</v>
      </c>
      <c r="D1567" s="2" t="s">
        <v>84</v>
      </c>
      <c r="E1567" s="2" t="s">
        <v>458</v>
      </c>
      <c r="F1567" s="3">
        <v>6</v>
      </c>
      <c r="G1567" s="2" t="s">
        <v>1101</v>
      </c>
      <c r="H1567" s="2" t="s">
        <v>7365</v>
      </c>
      <c r="I1567" s="3" t="s">
        <v>7366</v>
      </c>
      <c r="J1567" s="3" t="s">
        <v>1098</v>
      </c>
      <c r="K1567" s="2" t="s">
        <v>7367</v>
      </c>
    </row>
    <row r="1568" spans="1:11" x14ac:dyDescent="0.25">
      <c r="A1568" s="2" t="s">
        <v>7368</v>
      </c>
      <c r="B1568" s="2" t="s">
        <v>83</v>
      </c>
      <c r="C1568" s="2" t="s">
        <v>11</v>
      </c>
      <c r="D1568" s="2" t="s">
        <v>84</v>
      </c>
      <c r="E1568" s="2" t="s">
        <v>393</v>
      </c>
      <c r="F1568" s="3">
        <v>0</v>
      </c>
      <c r="G1568" s="2" t="s">
        <v>1095</v>
      </c>
      <c r="H1568" s="2" t="s">
        <v>7369</v>
      </c>
      <c r="I1568" s="3" t="s">
        <v>7370</v>
      </c>
      <c r="J1568" s="3" t="s">
        <v>1098</v>
      </c>
      <c r="K1568" s="2" t="s">
        <v>7371</v>
      </c>
    </row>
    <row r="1569" spans="1:11" x14ac:dyDescent="0.25">
      <c r="A1569" s="2" t="s">
        <v>7372</v>
      </c>
      <c r="B1569" s="2" t="s">
        <v>83</v>
      </c>
      <c r="C1569" s="2" t="s">
        <v>11</v>
      </c>
      <c r="D1569" s="2" t="s">
        <v>84</v>
      </c>
      <c r="E1569" s="2" t="s">
        <v>393</v>
      </c>
      <c r="F1569" s="3">
        <v>1</v>
      </c>
      <c r="G1569" s="2" t="s">
        <v>1101</v>
      </c>
      <c r="H1569" s="2" t="s">
        <v>7373</v>
      </c>
      <c r="I1569" s="3" t="s">
        <v>7374</v>
      </c>
      <c r="J1569" s="3" t="s">
        <v>1098</v>
      </c>
      <c r="K1569" s="2" t="s">
        <v>7375</v>
      </c>
    </row>
    <row r="1570" spans="1:11" x14ac:dyDescent="0.25">
      <c r="A1570" s="2" t="s">
        <v>7376</v>
      </c>
      <c r="B1570" s="2" t="s">
        <v>83</v>
      </c>
      <c r="C1570" s="2" t="s">
        <v>11</v>
      </c>
      <c r="D1570" s="2" t="s">
        <v>84</v>
      </c>
      <c r="E1570" s="2" t="s">
        <v>393</v>
      </c>
      <c r="F1570" s="3">
        <v>2</v>
      </c>
      <c r="G1570" s="2" t="s">
        <v>1101</v>
      </c>
      <c r="H1570" s="2" t="s">
        <v>7377</v>
      </c>
      <c r="I1570" s="3" t="s">
        <v>7378</v>
      </c>
      <c r="J1570" s="3" t="s">
        <v>1098</v>
      </c>
      <c r="K1570" s="2" t="s">
        <v>7379</v>
      </c>
    </row>
    <row r="1571" spans="1:11" x14ac:dyDescent="0.25">
      <c r="A1571" s="2" t="s">
        <v>7380</v>
      </c>
      <c r="B1571" s="2" t="s">
        <v>83</v>
      </c>
      <c r="C1571" s="2" t="s">
        <v>11</v>
      </c>
      <c r="D1571" s="2" t="s">
        <v>84</v>
      </c>
      <c r="E1571" s="2" t="s">
        <v>393</v>
      </c>
      <c r="F1571" s="3">
        <v>3</v>
      </c>
      <c r="G1571" s="2" t="s">
        <v>1101</v>
      </c>
      <c r="H1571" s="2" t="s">
        <v>7381</v>
      </c>
      <c r="I1571" s="3" t="s">
        <v>7382</v>
      </c>
      <c r="J1571" s="3" t="s">
        <v>1098</v>
      </c>
      <c r="K1571" s="2" t="s">
        <v>7383</v>
      </c>
    </row>
    <row r="1572" spans="1:11" x14ac:dyDescent="0.25">
      <c r="A1572" s="2" t="s">
        <v>7384</v>
      </c>
      <c r="B1572" s="2" t="s">
        <v>83</v>
      </c>
      <c r="C1572" s="2" t="s">
        <v>11</v>
      </c>
      <c r="D1572" s="2" t="s">
        <v>84</v>
      </c>
      <c r="E1572" s="2" t="s">
        <v>393</v>
      </c>
      <c r="F1572" s="3">
        <v>4</v>
      </c>
      <c r="G1572" s="2" t="s">
        <v>1101</v>
      </c>
      <c r="H1572" s="2" t="s">
        <v>7385</v>
      </c>
      <c r="I1572" s="3" t="s">
        <v>7386</v>
      </c>
      <c r="J1572" s="3" t="s">
        <v>1098</v>
      </c>
      <c r="K1572" s="2" t="s">
        <v>7387</v>
      </c>
    </row>
    <row r="1573" spans="1:11" x14ac:dyDescent="0.25">
      <c r="A1573" s="2" t="s">
        <v>7388</v>
      </c>
      <c r="B1573" s="2" t="s">
        <v>83</v>
      </c>
      <c r="C1573" s="2" t="s">
        <v>11</v>
      </c>
      <c r="D1573" s="2" t="s">
        <v>84</v>
      </c>
      <c r="E1573" s="2" t="s">
        <v>393</v>
      </c>
      <c r="F1573" s="3">
        <v>5</v>
      </c>
      <c r="G1573" s="2" t="s">
        <v>1101</v>
      </c>
      <c r="H1573" s="2" t="s">
        <v>7389</v>
      </c>
      <c r="I1573" s="3" t="s">
        <v>7390</v>
      </c>
      <c r="J1573" s="3" t="s">
        <v>1098</v>
      </c>
      <c r="K1573" s="2" t="s">
        <v>7391</v>
      </c>
    </row>
    <row r="1574" spans="1:11" x14ac:dyDescent="0.25">
      <c r="A1574" s="2" t="s">
        <v>7392</v>
      </c>
      <c r="B1574" s="2" t="s">
        <v>83</v>
      </c>
      <c r="C1574" s="2" t="s">
        <v>11</v>
      </c>
      <c r="D1574" s="2" t="s">
        <v>84</v>
      </c>
      <c r="E1574" s="2" t="s">
        <v>393</v>
      </c>
      <c r="F1574" s="3">
        <v>6</v>
      </c>
      <c r="G1574" s="2" t="s">
        <v>1101</v>
      </c>
      <c r="H1574" s="2" t="s">
        <v>7393</v>
      </c>
      <c r="I1574" s="3" t="s">
        <v>7394</v>
      </c>
      <c r="J1574" s="3" t="s">
        <v>1098</v>
      </c>
      <c r="K1574" s="2" t="s">
        <v>7395</v>
      </c>
    </row>
    <row r="1575" spans="1:11" x14ac:dyDescent="0.25">
      <c r="A1575" s="2" t="s">
        <v>7396</v>
      </c>
      <c r="B1575" s="2" t="s">
        <v>83</v>
      </c>
      <c r="C1575" s="2" t="s">
        <v>11</v>
      </c>
      <c r="D1575" s="2" t="s">
        <v>84</v>
      </c>
      <c r="E1575" s="2" t="s">
        <v>423</v>
      </c>
      <c r="F1575" s="3">
        <v>0</v>
      </c>
      <c r="G1575" s="2" t="s">
        <v>1095</v>
      </c>
      <c r="H1575" s="2" t="s">
        <v>7397</v>
      </c>
      <c r="I1575" s="3" t="s">
        <v>7398</v>
      </c>
      <c r="J1575" s="3" t="s">
        <v>1098</v>
      </c>
      <c r="K1575" s="2" t="s">
        <v>7399</v>
      </c>
    </row>
    <row r="1576" spans="1:11" x14ac:dyDescent="0.25">
      <c r="A1576" s="2" t="s">
        <v>7400</v>
      </c>
      <c r="B1576" s="2" t="s">
        <v>83</v>
      </c>
      <c r="C1576" s="2" t="s">
        <v>11</v>
      </c>
      <c r="D1576" s="2" t="s">
        <v>84</v>
      </c>
      <c r="E1576" s="2" t="s">
        <v>423</v>
      </c>
      <c r="F1576" s="3">
        <v>1</v>
      </c>
      <c r="G1576" s="2" t="s">
        <v>1101</v>
      </c>
      <c r="H1576" s="2" t="s">
        <v>7401</v>
      </c>
      <c r="I1576" s="3" t="s">
        <v>7402</v>
      </c>
      <c r="J1576" s="3" t="s">
        <v>1098</v>
      </c>
      <c r="K1576" s="2" t="s">
        <v>7403</v>
      </c>
    </row>
    <row r="1577" spans="1:11" x14ac:dyDescent="0.25">
      <c r="A1577" s="2" t="s">
        <v>7404</v>
      </c>
      <c r="B1577" s="2" t="s">
        <v>83</v>
      </c>
      <c r="C1577" s="2" t="s">
        <v>11</v>
      </c>
      <c r="D1577" s="2" t="s">
        <v>84</v>
      </c>
      <c r="E1577" s="2" t="s">
        <v>423</v>
      </c>
      <c r="F1577" s="3">
        <v>2</v>
      </c>
      <c r="G1577" s="2" t="s">
        <v>1101</v>
      </c>
      <c r="H1577" s="2" t="s">
        <v>7405</v>
      </c>
      <c r="I1577" s="3" t="s">
        <v>7406</v>
      </c>
      <c r="J1577" s="3" t="s">
        <v>1098</v>
      </c>
      <c r="K1577" s="2" t="s">
        <v>7407</v>
      </c>
    </row>
    <row r="1578" spans="1:11" x14ac:dyDescent="0.25">
      <c r="A1578" s="2" t="s">
        <v>7408</v>
      </c>
      <c r="B1578" s="2" t="s">
        <v>83</v>
      </c>
      <c r="C1578" s="2" t="s">
        <v>11</v>
      </c>
      <c r="D1578" s="2" t="s">
        <v>84</v>
      </c>
      <c r="E1578" s="2" t="s">
        <v>423</v>
      </c>
      <c r="F1578" s="3">
        <v>3</v>
      </c>
      <c r="G1578" s="2" t="s">
        <v>1101</v>
      </c>
      <c r="H1578" s="2" t="s">
        <v>7409</v>
      </c>
      <c r="I1578" s="3" t="s">
        <v>7410</v>
      </c>
      <c r="J1578" s="3" t="s">
        <v>1098</v>
      </c>
      <c r="K1578" s="2" t="s">
        <v>7411</v>
      </c>
    </row>
    <row r="1579" spans="1:11" x14ac:dyDescent="0.25">
      <c r="A1579" s="2" t="s">
        <v>7412</v>
      </c>
      <c r="B1579" s="2" t="s">
        <v>83</v>
      </c>
      <c r="C1579" s="2" t="s">
        <v>11</v>
      </c>
      <c r="D1579" s="2" t="s">
        <v>84</v>
      </c>
      <c r="E1579" s="2" t="s">
        <v>423</v>
      </c>
      <c r="F1579" s="3">
        <v>4</v>
      </c>
      <c r="G1579" s="2" t="s">
        <v>1101</v>
      </c>
      <c r="H1579" s="2" t="s">
        <v>7413</v>
      </c>
      <c r="I1579" s="3" t="s">
        <v>7414</v>
      </c>
      <c r="J1579" s="3" t="s">
        <v>1098</v>
      </c>
      <c r="K1579" s="2" t="s">
        <v>7415</v>
      </c>
    </row>
    <row r="1580" spans="1:11" x14ac:dyDescent="0.25">
      <c r="A1580" s="2" t="s">
        <v>7416</v>
      </c>
      <c r="B1580" s="2" t="s">
        <v>83</v>
      </c>
      <c r="C1580" s="2" t="s">
        <v>11</v>
      </c>
      <c r="D1580" s="2" t="s">
        <v>84</v>
      </c>
      <c r="E1580" s="2" t="s">
        <v>423</v>
      </c>
      <c r="F1580" s="3">
        <v>5</v>
      </c>
      <c r="G1580" s="2" t="s">
        <v>1101</v>
      </c>
      <c r="H1580" s="2" t="s">
        <v>7417</v>
      </c>
      <c r="I1580" s="3" t="s">
        <v>7418</v>
      </c>
      <c r="J1580" s="3" t="s">
        <v>1098</v>
      </c>
      <c r="K1580" s="2" t="s">
        <v>7419</v>
      </c>
    </row>
    <row r="1581" spans="1:11" x14ac:dyDescent="0.25">
      <c r="A1581" s="2" t="s">
        <v>7420</v>
      </c>
      <c r="B1581" s="2" t="s">
        <v>83</v>
      </c>
      <c r="C1581" s="2" t="s">
        <v>11</v>
      </c>
      <c r="D1581" s="2" t="s">
        <v>84</v>
      </c>
      <c r="E1581" s="2" t="s">
        <v>423</v>
      </c>
      <c r="F1581" s="3">
        <v>6</v>
      </c>
      <c r="G1581" s="2" t="s">
        <v>1101</v>
      </c>
      <c r="H1581" s="2" t="s">
        <v>7421</v>
      </c>
      <c r="I1581" s="3" t="s">
        <v>7422</v>
      </c>
      <c r="J1581" s="3" t="s">
        <v>1098</v>
      </c>
      <c r="K1581" s="2" t="s">
        <v>7423</v>
      </c>
    </row>
    <row r="1582" spans="1:11" x14ac:dyDescent="0.25">
      <c r="A1582" s="2" t="s">
        <v>7424</v>
      </c>
      <c r="B1582" s="2" t="s">
        <v>83</v>
      </c>
      <c r="C1582" s="2" t="s">
        <v>11</v>
      </c>
      <c r="D1582" s="2" t="s">
        <v>84</v>
      </c>
      <c r="E1582" s="2" t="s">
        <v>385</v>
      </c>
      <c r="F1582" s="3">
        <v>0</v>
      </c>
      <c r="G1582" s="2" t="s">
        <v>1095</v>
      </c>
      <c r="H1582" s="2" t="s">
        <v>7425</v>
      </c>
      <c r="I1582" s="3" t="s">
        <v>7426</v>
      </c>
      <c r="J1582" s="3" t="s">
        <v>1098</v>
      </c>
      <c r="K1582" s="2" t="s">
        <v>7427</v>
      </c>
    </row>
    <row r="1583" spans="1:11" x14ac:dyDescent="0.25">
      <c r="A1583" s="2" t="s">
        <v>7428</v>
      </c>
      <c r="B1583" s="2" t="s">
        <v>83</v>
      </c>
      <c r="C1583" s="2" t="s">
        <v>11</v>
      </c>
      <c r="D1583" s="2" t="s">
        <v>84</v>
      </c>
      <c r="E1583" s="2" t="s">
        <v>385</v>
      </c>
      <c r="F1583" s="3">
        <v>1</v>
      </c>
      <c r="G1583" s="2" t="s">
        <v>1101</v>
      </c>
      <c r="H1583" s="2" t="s">
        <v>7429</v>
      </c>
      <c r="I1583" s="3" t="s">
        <v>7430</v>
      </c>
      <c r="J1583" s="3" t="s">
        <v>1098</v>
      </c>
      <c r="K1583" s="2" t="s">
        <v>7431</v>
      </c>
    </row>
    <row r="1584" spans="1:11" x14ac:dyDescent="0.25">
      <c r="A1584" s="2" t="s">
        <v>7432</v>
      </c>
      <c r="B1584" s="2" t="s">
        <v>83</v>
      </c>
      <c r="C1584" s="2" t="s">
        <v>11</v>
      </c>
      <c r="D1584" s="2" t="s">
        <v>84</v>
      </c>
      <c r="E1584" s="2" t="s">
        <v>385</v>
      </c>
      <c r="F1584" s="3">
        <v>2</v>
      </c>
      <c r="G1584" s="2" t="s">
        <v>1101</v>
      </c>
      <c r="H1584" s="2" t="s">
        <v>7433</v>
      </c>
      <c r="I1584" s="3" t="s">
        <v>7434</v>
      </c>
      <c r="J1584" s="3" t="s">
        <v>1098</v>
      </c>
      <c r="K1584" s="2" t="s">
        <v>7435</v>
      </c>
    </row>
    <row r="1585" spans="1:11" x14ac:dyDescent="0.25">
      <c r="A1585" s="2" t="s">
        <v>7436</v>
      </c>
      <c r="B1585" s="2" t="s">
        <v>83</v>
      </c>
      <c r="C1585" s="2" t="s">
        <v>11</v>
      </c>
      <c r="D1585" s="2" t="s">
        <v>84</v>
      </c>
      <c r="E1585" s="2" t="s">
        <v>385</v>
      </c>
      <c r="F1585" s="3">
        <v>3</v>
      </c>
      <c r="G1585" s="2" t="s">
        <v>1101</v>
      </c>
      <c r="H1585" s="2" t="s">
        <v>7437</v>
      </c>
      <c r="I1585" s="3" t="s">
        <v>7438</v>
      </c>
      <c r="J1585" s="3" t="s">
        <v>1098</v>
      </c>
      <c r="K1585" s="2" t="s">
        <v>7439</v>
      </c>
    </row>
    <row r="1586" spans="1:11" x14ac:dyDescent="0.25">
      <c r="A1586" s="2" t="s">
        <v>7440</v>
      </c>
      <c r="B1586" s="2" t="s">
        <v>83</v>
      </c>
      <c r="C1586" s="2" t="s">
        <v>11</v>
      </c>
      <c r="D1586" s="2" t="s">
        <v>84</v>
      </c>
      <c r="E1586" s="2" t="s">
        <v>385</v>
      </c>
      <c r="F1586" s="3">
        <v>4</v>
      </c>
      <c r="G1586" s="2" t="s">
        <v>1101</v>
      </c>
      <c r="H1586" s="2" t="s">
        <v>7441</v>
      </c>
      <c r="I1586" s="3" t="s">
        <v>7442</v>
      </c>
      <c r="J1586" s="3" t="s">
        <v>1098</v>
      </c>
      <c r="K1586" s="2" t="s">
        <v>7443</v>
      </c>
    </row>
    <row r="1587" spans="1:11" x14ac:dyDescent="0.25">
      <c r="A1587" s="2" t="s">
        <v>7444</v>
      </c>
      <c r="B1587" s="2" t="s">
        <v>83</v>
      </c>
      <c r="C1587" s="2" t="s">
        <v>11</v>
      </c>
      <c r="D1587" s="2" t="s">
        <v>84</v>
      </c>
      <c r="E1587" s="2" t="s">
        <v>385</v>
      </c>
      <c r="F1587" s="3">
        <v>5</v>
      </c>
      <c r="G1587" s="2" t="s">
        <v>1101</v>
      </c>
      <c r="H1587" s="2" t="s">
        <v>7445</v>
      </c>
      <c r="I1587" s="3" t="s">
        <v>7446</v>
      </c>
      <c r="J1587" s="3" t="s">
        <v>1098</v>
      </c>
      <c r="K1587" s="2" t="s">
        <v>7447</v>
      </c>
    </row>
    <row r="1588" spans="1:11" x14ac:dyDescent="0.25">
      <c r="A1588" s="2" t="s">
        <v>7448</v>
      </c>
      <c r="B1588" s="2" t="s">
        <v>83</v>
      </c>
      <c r="C1588" s="2" t="s">
        <v>11</v>
      </c>
      <c r="D1588" s="2" t="s">
        <v>84</v>
      </c>
      <c r="E1588" s="2" t="s">
        <v>385</v>
      </c>
      <c r="F1588" s="3">
        <v>6</v>
      </c>
      <c r="G1588" s="2" t="s">
        <v>1101</v>
      </c>
      <c r="H1588" s="2" t="s">
        <v>7449</v>
      </c>
      <c r="I1588" s="3" t="s">
        <v>7450</v>
      </c>
      <c r="J1588" s="3" t="s">
        <v>1132</v>
      </c>
      <c r="K1588" s="2" t="s">
        <v>7451</v>
      </c>
    </row>
    <row r="1589" spans="1:11" x14ac:dyDescent="0.25">
      <c r="A1589" s="2" t="s">
        <v>7452</v>
      </c>
      <c r="B1589" s="2" t="s">
        <v>86</v>
      </c>
      <c r="C1589" s="2" t="s">
        <v>11</v>
      </c>
      <c r="D1589" s="2" t="s">
        <v>87</v>
      </c>
      <c r="E1589" s="2" t="s">
        <v>1144</v>
      </c>
      <c r="F1589" s="3">
        <v>0</v>
      </c>
      <c r="G1589" s="2" t="s">
        <v>1095</v>
      </c>
      <c r="H1589" s="2" t="s">
        <v>7453</v>
      </c>
      <c r="I1589" s="3" t="s">
        <v>7454</v>
      </c>
      <c r="J1589" s="3" t="s">
        <v>1098</v>
      </c>
      <c r="K1589" s="2" t="s">
        <v>7455</v>
      </c>
    </row>
    <row r="1590" spans="1:11" x14ac:dyDescent="0.25">
      <c r="A1590" s="2" t="s">
        <v>7456</v>
      </c>
      <c r="B1590" s="2" t="s">
        <v>86</v>
      </c>
      <c r="C1590" s="2" t="s">
        <v>11</v>
      </c>
      <c r="D1590" s="2" t="s">
        <v>87</v>
      </c>
      <c r="E1590" s="2" t="s">
        <v>1144</v>
      </c>
      <c r="F1590" s="3">
        <v>1</v>
      </c>
      <c r="G1590" s="2" t="s">
        <v>1101</v>
      </c>
      <c r="H1590" s="2" t="s">
        <v>7457</v>
      </c>
      <c r="I1590" s="3" t="s">
        <v>7458</v>
      </c>
      <c r="J1590" s="3" t="s">
        <v>1098</v>
      </c>
      <c r="K1590" s="2" t="s">
        <v>7459</v>
      </c>
    </row>
    <row r="1591" spans="1:11" x14ac:dyDescent="0.25">
      <c r="A1591" s="2" t="s">
        <v>7460</v>
      </c>
      <c r="B1591" s="2" t="s">
        <v>86</v>
      </c>
      <c r="C1591" s="2" t="s">
        <v>11</v>
      </c>
      <c r="D1591" s="2" t="s">
        <v>87</v>
      </c>
      <c r="E1591" s="2" t="s">
        <v>1144</v>
      </c>
      <c r="F1591" s="3">
        <v>2</v>
      </c>
      <c r="G1591" s="2" t="s">
        <v>1101</v>
      </c>
      <c r="H1591" s="2" t="s">
        <v>7461</v>
      </c>
      <c r="I1591" s="3" t="s">
        <v>7462</v>
      </c>
      <c r="J1591" s="3" t="s">
        <v>1098</v>
      </c>
      <c r="K1591" s="2" t="s">
        <v>7463</v>
      </c>
    </row>
    <row r="1592" spans="1:11" x14ac:dyDescent="0.25">
      <c r="A1592" s="2" t="s">
        <v>7464</v>
      </c>
      <c r="B1592" s="2" t="s">
        <v>86</v>
      </c>
      <c r="C1592" s="2" t="s">
        <v>11</v>
      </c>
      <c r="D1592" s="2" t="s">
        <v>87</v>
      </c>
      <c r="E1592" s="2" t="s">
        <v>1144</v>
      </c>
      <c r="F1592" s="3">
        <v>3</v>
      </c>
      <c r="G1592" s="2" t="s">
        <v>1101</v>
      </c>
      <c r="H1592" s="2" t="s">
        <v>7465</v>
      </c>
      <c r="I1592" s="3" t="s">
        <v>7466</v>
      </c>
      <c r="J1592" s="3" t="s">
        <v>1098</v>
      </c>
      <c r="K1592" s="2" t="s">
        <v>7467</v>
      </c>
    </row>
    <row r="1593" spans="1:11" x14ac:dyDescent="0.25">
      <c r="A1593" s="2" t="s">
        <v>7468</v>
      </c>
      <c r="B1593" s="2" t="s">
        <v>86</v>
      </c>
      <c r="C1593" s="2" t="s">
        <v>11</v>
      </c>
      <c r="D1593" s="2" t="s">
        <v>87</v>
      </c>
      <c r="E1593" s="2" t="s">
        <v>1144</v>
      </c>
      <c r="F1593" s="3">
        <v>4</v>
      </c>
      <c r="G1593" s="2" t="s">
        <v>1101</v>
      </c>
      <c r="H1593" s="2" t="s">
        <v>7469</v>
      </c>
      <c r="I1593" s="3" t="s">
        <v>7470</v>
      </c>
      <c r="J1593" s="3" t="s">
        <v>1098</v>
      </c>
      <c r="K1593" s="2" t="s">
        <v>7471</v>
      </c>
    </row>
    <row r="1594" spans="1:11" x14ac:dyDescent="0.25">
      <c r="A1594" s="2" t="s">
        <v>7472</v>
      </c>
      <c r="B1594" s="2" t="s">
        <v>86</v>
      </c>
      <c r="C1594" s="2" t="s">
        <v>11</v>
      </c>
      <c r="D1594" s="2" t="s">
        <v>87</v>
      </c>
      <c r="E1594" s="2" t="s">
        <v>1144</v>
      </c>
      <c r="F1594" s="3">
        <v>5</v>
      </c>
      <c r="G1594" s="2" t="s">
        <v>1101</v>
      </c>
      <c r="H1594" s="2" t="s">
        <v>7473</v>
      </c>
      <c r="I1594" s="3" t="s">
        <v>7474</v>
      </c>
      <c r="J1594" s="3" t="s">
        <v>1098</v>
      </c>
      <c r="K1594" s="2" t="s">
        <v>7475</v>
      </c>
    </row>
    <row r="1595" spans="1:11" x14ac:dyDescent="0.25">
      <c r="A1595" s="2" t="s">
        <v>7476</v>
      </c>
      <c r="B1595" s="2" t="s">
        <v>86</v>
      </c>
      <c r="C1595" s="2" t="s">
        <v>11</v>
      </c>
      <c r="D1595" s="2" t="s">
        <v>87</v>
      </c>
      <c r="E1595" s="2" t="s">
        <v>1144</v>
      </c>
      <c r="F1595" s="3">
        <v>6</v>
      </c>
      <c r="G1595" s="2" t="s">
        <v>1101</v>
      </c>
      <c r="H1595" s="2" t="s">
        <v>7477</v>
      </c>
      <c r="I1595" s="3" t="s">
        <v>7478</v>
      </c>
      <c r="J1595" s="3" t="s">
        <v>1098</v>
      </c>
      <c r="K1595" s="2" t="s">
        <v>7479</v>
      </c>
    </row>
    <row r="1596" spans="1:11" x14ac:dyDescent="0.25">
      <c r="A1596" s="2" t="s">
        <v>7480</v>
      </c>
      <c r="B1596" s="2" t="s">
        <v>86</v>
      </c>
      <c r="C1596" s="2" t="s">
        <v>11</v>
      </c>
      <c r="D1596" s="2" t="s">
        <v>87</v>
      </c>
      <c r="E1596" s="2" t="s">
        <v>364</v>
      </c>
      <c r="F1596" s="3">
        <v>0</v>
      </c>
      <c r="G1596" s="2" t="s">
        <v>1095</v>
      </c>
      <c r="H1596" s="2" t="s">
        <v>7481</v>
      </c>
      <c r="I1596" s="3" t="s">
        <v>7482</v>
      </c>
      <c r="J1596" s="3" t="s">
        <v>1098</v>
      </c>
      <c r="K1596" s="2" t="s">
        <v>7483</v>
      </c>
    </row>
    <row r="1597" spans="1:11" x14ac:dyDescent="0.25">
      <c r="A1597" s="2" t="s">
        <v>7484</v>
      </c>
      <c r="B1597" s="2" t="s">
        <v>86</v>
      </c>
      <c r="C1597" s="2" t="s">
        <v>11</v>
      </c>
      <c r="D1597" s="2" t="s">
        <v>87</v>
      </c>
      <c r="E1597" s="2" t="s">
        <v>364</v>
      </c>
      <c r="F1597" s="3">
        <v>1</v>
      </c>
      <c r="G1597" s="2" t="s">
        <v>1101</v>
      </c>
      <c r="H1597" s="2" t="s">
        <v>7485</v>
      </c>
      <c r="I1597" s="3" t="s">
        <v>7486</v>
      </c>
      <c r="J1597" s="3" t="s">
        <v>1098</v>
      </c>
      <c r="K1597" s="2" t="s">
        <v>7487</v>
      </c>
    </row>
    <row r="1598" spans="1:11" x14ac:dyDescent="0.25">
      <c r="A1598" s="2" t="s">
        <v>7488</v>
      </c>
      <c r="B1598" s="2" t="s">
        <v>86</v>
      </c>
      <c r="C1598" s="2" t="s">
        <v>11</v>
      </c>
      <c r="D1598" s="2" t="s">
        <v>87</v>
      </c>
      <c r="E1598" s="2" t="s">
        <v>364</v>
      </c>
      <c r="F1598" s="3">
        <v>2</v>
      </c>
      <c r="G1598" s="2" t="s">
        <v>1101</v>
      </c>
      <c r="H1598" s="2" t="s">
        <v>7489</v>
      </c>
      <c r="I1598" s="3" t="s">
        <v>7490</v>
      </c>
      <c r="J1598" s="3" t="s">
        <v>1098</v>
      </c>
      <c r="K1598" s="2" t="s">
        <v>7491</v>
      </c>
    </row>
    <row r="1599" spans="1:11" x14ac:dyDescent="0.25">
      <c r="A1599" s="2" t="s">
        <v>7492</v>
      </c>
      <c r="B1599" s="2" t="s">
        <v>86</v>
      </c>
      <c r="C1599" s="2" t="s">
        <v>11</v>
      </c>
      <c r="D1599" s="2" t="s">
        <v>87</v>
      </c>
      <c r="E1599" s="2" t="s">
        <v>364</v>
      </c>
      <c r="F1599" s="3">
        <v>3</v>
      </c>
      <c r="G1599" s="2" t="s">
        <v>1101</v>
      </c>
      <c r="H1599" s="2" t="s">
        <v>7493</v>
      </c>
      <c r="I1599" s="3" t="s">
        <v>7494</v>
      </c>
      <c r="J1599" s="3" t="s">
        <v>1098</v>
      </c>
      <c r="K1599" s="2" t="s">
        <v>7495</v>
      </c>
    </row>
    <row r="1600" spans="1:11" x14ac:dyDescent="0.25">
      <c r="A1600" s="2" t="s">
        <v>7496</v>
      </c>
      <c r="B1600" s="2" t="s">
        <v>86</v>
      </c>
      <c r="C1600" s="2" t="s">
        <v>11</v>
      </c>
      <c r="D1600" s="2" t="s">
        <v>87</v>
      </c>
      <c r="E1600" s="2" t="s">
        <v>364</v>
      </c>
      <c r="F1600" s="3">
        <v>4</v>
      </c>
      <c r="G1600" s="2" t="s">
        <v>1101</v>
      </c>
      <c r="H1600" s="2" t="s">
        <v>7497</v>
      </c>
      <c r="I1600" s="3" t="s">
        <v>7498</v>
      </c>
      <c r="J1600" s="3" t="s">
        <v>1098</v>
      </c>
      <c r="K1600" s="2" t="s">
        <v>7499</v>
      </c>
    </row>
    <row r="1601" spans="1:11" x14ac:dyDescent="0.25">
      <c r="A1601" s="2" t="s">
        <v>7500</v>
      </c>
      <c r="B1601" s="2" t="s">
        <v>86</v>
      </c>
      <c r="C1601" s="2" t="s">
        <v>11</v>
      </c>
      <c r="D1601" s="2" t="s">
        <v>87</v>
      </c>
      <c r="E1601" s="2" t="s">
        <v>364</v>
      </c>
      <c r="F1601" s="3">
        <v>5</v>
      </c>
      <c r="G1601" s="2" t="s">
        <v>1101</v>
      </c>
      <c r="H1601" s="2" t="s">
        <v>7501</v>
      </c>
      <c r="I1601" s="3" t="s">
        <v>7502</v>
      </c>
      <c r="J1601" s="3" t="s">
        <v>1098</v>
      </c>
      <c r="K1601" s="2" t="s">
        <v>7503</v>
      </c>
    </row>
    <row r="1602" spans="1:11" x14ac:dyDescent="0.25">
      <c r="A1602" s="2" t="s">
        <v>7504</v>
      </c>
      <c r="B1602" s="2" t="s">
        <v>86</v>
      </c>
      <c r="C1602" s="2" t="s">
        <v>11</v>
      </c>
      <c r="D1602" s="2" t="s">
        <v>87</v>
      </c>
      <c r="E1602" s="2" t="s">
        <v>364</v>
      </c>
      <c r="F1602" s="3">
        <v>6</v>
      </c>
      <c r="G1602" s="2" t="s">
        <v>1101</v>
      </c>
      <c r="H1602" s="2" t="s">
        <v>7505</v>
      </c>
      <c r="I1602" s="3" t="s">
        <v>7506</v>
      </c>
      <c r="J1602" s="3" t="s">
        <v>1098</v>
      </c>
      <c r="K1602" s="2" t="s">
        <v>7507</v>
      </c>
    </row>
    <row r="1603" spans="1:11" x14ac:dyDescent="0.25">
      <c r="A1603" s="2" t="s">
        <v>7508</v>
      </c>
      <c r="B1603" s="2" t="s">
        <v>89</v>
      </c>
      <c r="C1603" s="2" t="s">
        <v>11</v>
      </c>
      <c r="D1603" s="2" t="s">
        <v>90</v>
      </c>
      <c r="E1603" s="2" t="s">
        <v>380</v>
      </c>
      <c r="F1603" s="3">
        <v>0</v>
      </c>
      <c r="G1603" s="2" t="s">
        <v>1095</v>
      </c>
      <c r="H1603" s="2" t="s">
        <v>7509</v>
      </c>
      <c r="I1603" s="3" t="s">
        <v>7510</v>
      </c>
      <c r="J1603" s="3" t="s">
        <v>1098</v>
      </c>
      <c r="K1603" s="2" t="s">
        <v>7511</v>
      </c>
    </row>
    <row r="1604" spans="1:11" x14ac:dyDescent="0.25">
      <c r="A1604" s="2" t="s">
        <v>7512</v>
      </c>
      <c r="B1604" s="2" t="s">
        <v>89</v>
      </c>
      <c r="C1604" s="2" t="s">
        <v>11</v>
      </c>
      <c r="D1604" s="2" t="s">
        <v>90</v>
      </c>
      <c r="E1604" s="2" t="s">
        <v>380</v>
      </c>
      <c r="F1604" s="3">
        <v>1</v>
      </c>
      <c r="G1604" s="2" t="s">
        <v>1101</v>
      </c>
      <c r="H1604" s="2" t="s">
        <v>7513</v>
      </c>
      <c r="I1604" s="3" t="s">
        <v>7514</v>
      </c>
      <c r="J1604" s="3" t="s">
        <v>1098</v>
      </c>
      <c r="K1604" s="2" t="s">
        <v>7515</v>
      </c>
    </row>
    <row r="1605" spans="1:11" x14ac:dyDescent="0.25">
      <c r="A1605" s="2" t="s">
        <v>7516</v>
      </c>
      <c r="B1605" s="2" t="s">
        <v>89</v>
      </c>
      <c r="C1605" s="2" t="s">
        <v>11</v>
      </c>
      <c r="D1605" s="2" t="s">
        <v>90</v>
      </c>
      <c r="E1605" s="2" t="s">
        <v>380</v>
      </c>
      <c r="F1605" s="3">
        <v>2</v>
      </c>
      <c r="G1605" s="2" t="s">
        <v>1101</v>
      </c>
      <c r="H1605" s="2" t="s">
        <v>7517</v>
      </c>
      <c r="I1605" s="3" t="s">
        <v>7518</v>
      </c>
      <c r="J1605" s="3" t="s">
        <v>1098</v>
      </c>
      <c r="K1605" s="2" t="s">
        <v>7519</v>
      </c>
    </row>
    <row r="1606" spans="1:11" x14ac:dyDescent="0.25">
      <c r="A1606" s="2" t="s">
        <v>7520</v>
      </c>
      <c r="B1606" s="2" t="s">
        <v>89</v>
      </c>
      <c r="C1606" s="2" t="s">
        <v>11</v>
      </c>
      <c r="D1606" s="2" t="s">
        <v>90</v>
      </c>
      <c r="E1606" s="2" t="s">
        <v>380</v>
      </c>
      <c r="F1606" s="3">
        <v>3</v>
      </c>
      <c r="G1606" s="2" t="s">
        <v>1101</v>
      </c>
      <c r="H1606" s="2" t="s">
        <v>7521</v>
      </c>
      <c r="I1606" s="3" t="s">
        <v>7522</v>
      </c>
      <c r="J1606" s="3" t="s">
        <v>1098</v>
      </c>
      <c r="K1606" s="2" t="s">
        <v>7523</v>
      </c>
    </row>
    <row r="1607" spans="1:11" x14ac:dyDescent="0.25">
      <c r="A1607" s="2" t="s">
        <v>7524</v>
      </c>
      <c r="B1607" s="2" t="s">
        <v>89</v>
      </c>
      <c r="C1607" s="2" t="s">
        <v>11</v>
      </c>
      <c r="D1607" s="2" t="s">
        <v>90</v>
      </c>
      <c r="E1607" s="2" t="s">
        <v>380</v>
      </c>
      <c r="F1607" s="3">
        <v>4</v>
      </c>
      <c r="G1607" s="2" t="s">
        <v>1101</v>
      </c>
      <c r="H1607" s="2" t="s">
        <v>7525</v>
      </c>
      <c r="I1607" s="3" t="s">
        <v>7526</v>
      </c>
      <c r="J1607" s="3" t="s">
        <v>1098</v>
      </c>
      <c r="K1607" s="2" t="s">
        <v>7527</v>
      </c>
    </row>
    <row r="1608" spans="1:11" x14ac:dyDescent="0.25">
      <c r="A1608" s="2" t="s">
        <v>7528</v>
      </c>
      <c r="B1608" s="2" t="s">
        <v>89</v>
      </c>
      <c r="C1608" s="2" t="s">
        <v>11</v>
      </c>
      <c r="D1608" s="2" t="s">
        <v>90</v>
      </c>
      <c r="E1608" s="2" t="s">
        <v>380</v>
      </c>
      <c r="F1608" s="3">
        <v>5</v>
      </c>
      <c r="G1608" s="2" t="s">
        <v>1101</v>
      </c>
      <c r="H1608" s="2" t="s">
        <v>7529</v>
      </c>
      <c r="I1608" s="3" t="s">
        <v>7530</v>
      </c>
      <c r="J1608" s="3" t="s">
        <v>1098</v>
      </c>
      <c r="K1608" s="2" t="s">
        <v>7531</v>
      </c>
    </row>
    <row r="1609" spans="1:11" x14ac:dyDescent="0.25">
      <c r="A1609" s="2" t="s">
        <v>7532</v>
      </c>
      <c r="B1609" s="2" t="s">
        <v>89</v>
      </c>
      <c r="C1609" s="2" t="s">
        <v>11</v>
      </c>
      <c r="D1609" s="2" t="s">
        <v>90</v>
      </c>
      <c r="E1609" s="2" t="s">
        <v>380</v>
      </c>
      <c r="F1609" s="3">
        <v>6</v>
      </c>
      <c r="G1609" s="2" t="s">
        <v>1101</v>
      </c>
      <c r="H1609" s="2" t="s">
        <v>7533</v>
      </c>
      <c r="I1609" s="3" t="s">
        <v>7534</v>
      </c>
      <c r="J1609" s="3" t="s">
        <v>1098</v>
      </c>
      <c r="K1609" s="2" t="s">
        <v>7535</v>
      </c>
    </row>
    <row r="1610" spans="1:11" x14ac:dyDescent="0.25">
      <c r="A1610" s="2" t="s">
        <v>7536</v>
      </c>
      <c r="B1610" s="2" t="s">
        <v>89</v>
      </c>
      <c r="C1610" s="2" t="s">
        <v>11</v>
      </c>
      <c r="D1610" s="2" t="s">
        <v>90</v>
      </c>
      <c r="E1610" s="2" t="s">
        <v>1189</v>
      </c>
      <c r="F1610" s="3">
        <v>0</v>
      </c>
      <c r="G1610" s="2" t="s">
        <v>1095</v>
      </c>
      <c r="H1610" s="2" t="s">
        <v>7537</v>
      </c>
      <c r="I1610" s="3" t="s">
        <v>7538</v>
      </c>
      <c r="J1610" s="3" t="s">
        <v>1098</v>
      </c>
      <c r="K1610" s="2" t="s">
        <v>7539</v>
      </c>
    </row>
    <row r="1611" spans="1:11" x14ac:dyDescent="0.25">
      <c r="A1611" s="2" t="s">
        <v>7540</v>
      </c>
      <c r="B1611" s="2" t="s">
        <v>89</v>
      </c>
      <c r="C1611" s="2" t="s">
        <v>11</v>
      </c>
      <c r="D1611" s="2" t="s">
        <v>90</v>
      </c>
      <c r="E1611" s="2" t="s">
        <v>1189</v>
      </c>
      <c r="F1611" s="3">
        <v>1</v>
      </c>
      <c r="G1611" s="2" t="s">
        <v>1101</v>
      </c>
      <c r="H1611" s="2" t="s">
        <v>7541</v>
      </c>
      <c r="I1611" s="3" t="s">
        <v>7542</v>
      </c>
      <c r="J1611" s="3" t="s">
        <v>1098</v>
      </c>
      <c r="K1611" s="2" t="s">
        <v>7543</v>
      </c>
    </row>
    <row r="1612" spans="1:11" x14ac:dyDescent="0.25">
      <c r="A1612" s="2" t="s">
        <v>7544</v>
      </c>
      <c r="B1612" s="2" t="s">
        <v>89</v>
      </c>
      <c r="C1612" s="2" t="s">
        <v>11</v>
      </c>
      <c r="D1612" s="2" t="s">
        <v>90</v>
      </c>
      <c r="E1612" s="2" t="s">
        <v>1189</v>
      </c>
      <c r="F1612" s="3">
        <v>2</v>
      </c>
      <c r="G1612" s="2" t="s">
        <v>1101</v>
      </c>
      <c r="H1612" s="2" t="s">
        <v>7545</v>
      </c>
      <c r="I1612" s="3" t="s">
        <v>7546</v>
      </c>
      <c r="J1612" s="3" t="s">
        <v>1098</v>
      </c>
      <c r="K1612" s="2" t="s">
        <v>7547</v>
      </c>
    </row>
    <row r="1613" spans="1:11" x14ac:dyDescent="0.25">
      <c r="A1613" s="2" t="s">
        <v>7548</v>
      </c>
      <c r="B1613" s="2" t="s">
        <v>89</v>
      </c>
      <c r="C1613" s="2" t="s">
        <v>11</v>
      </c>
      <c r="D1613" s="2" t="s">
        <v>90</v>
      </c>
      <c r="E1613" s="2" t="s">
        <v>1189</v>
      </c>
      <c r="F1613" s="3">
        <v>3</v>
      </c>
      <c r="G1613" s="2" t="s">
        <v>1101</v>
      </c>
      <c r="H1613" s="2" t="s">
        <v>7549</v>
      </c>
      <c r="I1613" s="3" t="s">
        <v>7550</v>
      </c>
      <c r="J1613" s="3" t="s">
        <v>1098</v>
      </c>
      <c r="K1613" s="2" t="s">
        <v>7551</v>
      </c>
    </row>
    <row r="1614" spans="1:11" x14ac:dyDescent="0.25">
      <c r="A1614" s="2" t="s">
        <v>7552</v>
      </c>
      <c r="B1614" s="2" t="s">
        <v>89</v>
      </c>
      <c r="C1614" s="2" t="s">
        <v>11</v>
      </c>
      <c r="D1614" s="2" t="s">
        <v>90</v>
      </c>
      <c r="E1614" s="2" t="s">
        <v>1189</v>
      </c>
      <c r="F1614" s="3">
        <v>4</v>
      </c>
      <c r="G1614" s="2" t="s">
        <v>1101</v>
      </c>
      <c r="H1614" s="2" t="s">
        <v>7553</v>
      </c>
      <c r="I1614" s="3" t="s">
        <v>7554</v>
      </c>
      <c r="J1614" s="3" t="s">
        <v>1098</v>
      </c>
      <c r="K1614" s="2" t="s">
        <v>7555</v>
      </c>
    </row>
    <row r="1615" spans="1:11" x14ac:dyDescent="0.25">
      <c r="A1615" s="2" t="s">
        <v>7556</v>
      </c>
      <c r="B1615" s="2" t="s">
        <v>89</v>
      </c>
      <c r="C1615" s="2" t="s">
        <v>11</v>
      </c>
      <c r="D1615" s="2" t="s">
        <v>90</v>
      </c>
      <c r="E1615" s="2" t="s">
        <v>1189</v>
      </c>
      <c r="F1615" s="3">
        <v>5</v>
      </c>
      <c r="G1615" s="2" t="s">
        <v>1101</v>
      </c>
      <c r="H1615" s="2" t="s">
        <v>7557</v>
      </c>
      <c r="I1615" s="3" t="s">
        <v>7558</v>
      </c>
      <c r="J1615" s="3" t="s">
        <v>1098</v>
      </c>
      <c r="K1615" s="2" t="s">
        <v>7559</v>
      </c>
    </row>
    <row r="1616" spans="1:11" x14ac:dyDescent="0.25">
      <c r="A1616" s="2" t="s">
        <v>7560</v>
      </c>
      <c r="B1616" s="2" t="s">
        <v>89</v>
      </c>
      <c r="C1616" s="2" t="s">
        <v>11</v>
      </c>
      <c r="D1616" s="2" t="s">
        <v>90</v>
      </c>
      <c r="E1616" s="2" t="s">
        <v>1189</v>
      </c>
      <c r="F1616" s="3">
        <v>6</v>
      </c>
      <c r="G1616" s="2" t="s">
        <v>1101</v>
      </c>
      <c r="H1616" s="2" t="s">
        <v>7561</v>
      </c>
      <c r="I1616" s="3" t="s">
        <v>7562</v>
      </c>
      <c r="J1616" s="3" t="s">
        <v>1098</v>
      </c>
      <c r="K1616" s="2" t="s">
        <v>7563</v>
      </c>
    </row>
    <row r="1617" spans="1:11" x14ac:dyDescent="0.25">
      <c r="A1617" s="2" t="s">
        <v>7564</v>
      </c>
      <c r="B1617" s="2" t="s">
        <v>92</v>
      </c>
      <c r="C1617" s="2" t="s">
        <v>11</v>
      </c>
      <c r="D1617" s="2" t="s">
        <v>93</v>
      </c>
      <c r="E1617" s="2" t="s">
        <v>388</v>
      </c>
      <c r="F1617" s="3">
        <v>0</v>
      </c>
      <c r="G1617" s="2" t="s">
        <v>1095</v>
      </c>
      <c r="H1617" s="2" t="s">
        <v>7565</v>
      </c>
      <c r="I1617" s="3" t="s">
        <v>7566</v>
      </c>
      <c r="J1617" s="3" t="s">
        <v>1098</v>
      </c>
      <c r="K1617" s="2" t="s">
        <v>7567</v>
      </c>
    </row>
    <row r="1618" spans="1:11" x14ac:dyDescent="0.25">
      <c r="A1618" s="2" t="s">
        <v>7568</v>
      </c>
      <c r="B1618" s="2" t="s">
        <v>92</v>
      </c>
      <c r="C1618" s="2" t="s">
        <v>11</v>
      </c>
      <c r="D1618" s="2" t="s">
        <v>93</v>
      </c>
      <c r="E1618" s="2" t="s">
        <v>388</v>
      </c>
      <c r="F1618" s="3">
        <v>1</v>
      </c>
      <c r="G1618" s="2" t="s">
        <v>1101</v>
      </c>
      <c r="H1618" s="2" t="s">
        <v>7569</v>
      </c>
      <c r="I1618" s="3" t="s">
        <v>7570</v>
      </c>
      <c r="J1618" s="3" t="s">
        <v>1098</v>
      </c>
      <c r="K1618" s="2" t="s">
        <v>7571</v>
      </c>
    </row>
    <row r="1619" spans="1:11" x14ac:dyDescent="0.25">
      <c r="A1619" s="2" t="s">
        <v>7572</v>
      </c>
      <c r="B1619" s="2" t="s">
        <v>92</v>
      </c>
      <c r="C1619" s="2" t="s">
        <v>11</v>
      </c>
      <c r="D1619" s="2" t="s">
        <v>93</v>
      </c>
      <c r="E1619" s="2" t="s">
        <v>388</v>
      </c>
      <c r="F1619" s="3">
        <v>2</v>
      </c>
      <c r="G1619" s="2" t="s">
        <v>1101</v>
      </c>
      <c r="H1619" s="2" t="s">
        <v>7573</v>
      </c>
      <c r="I1619" s="3" t="s">
        <v>7574</v>
      </c>
      <c r="J1619" s="3" t="s">
        <v>1098</v>
      </c>
      <c r="K1619" s="2" t="s">
        <v>7575</v>
      </c>
    </row>
    <row r="1620" spans="1:11" x14ac:dyDescent="0.25">
      <c r="A1620" s="2" t="s">
        <v>7576</v>
      </c>
      <c r="B1620" s="2" t="s">
        <v>92</v>
      </c>
      <c r="C1620" s="2" t="s">
        <v>11</v>
      </c>
      <c r="D1620" s="2" t="s">
        <v>93</v>
      </c>
      <c r="E1620" s="2" t="s">
        <v>388</v>
      </c>
      <c r="F1620" s="3">
        <v>3</v>
      </c>
      <c r="G1620" s="2" t="s">
        <v>1101</v>
      </c>
      <c r="H1620" s="2" t="s">
        <v>7577</v>
      </c>
      <c r="I1620" s="3" t="s">
        <v>7578</v>
      </c>
      <c r="J1620" s="3" t="s">
        <v>1098</v>
      </c>
      <c r="K1620" s="2" t="s">
        <v>7579</v>
      </c>
    </row>
    <row r="1621" spans="1:11" x14ac:dyDescent="0.25">
      <c r="A1621" s="2" t="s">
        <v>7580</v>
      </c>
      <c r="B1621" s="2" t="s">
        <v>92</v>
      </c>
      <c r="C1621" s="2" t="s">
        <v>11</v>
      </c>
      <c r="D1621" s="2" t="s">
        <v>93</v>
      </c>
      <c r="E1621" s="2" t="s">
        <v>388</v>
      </c>
      <c r="F1621" s="3">
        <v>4</v>
      </c>
      <c r="G1621" s="2" t="s">
        <v>1101</v>
      </c>
      <c r="H1621" s="2" t="s">
        <v>7581</v>
      </c>
      <c r="I1621" s="3" t="s">
        <v>7582</v>
      </c>
      <c r="J1621" s="3" t="s">
        <v>1098</v>
      </c>
      <c r="K1621" s="2" t="s">
        <v>7583</v>
      </c>
    </row>
    <row r="1622" spans="1:11" x14ac:dyDescent="0.25">
      <c r="A1622" s="2" t="s">
        <v>7584</v>
      </c>
      <c r="B1622" s="2" t="s">
        <v>92</v>
      </c>
      <c r="C1622" s="2" t="s">
        <v>11</v>
      </c>
      <c r="D1622" s="2" t="s">
        <v>93</v>
      </c>
      <c r="E1622" s="2" t="s">
        <v>388</v>
      </c>
      <c r="F1622" s="3">
        <v>5</v>
      </c>
      <c r="G1622" s="2" t="s">
        <v>1101</v>
      </c>
      <c r="H1622" s="2" t="s">
        <v>7585</v>
      </c>
      <c r="I1622" s="3" t="s">
        <v>7586</v>
      </c>
      <c r="J1622" s="3" t="s">
        <v>1098</v>
      </c>
      <c r="K1622" s="2" t="s">
        <v>7587</v>
      </c>
    </row>
    <row r="1623" spans="1:11" x14ac:dyDescent="0.25">
      <c r="A1623" s="2" t="s">
        <v>7588</v>
      </c>
      <c r="B1623" s="2" t="s">
        <v>92</v>
      </c>
      <c r="C1623" s="2" t="s">
        <v>11</v>
      </c>
      <c r="D1623" s="2" t="s">
        <v>93</v>
      </c>
      <c r="E1623" s="2" t="s">
        <v>388</v>
      </c>
      <c r="F1623" s="3">
        <v>6</v>
      </c>
      <c r="G1623" s="2" t="s">
        <v>1101</v>
      </c>
      <c r="H1623" s="2" t="s">
        <v>7589</v>
      </c>
      <c r="I1623" s="3" t="s">
        <v>7590</v>
      </c>
      <c r="J1623" s="3" t="s">
        <v>1098</v>
      </c>
      <c r="K1623" s="2" t="s">
        <v>7591</v>
      </c>
    </row>
    <row r="1624" spans="1:11" x14ac:dyDescent="0.25">
      <c r="A1624" s="2" t="s">
        <v>7592</v>
      </c>
      <c r="B1624" s="2" t="s">
        <v>92</v>
      </c>
      <c r="C1624" s="2" t="s">
        <v>11</v>
      </c>
      <c r="D1624" s="2" t="s">
        <v>93</v>
      </c>
      <c r="E1624" s="2" t="s">
        <v>388</v>
      </c>
      <c r="F1624" s="3">
        <v>7</v>
      </c>
      <c r="G1624" s="2" t="s">
        <v>1101</v>
      </c>
      <c r="H1624" s="2" t="s">
        <v>7593</v>
      </c>
      <c r="I1624" s="3" t="s">
        <v>7594</v>
      </c>
      <c r="J1624" s="3" t="s">
        <v>1098</v>
      </c>
      <c r="K1624" s="2" t="s">
        <v>7595</v>
      </c>
    </row>
    <row r="1625" spans="1:11" x14ac:dyDescent="0.25">
      <c r="A1625" s="2" t="s">
        <v>7596</v>
      </c>
      <c r="B1625" s="2" t="s">
        <v>92</v>
      </c>
      <c r="C1625" s="2" t="s">
        <v>11</v>
      </c>
      <c r="D1625" s="2" t="s">
        <v>93</v>
      </c>
      <c r="E1625" s="2" t="s">
        <v>388</v>
      </c>
      <c r="F1625" s="3">
        <v>8</v>
      </c>
      <c r="G1625" s="2" t="s">
        <v>1101</v>
      </c>
      <c r="H1625" s="2" t="s">
        <v>7597</v>
      </c>
      <c r="I1625" s="3" t="s">
        <v>7598</v>
      </c>
      <c r="J1625" s="3" t="s">
        <v>1132</v>
      </c>
      <c r="K1625" s="2" t="s">
        <v>7599</v>
      </c>
    </row>
    <row r="1626" spans="1:11" x14ac:dyDescent="0.25">
      <c r="A1626" s="2" t="s">
        <v>7600</v>
      </c>
      <c r="B1626" s="2" t="s">
        <v>92</v>
      </c>
      <c r="C1626" s="2" t="s">
        <v>11</v>
      </c>
      <c r="D1626" s="2" t="s">
        <v>93</v>
      </c>
      <c r="E1626" s="2" t="s">
        <v>388</v>
      </c>
      <c r="F1626" s="3">
        <v>9</v>
      </c>
      <c r="G1626" s="2" t="s">
        <v>1101</v>
      </c>
      <c r="H1626" s="2" t="s">
        <v>7601</v>
      </c>
      <c r="I1626" s="3" t="s">
        <v>7602</v>
      </c>
      <c r="J1626" s="3" t="s">
        <v>1132</v>
      </c>
      <c r="K1626" s="2" t="s">
        <v>7603</v>
      </c>
    </row>
    <row r="1627" spans="1:11" x14ac:dyDescent="0.25">
      <c r="A1627" s="2" t="s">
        <v>7604</v>
      </c>
      <c r="B1627" s="2" t="s">
        <v>92</v>
      </c>
      <c r="C1627" s="2" t="s">
        <v>11</v>
      </c>
      <c r="D1627" s="2" t="s">
        <v>93</v>
      </c>
      <c r="E1627" s="2" t="s">
        <v>388</v>
      </c>
      <c r="F1627" s="3">
        <v>10</v>
      </c>
      <c r="G1627" s="2" t="s">
        <v>1101</v>
      </c>
      <c r="H1627" s="2" t="s">
        <v>7605</v>
      </c>
      <c r="I1627" s="3" t="s">
        <v>7606</v>
      </c>
      <c r="J1627" s="3" t="s">
        <v>1132</v>
      </c>
      <c r="K1627" s="2" t="s">
        <v>7607</v>
      </c>
    </row>
    <row r="1628" spans="1:11" x14ac:dyDescent="0.25">
      <c r="A1628" s="2" t="s">
        <v>7608</v>
      </c>
      <c r="B1628" s="2" t="s">
        <v>92</v>
      </c>
      <c r="C1628" s="2" t="s">
        <v>11</v>
      </c>
      <c r="D1628" s="2" t="s">
        <v>93</v>
      </c>
      <c r="E1628" s="2" t="s">
        <v>1144</v>
      </c>
      <c r="F1628" s="3">
        <v>0</v>
      </c>
      <c r="G1628" s="2" t="s">
        <v>1095</v>
      </c>
      <c r="H1628" s="2" t="s">
        <v>7609</v>
      </c>
      <c r="I1628" s="3" t="s">
        <v>7610</v>
      </c>
      <c r="J1628" s="3" t="s">
        <v>1098</v>
      </c>
      <c r="K1628" s="2" t="s">
        <v>7611</v>
      </c>
    </row>
    <row r="1629" spans="1:11" x14ac:dyDescent="0.25">
      <c r="A1629" s="2" t="s">
        <v>7612</v>
      </c>
      <c r="B1629" s="2" t="s">
        <v>92</v>
      </c>
      <c r="C1629" s="2" t="s">
        <v>11</v>
      </c>
      <c r="D1629" s="2" t="s">
        <v>93</v>
      </c>
      <c r="E1629" s="2" t="s">
        <v>1144</v>
      </c>
      <c r="F1629" s="3">
        <v>1</v>
      </c>
      <c r="G1629" s="2" t="s">
        <v>1101</v>
      </c>
      <c r="H1629" s="2" t="s">
        <v>7613</v>
      </c>
      <c r="I1629" s="3" t="s">
        <v>7614</v>
      </c>
      <c r="J1629" s="3" t="s">
        <v>1098</v>
      </c>
      <c r="K1629" s="2" t="s">
        <v>7615</v>
      </c>
    </row>
    <row r="1630" spans="1:11" x14ac:dyDescent="0.25">
      <c r="A1630" s="2" t="s">
        <v>7616</v>
      </c>
      <c r="B1630" s="2" t="s">
        <v>92</v>
      </c>
      <c r="C1630" s="2" t="s">
        <v>11</v>
      </c>
      <c r="D1630" s="2" t="s">
        <v>93</v>
      </c>
      <c r="E1630" s="2" t="s">
        <v>1144</v>
      </c>
      <c r="F1630" s="3">
        <v>2</v>
      </c>
      <c r="G1630" s="2" t="s">
        <v>1101</v>
      </c>
      <c r="H1630" s="2" t="s">
        <v>7617</v>
      </c>
      <c r="I1630" s="3" t="s">
        <v>7618</v>
      </c>
      <c r="J1630" s="3" t="s">
        <v>1098</v>
      </c>
      <c r="K1630" s="2" t="s">
        <v>7619</v>
      </c>
    </row>
    <row r="1631" spans="1:11" x14ac:dyDescent="0.25">
      <c r="A1631" s="2" t="s">
        <v>7620</v>
      </c>
      <c r="B1631" s="2" t="s">
        <v>92</v>
      </c>
      <c r="C1631" s="2" t="s">
        <v>11</v>
      </c>
      <c r="D1631" s="2" t="s">
        <v>93</v>
      </c>
      <c r="E1631" s="2" t="s">
        <v>1144</v>
      </c>
      <c r="F1631" s="3">
        <v>3</v>
      </c>
      <c r="G1631" s="2" t="s">
        <v>1101</v>
      </c>
      <c r="H1631" s="2" t="s">
        <v>7621</v>
      </c>
      <c r="I1631" s="3" t="s">
        <v>7622</v>
      </c>
      <c r="J1631" s="3" t="s">
        <v>1098</v>
      </c>
      <c r="K1631" s="2" t="s">
        <v>7623</v>
      </c>
    </row>
    <row r="1632" spans="1:11" x14ac:dyDescent="0.25">
      <c r="A1632" s="2" t="s">
        <v>7624</v>
      </c>
      <c r="B1632" s="2" t="s">
        <v>92</v>
      </c>
      <c r="C1632" s="2" t="s">
        <v>11</v>
      </c>
      <c r="D1632" s="2" t="s">
        <v>93</v>
      </c>
      <c r="E1632" s="2" t="s">
        <v>1144</v>
      </c>
      <c r="F1632" s="3">
        <v>4</v>
      </c>
      <c r="G1632" s="2" t="s">
        <v>1101</v>
      </c>
      <c r="H1632" s="2" t="s">
        <v>7625</v>
      </c>
      <c r="I1632" s="3" t="s">
        <v>7626</v>
      </c>
      <c r="J1632" s="3" t="s">
        <v>1098</v>
      </c>
      <c r="K1632" s="2" t="s">
        <v>7627</v>
      </c>
    </row>
    <row r="1633" spans="1:11" x14ac:dyDescent="0.25">
      <c r="A1633" s="2" t="s">
        <v>7628</v>
      </c>
      <c r="B1633" s="2" t="s">
        <v>92</v>
      </c>
      <c r="C1633" s="2" t="s">
        <v>11</v>
      </c>
      <c r="D1633" s="2" t="s">
        <v>93</v>
      </c>
      <c r="E1633" s="2" t="s">
        <v>1144</v>
      </c>
      <c r="F1633" s="3">
        <v>5</v>
      </c>
      <c r="G1633" s="2" t="s">
        <v>1101</v>
      </c>
      <c r="H1633" s="2" t="s">
        <v>7629</v>
      </c>
      <c r="I1633" s="3" t="s">
        <v>7630</v>
      </c>
      <c r="J1633" s="3" t="s">
        <v>1098</v>
      </c>
      <c r="K1633" s="2" t="s">
        <v>7631</v>
      </c>
    </row>
    <row r="1634" spans="1:11" x14ac:dyDescent="0.25">
      <c r="A1634" s="2" t="s">
        <v>7632</v>
      </c>
      <c r="B1634" s="2" t="s">
        <v>92</v>
      </c>
      <c r="C1634" s="2" t="s">
        <v>11</v>
      </c>
      <c r="D1634" s="2" t="s">
        <v>93</v>
      </c>
      <c r="E1634" s="2" t="s">
        <v>1144</v>
      </c>
      <c r="F1634" s="3">
        <v>6</v>
      </c>
      <c r="G1634" s="2" t="s">
        <v>1101</v>
      </c>
      <c r="H1634" s="2" t="s">
        <v>7633</v>
      </c>
      <c r="I1634" s="3" t="s">
        <v>7634</v>
      </c>
      <c r="J1634" s="3" t="s">
        <v>1098</v>
      </c>
      <c r="K1634" s="2" t="s">
        <v>7635</v>
      </c>
    </row>
    <row r="1635" spans="1:11" x14ac:dyDescent="0.25">
      <c r="A1635" s="2" t="s">
        <v>7636</v>
      </c>
      <c r="B1635" s="2" t="s">
        <v>92</v>
      </c>
      <c r="C1635" s="2" t="s">
        <v>11</v>
      </c>
      <c r="D1635" s="2" t="s">
        <v>93</v>
      </c>
      <c r="E1635" s="2" t="s">
        <v>1144</v>
      </c>
      <c r="F1635" s="3">
        <v>7</v>
      </c>
      <c r="G1635" s="2" t="s">
        <v>1101</v>
      </c>
      <c r="H1635" s="2" t="s">
        <v>7637</v>
      </c>
      <c r="I1635" s="3" t="s">
        <v>7638</v>
      </c>
      <c r="J1635" s="3" t="s">
        <v>1098</v>
      </c>
      <c r="K1635" s="2" t="s">
        <v>7639</v>
      </c>
    </row>
    <row r="1636" spans="1:11" x14ac:dyDescent="0.25">
      <c r="A1636" s="2" t="s">
        <v>7640</v>
      </c>
      <c r="B1636" s="2" t="s">
        <v>92</v>
      </c>
      <c r="C1636" s="2" t="s">
        <v>11</v>
      </c>
      <c r="D1636" s="2" t="s">
        <v>93</v>
      </c>
      <c r="E1636" s="2" t="s">
        <v>1144</v>
      </c>
      <c r="F1636" s="3">
        <v>8</v>
      </c>
      <c r="G1636" s="2" t="s">
        <v>1101</v>
      </c>
      <c r="H1636" s="2" t="s">
        <v>7641</v>
      </c>
      <c r="I1636" s="3" t="s">
        <v>7642</v>
      </c>
      <c r="J1636" s="3" t="s">
        <v>1098</v>
      </c>
      <c r="K1636" s="2" t="s">
        <v>7643</v>
      </c>
    </row>
    <row r="1637" spans="1:11" x14ac:dyDescent="0.25">
      <c r="A1637" s="2" t="s">
        <v>7644</v>
      </c>
      <c r="B1637" s="2" t="s">
        <v>92</v>
      </c>
      <c r="C1637" s="2" t="s">
        <v>11</v>
      </c>
      <c r="D1637" s="2" t="s">
        <v>93</v>
      </c>
      <c r="E1637" s="2" t="s">
        <v>1144</v>
      </c>
      <c r="F1637" s="3">
        <v>9</v>
      </c>
      <c r="G1637" s="2" t="s">
        <v>1101</v>
      </c>
      <c r="H1637" s="2" t="s">
        <v>7645</v>
      </c>
      <c r="I1637" s="3" t="s">
        <v>7646</v>
      </c>
      <c r="J1637" s="3" t="s">
        <v>1098</v>
      </c>
      <c r="K1637" s="2" t="s">
        <v>7647</v>
      </c>
    </row>
    <row r="1638" spans="1:11" x14ac:dyDescent="0.25">
      <c r="A1638" s="2" t="s">
        <v>7648</v>
      </c>
      <c r="B1638" s="2" t="s">
        <v>92</v>
      </c>
      <c r="C1638" s="2" t="s">
        <v>11</v>
      </c>
      <c r="D1638" s="2" t="s">
        <v>93</v>
      </c>
      <c r="E1638" s="2" t="s">
        <v>1144</v>
      </c>
      <c r="F1638" s="3">
        <v>10</v>
      </c>
      <c r="G1638" s="2" t="s">
        <v>1101</v>
      </c>
      <c r="H1638" s="2" t="s">
        <v>7649</v>
      </c>
      <c r="I1638" s="3" t="s">
        <v>7650</v>
      </c>
      <c r="J1638" s="3" t="s">
        <v>1132</v>
      </c>
      <c r="K1638" s="2" t="s">
        <v>7651</v>
      </c>
    </row>
    <row r="1639" spans="1:11" x14ac:dyDescent="0.25">
      <c r="A1639" s="2" t="s">
        <v>7652</v>
      </c>
      <c r="B1639" s="2" t="s">
        <v>92</v>
      </c>
      <c r="C1639" s="2" t="s">
        <v>11</v>
      </c>
      <c r="D1639" s="2" t="s">
        <v>93</v>
      </c>
      <c r="E1639" s="2" t="s">
        <v>1189</v>
      </c>
      <c r="F1639" s="3">
        <v>0</v>
      </c>
      <c r="G1639" s="2" t="s">
        <v>1095</v>
      </c>
      <c r="H1639" s="2" t="s">
        <v>7653</v>
      </c>
      <c r="I1639" s="3" t="s">
        <v>7654</v>
      </c>
      <c r="J1639" s="3" t="s">
        <v>1098</v>
      </c>
      <c r="K1639" s="2" t="s">
        <v>7655</v>
      </c>
    </row>
    <row r="1640" spans="1:11" x14ac:dyDescent="0.25">
      <c r="A1640" s="2" t="s">
        <v>7656</v>
      </c>
      <c r="B1640" s="2" t="s">
        <v>92</v>
      </c>
      <c r="C1640" s="2" t="s">
        <v>11</v>
      </c>
      <c r="D1640" s="2" t="s">
        <v>93</v>
      </c>
      <c r="E1640" s="2" t="s">
        <v>1189</v>
      </c>
      <c r="F1640" s="3">
        <v>1</v>
      </c>
      <c r="G1640" s="2" t="s">
        <v>1101</v>
      </c>
      <c r="H1640" s="2" t="s">
        <v>7657</v>
      </c>
      <c r="I1640" s="3" t="s">
        <v>7658</v>
      </c>
      <c r="J1640" s="3" t="s">
        <v>1098</v>
      </c>
      <c r="K1640" s="2" t="s">
        <v>7659</v>
      </c>
    </row>
    <row r="1641" spans="1:11" x14ac:dyDescent="0.25">
      <c r="A1641" s="2" t="s">
        <v>7660</v>
      </c>
      <c r="B1641" s="2" t="s">
        <v>92</v>
      </c>
      <c r="C1641" s="2" t="s">
        <v>11</v>
      </c>
      <c r="D1641" s="2" t="s">
        <v>93</v>
      </c>
      <c r="E1641" s="2" t="s">
        <v>1189</v>
      </c>
      <c r="F1641" s="3">
        <v>2</v>
      </c>
      <c r="G1641" s="2" t="s">
        <v>1101</v>
      </c>
      <c r="H1641" s="2" t="s">
        <v>7661</v>
      </c>
      <c r="I1641" s="3" t="s">
        <v>7662</v>
      </c>
      <c r="J1641" s="3" t="s">
        <v>1098</v>
      </c>
      <c r="K1641" s="2" t="s">
        <v>7663</v>
      </c>
    </row>
    <row r="1642" spans="1:11" x14ac:dyDescent="0.25">
      <c r="A1642" s="2" t="s">
        <v>7664</v>
      </c>
      <c r="B1642" s="2" t="s">
        <v>92</v>
      </c>
      <c r="C1642" s="2" t="s">
        <v>11</v>
      </c>
      <c r="D1642" s="2" t="s">
        <v>93</v>
      </c>
      <c r="E1642" s="2" t="s">
        <v>1189</v>
      </c>
      <c r="F1642" s="3">
        <v>3</v>
      </c>
      <c r="G1642" s="2" t="s">
        <v>1101</v>
      </c>
      <c r="H1642" s="2" t="s">
        <v>7665</v>
      </c>
      <c r="I1642" s="3" t="s">
        <v>7666</v>
      </c>
      <c r="J1642" s="3" t="s">
        <v>1098</v>
      </c>
      <c r="K1642" s="2" t="s">
        <v>7667</v>
      </c>
    </row>
    <row r="1643" spans="1:11" x14ac:dyDescent="0.25">
      <c r="A1643" s="2" t="s">
        <v>7668</v>
      </c>
      <c r="B1643" s="2" t="s">
        <v>92</v>
      </c>
      <c r="C1643" s="2" t="s">
        <v>11</v>
      </c>
      <c r="D1643" s="2" t="s">
        <v>93</v>
      </c>
      <c r="E1643" s="2" t="s">
        <v>1189</v>
      </c>
      <c r="F1643" s="3">
        <v>4</v>
      </c>
      <c r="G1643" s="2" t="s">
        <v>1101</v>
      </c>
      <c r="H1643" s="2" t="s">
        <v>7669</v>
      </c>
      <c r="I1643" s="3" t="s">
        <v>7670</v>
      </c>
      <c r="J1643" s="3" t="s">
        <v>1098</v>
      </c>
      <c r="K1643" s="2" t="s">
        <v>7671</v>
      </c>
    </row>
    <row r="1644" spans="1:11" x14ac:dyDescent="0.25">
      <c r="A1644" s="2" t="s">
        <v>7672</v>
      </c>
      <c r="B1644" s="2" t="s">
        <v>92</v>
      </c>
      <c r="C1644" s="2" t="s">
        <v>11</v>
      </c>
      <c r="D1644" s="2" t="s">
        <v>93</v>
      </c>
      <c r="E1644" s="2" t="s">
        <v>1189</v>
      </c>
      <c r="F1644" s="3">
        <v>5</v>
      </c>
      <c r="G1644" s="2" t="s">
        <v>1101</v>
      </c>
      <c r="H1644" s="2" t="s">
        <v>7673</v>
      </c>
      <c r="I1644" s="3" t="s">
        <v>7674</v>
      </c>
      <c r="J1644" s="3" t="s">
        <v>1132</v>
      </c>
      <c r="K1644" s="2" t="s">
        <v>7675</v>
      </c>
    </row>
    <row r="1645" spans="1:11" x14ac:dyDescent="0.25">
      <c r="A1645" s="2" t="s">
        <v>7676</v>
      </c>
      <c r="B1645" s="2" t="s">
        <v>92</v>
      </c>
      <c r="C1645" s="2" t="s">
        <v>11</v>
      </c>
      <c r="D1645" s="2" t="s">
        <v>93</v>
      </c>
      <c r="E1645" s="2" t="s">
        <v>1189</v>
      </c>
      <c r="F1645" s="3">
        <v>6</v>
      </c>
      <c r="G1645" s="2" t="s">
        <v>1101</v>
      </c>
      <c r="H1645" s="2" t="s">
        <v>7677</v>
      </c>
      <c r="I1645" s="3" t="s">
        <v>7678</v>
      </c>
      <c r="J1645" s="3" t="s">
        <v>1098</v>
      </c>
      <c r="K1645" s="2" t="s">
        <v>7679</v>
      </c>
    </row>
    <row r="1646" spans="1:11" x14ac:dyDescent="0.25">
      <c r="A1646" s="2" t="s">
        <v>7680</v>
      </c>
      <c r="B1646" s="2" t="s">
        <v>92</v>
      </c>
      <c r="C1646" s="2" t="s">
        <v>11</v>
      </c>
      <c r="D1646" s="2" t="s">
        <v>93</v>
      </c>
      <c r="E1646" s="2" t="s">
        <v>1189</v>
      </c>
      <c r="F1646" s="3">
        <v>7</v>
      </c>
      <c r="G1646" s="2" t="s">
        <v>1101</v>
      </c>
      <c r="H1646" s="2" t="s">
        <v>7681</v>
      </c>
      <c r="I1646" s="3" t="s">
        <v>7682</v>
      </c>
      <c r="J1646" s="3" t="s">
        <v>1132</v>
      </c>
      <c r="K1646" s="2" t="s">
        <v>7683</v>
      </c>
    </row>
    <row r="1647" spans="1:11" x14ac:dyDescent="0.25">
      <c r="A1647" s="2" t="s">
        <v>7684</v>
      </c>
      <c r="B1647" s="2" t="s">
        <v>92</v>
      </c>
      <c r="C1647" s="2" t="s">
        <v>11</v>
      </c>
      <c r="D1647" s="2" t="s">
        <v>93</v>
      </c>
      <c r="E1647" s="2" t="s">
        <v>1189</v>
      </c>
      <c r="F1647" s="3">
        <v>8</v>
      </c>
      <c r="G1647" s="2" t="s">
        <v>1101</v>
      </c>
      <c r="H1647" s="2" t="s">
        <v>7685</v>
      </c>
      <c r="I1647" s="3" t="s">
        <v>7686</v>
      </c>
      <c r="J1647" s="3" t="s">
        <v>1132</v>
      </c>
      <c r="K1647" s="2" t="s">
        <v>7687</v>
      </c>
    </row>
    <row r="1648" spans="1:11" x14ac:dyDescent="0.25">
      <c r="A1648" s="2" t="s">
        <v>7688</v>
      </c>
      <c r="B1648" s="2" t="s">
        <v>92</v>
      </c>
      <c r="C1648" s="2" t="s">
        <v>11</v>
      </c>
      <c r="D1648" s="2" t="s">
        <v>93</v>
      </c>
      <c r="E1648" s="2" t="s">
        <v>1189</v>
      </c>
      <c r="F1648" s="3">
        <v>9</v>
      </c>
      <c r="G1648" s="2" t="s">
        <v>1101</v>
      </c>
      <c r="H1648" s="2" t="s">
        <v>7689</v>
      </c>
      <c r="I1648" s="3" t="s">
        <v>7690</v>
      </c>
      <c r="J1648" s="3" t="s">
        <v>1132</v>
      </c>
      <c r="K1648" s="2" t="s">
        <v>7691</v>
      </c>
    </row>
    <row r="1649" spans="1:11" x14ac:dyDescent="0.25">
      <c r="A1649" s="2" t="s">
        <v>7692</v>
      </c>
      <c r="B1649" s="2" t="s">
        <v>92</v>
      </c>
      <c r="C1649" s="2" t="s">
        <v>11</v>
      </c>
      <c r="D1649" s="2" t="s">
        <v>93</v>
      </c>
      <c r="E1649" s="2" t="s">
        <v>1189</v>
      </c>
      <c r="F1649" s="3">
        <v>10</v>
      </c>
      <c r="G1649" s="2" t="s">
        <v>1101</v>
      </c>
      <c r="H1649" s="2" t="s">
        <v>7693</v>
      </c>
      <c r="I1649" s="3" t="s">
        <v>7694</v>
      </c>
      <c r="J1649" s="3" t="s">
        <v>1132</v>
      </c>
      <c r="K1649" s="2" t="s">
        <v>7695</v>
      </c>
    </row>
    <row r="1650" spans="1:11" x14ac:dyDescent="0.25">
      <c r="A1650" s="2" t="s">
        <v>7696</v>
      </c>
      <c r="B1650" s="2" t="s">
        <v>92</v>
      </c>
      <c r="C1650" s="2" t="s">
        <v>11</v>
      </c>
      <c r="D1650" s="2" t="s">
        <v>93</v>
      </c>
      <c r="E1650" s="2" t="s">
        <v>3883</v>
      </c>
      <c r="F1650" s="3">
        <v>0</v>
      </c>
      <c r="G1650" s="2" t="s">
        <v>1095</v>
      </c>
      <c r="H1650" s="2" t="s">
        <v>7697</v>
      </c>
      <c r="I1650" s="3" t="s">
        <v>7698</v>
      </c>
      <c r="J1650" s="3" t="s">
        <v>1098</v>
      </c>
      <c r="K1650" s="2" t="s">
        <v>7699</v>
      </c>
    </row>
    <row r="1651" spans="1:11" x14ac:dyDescent="0.25">
      <c r="A1651" s="2" t="s">
        <v>7700</v>
      </c>
      <c r="B1651" s="2" t="s">
        <v>92</v>
      </c>
      <c r="C1651" s="2" t="s">
        <v>11</v>
      </c>
      <c r="D1651" s="2" t="s">
        <v>93</v>
      </c>
      <c r="E1651" s="2" t="s">
        <v>3883</v>
      </c>
      <c r="F1651" s="3">
        <v>1</v>
      </c>
      <c r="G1651" s="2" t="s">
        <v>1101</v>
      </c>
      <c r="H1651" s="2" t="s">
        <v>7701</v>
      </c>
      <c r="I1651" s="3" t="s">
        <v>7702</v>
      </c>
      <c r="J1651" s="3" t="s">
        <v>1098</v>
      </c>
      <c r="K1651" s="2" t="s">
        <v>7703</v>
      </c>
    </row>
    <row r="1652" spans="1:11" x14ac:dyDescent="0.25">
      <c r="A1652" s="2" t="s">
        <v>7704</v>
      </c>
      <c r="B1652" s="2" t="s">
        <v>92</v>
      </c>
      <c r="C1652" s="2" t="s">
        <v>11</v>
      </c>
      <c r="D1652" s="2" t="s">
        <v>93</v>
      </c>
      <c r="E1652" s="2" t="s">
        <v>3883</v>
      </c>
      <c r="F1652" s="3">
        <v>2</v>
      </c>
      <c r="G1652" s="2" t="s">
        <v>1101</v>
      </c>
      <c r="H1652" s="2" t="s">
        <v>7705</v>
      </c>
      <c r="I1652" s="3" t="s">
        <v>7706</v>
      </c>
      <c r="J1652" s="3" t="s">
        <v>1098</v>
      </c>
      <c r="K1652" s="2" t="s">
        <v>7707</v>
      </c>
    </row>
    <row r="1653" spans="1:11" x14ac:dyDescent="0.25">
      <c r="A1653" s="2" t="s">
        <v>7708</v>
      </c>
      <c r="B1653" s="2" t="s">
        <v>92</v>
      </c>
      <c r="C1653" s="2" t="s">
        <v>11</v>
      </c>
      <c r="D1653" s="2" t="s">
        <v>93</v>
      </c>
      <c r="E1653" s="2" t="s">
        <v>3883</v>
      </c>
      <c r="F1653" s="3">
        <v>3</v>
      </c>
      <c r="G1653" s="2" t="s">
        <v>1101</v>
      </c>
      <c r="H1653" s="2" t="s">
        <v>7709</v>
      </c>
      <c r="I1653" s="3" t="s">
        <v>7710</v>
      </c>
      <c r="J1653" s="3" t="s">
        <v>1098</v>
      </c>
      <c r="K1653" s="2" t="s">
        <v>7711</v>
      </c>
    </row>
    <row r="1654" spans="1:11" x14ac:dyDescent="0.25">
      <c r="A1654" s="2" t="s">
        <v>7712</v>
      </c>
      <c r="B1654" s="2" t="s">
        <v>92</v>
      </c>
      <c r="C1654" s="2" t="s">
        <v>11</v>
      </c>
      <c r="D1654" s="2" t="s">
        <v>93</v>
      </c>
      <c r="E1654" s="2" t="s">
        <v>3883</v>
      </c>
      <c r="F1654" s="3">
        <v>4</v>
      </c>
      <c r="G1654" s="2" t="s">
        <v>1101</v>
      </c>
      <c r="H1654" s="2" t="s">
        <v>7713</v>
      </c>
      <c r="I1654" s="3" t="s">
        <v>7714</v>
      </c>
      <c r="J1654" s="3" t="s">
        <v>1098</v>
      </c>
      <c r="K1654" s="2" t="s">
        <v>7715</v>
      </c>
    </row>
    <row r="1655" spans="1:11" x14ac:dyDescent="0.25">
      <c r="A1655" s="2" t="s">
        <v>7716</v>
      </c>
      <c r="B1655" s="2" t="s">
        <v>92</v>
      </c>
      <c r="C1655" s="2" t="s">
        <v>11</v>
      </c>
      <c r="D1655" s="2" t="s">
        <v>93</v>
      </c>
      <c r="E1655" s="2" t="s">
        <v>3883</v>
      </c>
      <c r="F1655" s="3">
        <v>5</v>
      </c>
      <c r="G1655" s="2" t="s">
        <v>1101</v>
      </c>
      <c r="H1655" s="2" t="s">
        <v>7717</v>
      </c>
      <c r="I1655" s="3" t="s">
        <v>7718</v>
      </c>
      <c r="J1655" s="3" t="s">
        <v>1098</v>
      </c>
      <c r="K1655" s="2" t="s">
        <v>7719</v>
      </c>
    </row>
    <row r="1656" spans="1:11" x14ac:dyDescent="0.25">
      <c r="A1656" s="2" t="s">
        <v>7720</v>
      </c>
      <c r="B1656" s="2" t="s">
        <v>92</v>
      </c>
      <c r="C1656" s="2" t="s">
        <v>11</v>
      </c>
      <c r="D1656" s="2" t="s">
        <v>93</v>
      </c>
      <c r="E1656" s="2" t="s">
        <v>3883</v>
      </c>
      <c r="F1656" s="3">
        <v>6</v>
      </c>
      <c r="G1656" s="2" t="s">
        <v>1101</v>
      </c>
      <c r="H1656" s="2" t="s">
        <v>7721</v>
      </c>
      <c r="I1656" s="3" t="s">
        <v>7722</v>
      </c>
      <c r="J1656" s="3" t="s">
        <v>1132</v>
      </c>
      <c r="K1656" s="2" t="s">
        <v>7723</v>
      </c>
    </row>
    <row r="1657" spans="1:11" x14ac:dyDescent="0.25">
      <c r="A1657" s="2" t="s">
        <v>7724</v>
      </c>
      <c r="B1657" s="2" t="s">
        <v>92</v>
      </c>
      <c r="C1657" s="2" t="s">
        <v>11</v>
      </c>
      <c r="D1657" s="2" t="s">
        <v>93</v>
      </c>
      <c r="E1657" s="2" t="s">
        <v>3883</v>
      </c>
      <c r="F1657" s="3">
        <v>7</v>
      </c>
      <c r="G1657" s="2" t="s">
        <v>1101</v>
      </c>
      <c r="H1657" s="2" t="s">
        <v>7725</v>
      </c>
      <c r="I1657" s="3" t="s">
        <v>7726</v>
      </c>
      <c r="J1657" s="3" t="s">
        <v>1132</v>
      </c>
      <c r="K1657" s="2" t="s">
        <v>7727</v>
      </c>
    </row>
    <row r="1658" spans="1:11" x14ac:dyDescent="0.25">
      <c r="A1658" s="2" t="s">
        <v>7728</v>
      </c>
      <c r="B1658" s="2" t="s">
        <v>92</v>
      </c>
      <c r="C1658" s="2" t="s">
        <v>11</v>
      </c>
      <c r="D1658" s="2" t="s">
        <v>93</v>
      </c>
      <c r="E1658" s="2" t="s">
        <v>3883</v>
      </c>
      <c r="F1658" s="3">
        <v>8</v>
      </c>
      <c r="G1658" s="2" t="s">
        <v>1101</v>
      </c>
      <c r="H1658" s="2" t="s">
        <v>7729</v>
      </c>
      <c r="I1658" s="3" t="s">
        <v>7730</v>
      </c>
      <c r="J1658" s="3" t="s">
        <v>1098</v>
      </c>
      <c r="K1658" s="2" t="s">
        <v>7731</v>
      </c>
    </row>
    <row r="1659" spans="1:11" x14ac:dyDescent="0.25">
      <c r="A1659" s="2" t="s">
        <v>7732</v>
      </c>
      <c r="B1659" s="2" t="s">
        <v>92</v>
      </c>
      <c r="C1659" s="2" t="s">
        <v>11</v>
      </c>
      <c r="D1659" s="2" t="s">
        <v>93</v>
      </c>
      <c r="E1659" s="2" t="s">
        <v>3883</v>
      </c>
      <c r="F1659" s="3">
        <v>9</v>
      </c>
      <c r="G1659" s="2" t="s">
        <v>1101</v>
      </c>
      <c r="H1659" s="2" t="s">
        <v>7733</v>
      </c>
      <c r="I1659" s="3" t="s">
        <v>7734</v>
      </c>
      <c r="J1659" s="3" t="s">
        <v>1132</v>
      </c>
      <c r="K1659" s="2" t="s">
        <v>7735</v>
      </c>
    </row>
    <row r="1660" spans="1:11" x14ac:dyDescent="0.25">
      <c r="A1660" s="2" t="s">
        <v>7736</v>
      </c>
      <c r="B1660" s="2" t="s">
        <v>92</v>
      </c>
      <c r="C1660" s="2" t="s">
        <v>11</v>
      </c>
      <c r="D1660" s="2" t="s">
        <v>93</v>
      </c>
      <c r="E1660" s="2" t="s">
        <v>3883</v>
      </c>
      <c r="F1660" s="3">
        <v>10</v>
      </c>
      <c r="G1660" s="2" t="s">
        <v>1101</v>
      </c>
      <c r="H1660" s="2" t="s">
        <v>7737</v>
      </c>
      <c r="I1660" s="3" t="s">
        <v>7738</v>
      </c>
      <c r="J1660" s="3" t="s">
        <v>1132</v>
      </c>
      <c r="K1660" s="2" t="s">
        <v>7739</v>
      </c>
    </row>
    <row r="1661" spans="1:11" x14ac:dyDescent="0.25">
      <c r="A1661" s="2" t="s">
        <v>7740</v>
      </c>
      <c r="B1661" s="2" t="s">
        <v>92</v>
      </c>
      <c r="C1661" s="2" t="s">
        <v>11</v>
      </c>
      <c r="D1661" s="2" t="s">
        <v>93</v>
      </c>
      <c r="E1661" s="2" t="s">
        <v>364</v>
      </c>
      <c r="F1661" s="3">
        <v>0</v>
      </c>
      <c r="G1661" s="2" t="s">
        <v>1095</v>
      </c>
      <c r="H1661" s="2" t="s">
        <v>7741</v>
      </c>
      <c r="I1661" s="3" t="s">
        <v>7742</v>
      </c>
      <c r="J1661" s="3" t="s">
        <v>1098</v>
      </c>
      <c r="K1661" s="2" t="s">
        <v>7743</v>
      </c>
    </row>
    <row r="1662" spans="1:11" x14ac:dyDescent="0.25">
      <c r="A1662" s="2" t="s">
        <v>7744</v>
      </c>
      <c r="B1662" s="2" t="s">
        <v>92</v>
      </c>
      <c r="C1662" s="2" t="s">
        <v>11</v>
      </c>
      <c r="D1662" s="2" t="s">
        <v>93</v>
      </c>
      <c r="E1662" s="2" t="s">
        <v>364</v>
      </c>
      <c r="F1662" s="3">
        <v>1</v>
      </c>
      <c r="G1662" s="2" t="s">
        <v>1101</v>
      </c>
      <c r="H1662" s="2" t="s">
        <v>7745</v>
      </c>
      <c r="I1662" s="3" t="s">
        <v>7746</v>
      </c>
      <c r="J1662" s="3" t="s">
        <v>1098</v>
      </c>
      <c r="K1662" s="2" t="s">
        <v>7747</v>
      </c>
    </row>
    <row r="1663" spans="1:11" x14ac:dyDescent="0.25">
      <c r="A1663" s="2" t="s">
        <v>7748</v>
      </c>
      <c r="B1663" s="2" t="s">
        <v>92</v>
      </c>
      <c r="C1663" s="2" t="s">
        <v>11</v>
      </c>
      <c r="D1663" s="2" t="s">
        <v>93</v>
      </c>
      <c r="E1663" s="2" t="s">
        <v>364</v>
      </c>
      <c r="F1663" s="3">
        <v>2</v>
      </c>
      <c r="G1663" s="2" t="s">
        <v>1101</v>
      </c>
      <c r="H1663" s="2" t="s">
        <v>7749</v>
      </c>
      <c r="I1663" s="3" t="s">
        <v>7750</v>
      </c>
      <c r="J1663" s="3" t="s">
        <v>1098</v>
      </c>
      <c r="K1663" s="2" t="s">
        <v>7751</v>
      </c>
    </row>
    <row r="1664" spans="1:11" x14ac:dyDescent="0.25">
      <c r="A1664" s="2" t="s">
        <v>7752</v>
      </c>
      <c r="B1664" s="2" t="s">
        <v>92</v>
      </c>
      <c r="C1664" s="2" t="s">
        <v>11</v>
      </c>
      <c r="D1664" s="2" t="s">
        <v>93</v>
      </c>
      <c r="E1664" s="2" t="s">
        <v>364</v>
      </c>
      <c r="F1664" s="3">
        <v>3</v>
      </c>
      <c r="G1664" s="2" t="s">
        <v>1101</v>
      </c>
      <c r="H1664" s="2" t="s">
        <v>7753</v>
      </c>
      <c r="I1664" s="3" t="s">
        <v>7754</v>
      </c>
      <c r="J1664" s="3" t="s">
        <v>1098</v>
      </c>
      <c r="K1664" s="2" t="s">
        <v>7755</v>
      </c>
    </row>
    <row r="1665" spans="1:11" x14ac:dyDescent="0.25">
      <c r="A1665" s="2" t="s">
        <v>7756</v>
      </c>
      <c r="B1665" s="2" t="s">
        <v>92</v>
      </c>
      <c r="C1665" s="2" t="s">
        <v>11</v>
      </c>
      <c r="D1665" s="2" t="s">
        <v>93</v>
      </c>
      <c r="E1665" s="2" t="s">
        <v>364</v>
      </c>
      <c r="F1665" s="3">
        <v>4</v>
      </c>
      <c r="G1665" s="2" t="s">
        <v>1101</v>
      </c>
      <c r="H1665" s="2" t="s">
        <v>7757</v>
      </c>
      <c r="I1665" s="3" t="s">
        <v>7758</v>
      </c>
      <c r="J1665" s="3" t="s">
        <v>1098</v>
      </c>
      <c r="K1665" s="2" t="s">
        <v>7759</v>
      </c>
    </row>
    <row r="1666" spans="1:11" x14ac:dyDescent="0.25">
      <c r="A1666" s="2" t="s">
        <v>7760</v>
      </c>
      <c r="B1666" s="2" t="s">
        <v>92</v>
      </c>
      <c r="C1666" s="2" t="s">
        <v>11</v>
      </c>
      <c r="D1666" s="2" t="s">
        <v>93</v>
      </c>
      <c r="E1666" s="2" t="s">
        <v>364</v>
      </c>
      <c r="F1666" s="3">
        <v>5</v>
      </c>
      <c r="G1666" s="2" t="s">
        <v>1101</v>
      </c>
      <c r="H1666" s="2" t="s">
        <v>7761</v>
      </c>
      <c r="I1666" s="3" t="s">
        <v>7762</v>
      </c>
      <c r="J1666" s="3" t="s">
        <v>1098</v>
      </c>
      <c r="K1666" s="2" t="s">
        <v>7763</v>
      </c>
    </row>
    <row r="1667" spans="1:11" x14ac:dyDescent="0.25">
      <c r="A1667" s="2" t="s">
        <v>7764</v>
      </c>
      <c r="B1667" s="2" t="s">
        <v>92</v>
      </c>
      <c r="C1667" s="2" t="s">
        <v>11</v>
      </c>
      <c r="D1667" s="2" t="s">
        <v>93</v>
      </c>
      <c r="E1667" s="2" t="s">
        <v>364</v>
      </c>
      <c r="F1667" s="3">
        <v>6</v>
      </c>
      <c r="G1667" s="2" t="s">
        <v>1101</v>
      </c>
      <c r="H1667" s="2" t="s">
        <v>7765</v>
      </c>
      <c r="I1667" s="3" t="s">
        <v>7766</v>
      </c>
      <c r="J1667" s="3" t="s">
        <v>1098</v>
      </c>
      <c r="K1667" s="2" t="s">
        <v>7767</v>
      </c>
    </row>
    <row r="1668" spans="1:11" x14ac:dyDescent="0.25">
      <c r="A1668" s="2" t="s">
        <v>7768</v>
      </c>
      <c r="B1668" s="2" t="s">
        <v>92</v>
      </c>
      <c r="C1668" s="2" t="s">
        <v>11</v>
      </c>
      <c r="D1668" s="2" t="s">
        <v>93</v>
      </c>
      <c r="E1668" s="2" t="s">
        <v>364</v>
      </c>
      <c r="F1668" s="3">
        <v>7</v>
      </c>
      <c r="G1668" s="2" t="s">
        <v>1101</v>
      </c>
      <c r="H1668" s="2" t="s">
        <v>7769</v>
      </c>
      <c r="I1668" s="3" t="s">
        <v>7770</v>
      </c>
      <c r="J1668" s="3" t="s">
        <v>1098</v>
      </c>
      <c r="K1668" s="2" t="s">
        <v>7771</v>
      </c>
    </row>
    <row r="1669" spans="1:11" x14ac:dyDescent="0.25">
      <c r="A1669" s="2" t="s">
        <v>7772</v>
      </c>
      <c r="B1669" s="2" t="s">
        <v>92</v>
      </c>
      <c r="C1669" s="2" t="s">
        <v>11</v>
      </c>
      <c r="D1669" s="2" t="s">
        <v>93</v>
      </c>
      <c r="E1669" s="2" t="s">
        <v>364</v>
      </c>
      <c r="F1669" s="3">
        <v>8</v>
      </c>
      <c r="G1669" s="2" t="s">
        <v>1101</v>
      </c>
      <c r="H1669" s="2" t="s">
        <v>7773</v>
      </c>
      <c r="I1669" s="3" t="s">
        <v>7774</v>
      </c>
      <c r="J1669" s="3" t="s">
        <v>1098</v>
      </c>
      <c r="K1669" s="2" t="s">
        <v>7775</v>
      </c>
    </row>
    <row r="1670" spans="1:11" x14ac:dyDescent="0.25">
      <c r="A1670" s="2" t="s">
        <v>7776</v>
      </c>
      <c r="B1670" s="2" t="s">
        <v>92</v>
      </c>
      <c r="C1670" s="2" t="s">
        <v>11</v>
      </c>
      <c r="D1670" s="2" t="s">
        <v>93</v>
      </c>
      <c r="E1670" s="2" t="s">
        <v>364</v>
      </c>
      <c r="F1670" s="3">
        <v>9</v>
      </c>
      <c r="G1670" s="2" t="s">
        <v>1101</v>
      </c>
      <c r="H1670" s="2" t="s">
        <v>7777</v>
      </c>
      <c r="I1670" s="3" t="s">
        <v>7778</v>
      </c>
      <c r="J1670" s="3" t="s">
        <v>1098</v>
      </c>
      <c r="K1670" s="2" t="s">
        <v>7779</v>
      </c>
    </row>
    <row r="1671" spans="1:11" x14ac:dyDescent="0.25">
      <c r="A1671" s="2" t="s">
        <v>7780</v>
      </c>
      <c r="B1671" s="2" t="s">
        <v>92</v>
      </c>
      <c r="C1671" s="2" t="s">
        <v>11</v>
      </c>
      <c r="D1671" s="2" t="s">
        <v>93</v>
      </c>
      <c r="E1671" s="2" t="s">
        <v>364</v>
      </c>
      <c r="F1671" s="3">
        <v>10</v>
      </c>
      <c r="G1671" s="2" t="s">
        <v>1101</v>
      </c>
      <c r="H1671" s="2" t="s">
        <v>7781</v>
      </c>
      <c r="I1671" s="3" t="s">
        <v>7782</v>
      </c>
      <c r="J1671" s="3" t="s">
        <v>1098</v>
      </c>
      <c r="K1671" s="2" t="s">
        <v>7783</v>
      </c>
    </row>
    <row r="1672" spans="1:11" x14ac:dyDescent="0.25">
      <c r="A1672" s="2" t="s">
        <v>7784</v>
      </c>
      <c r="B1672" s="2" t="s">
        <v>92</v>
      </c>
      <c r="C1672" s="2" t="s">
        <v>11</v>
      </c>
      <c r="D1672" s="2" t="s">
        <v>93</v>
      </c>
      <c r="E1672" s="2" t="s">
        <v>370</v>
      </c>
      <c r="F1672" s="3">
        <v>0</v>
      </c>
      <c r="G1672" s="2" t="s">
        <v>1095</v>
      </c>
      <c r="H1672" s="2" t="s">
        <v>7785</v>
      </c>
      <c r="I1672" s="3" t="s">
        <v>7786</v>
      </c>
      <c r="J1672" s="3" t="s">
        <v>1098</v>
      </c>
      <c r="K1672" s="2" t="s">
        <v>7787</v>
      </c>
    </row>
    <row r="1673" spans="1:11" x14ac:dyDescent="0.25">
      <c r="A1673" s="2" t="s">
        <v>7788</v>
      </c>
      <c r="B1673" s="2" t="s">
        <v>92</v>
      </c>
      <c r="C1673" s="2" t="s">
        <v>11</v>
      </c>
      <c r="D1673" s="2" t="s">
        <v>93</v>
      </c>
      <c r="E1673" s="2" t="s">
        <v>370</v>
      </c>
      <c r="F1673" s="3">
        <v>1</v>
      </c>
      <c r="G1673" s="2" t="s">
        <v>1101</v>
      </c>
      <c r="H1673" s="2" t="s">
        <v>7789</v>
      </c>
      <c r="I1673" s="3" t="s">
        <v>7790</v>
      </c>
      <c r="J1673" s="3" t="s">
        <v>1098</v>
      </c>
      <c r="K1673" s="2" t="s">
        <v>7791</v>
      </c>
    </row>
    <row r="1674" spans="1:11" x14ac:dyDescent="0.25">
      <c r="A1674" s="2" t="s">
        <v>7792</v>
      </c>
      <c r="B1674" s="2" t="s">
        <v>92</v>
      </c>
      <c r="C1674" s="2" t="s">
        <v>11</v>
      </c>
      <c r="D1674" s="2" t="s">
        <v>93</v>
      </c>
      <c r="E1674" s="2" t="s">
        <v>370</v>
      </c>
      <c r="F1674" s="3">
        <v>2</v>
      </c>
      <c r="G1674" s="2" t="s">
        <v>1101</v>
      </c>
      <c r="H1674" s="2" t="s">
        <v>7793</v>
      </c>
      <c r="I1674" s="3" t="s">
        <v>7794</v>
      </c>
      <c r="J1674" s="3" t="s">
        <v>1098</v>
      </c>
      <c r="K1674" s="2" t="s">
        <v>7795</v>
      </c>
    </row>
    <row r="1675" spans="1:11" x14ac:dyDescent="0.25">
      <c r="A1675" s="2" t="s">
        <v>7796</v>
      </c>
      <c r="B1675" s="2" t="s">
        <v>92</v>
      </c>
      <c r="C1675" s="2" t="s">
        <v>11</v>
      </c>
      <c r="D1675" s="2" t="s">
        <v>93</v>
      </c>
      <c r="E1675" s="2" t="s">
        <v>370</v>
      </c>
      <c r="F1675" s="3">
        <v>3</v>
      </c>
      <c r="G1675" s="2" t="s">
        <v>1101</v>
      </c>
      <c r="H1675" s="2" t="s">
        <v>7797</v>
      </c>
      <c r="I1675" s="3" t="s">
        <v>7798</v>
      </c>
      <c r="J1675" s="3" t="s">
        <v>1098</v>
      </c>
      <c r="K1675" s="2" t="s">
        <v>7799</v>
      </c>
    </row>
    <row r="1676" spans="1:11" x14ac:dyDescent="0.25">
      <c r="A1676" s="2" t="s">
        <v>7800</v>
      </c>
      <c r="B1676" s="2" t="s">
        <v>92</v>
      </c>
      <c r="C1676" s="2" t="s">
        <v>11</v>
      </c>
      <c r="D1676" s="2" t="s">
        <v>93</v>
      </c>
      <c r="E1676" s="2" t="s">
        <v>370</v>
      </c>
      <c r="F1676" s="3">
        <v>4</v>
      </c>
      <c r="G1676" s="2" t="s">
        <v>1101</v>
      </c>
      <c r="H1676" s="2" t="s">
        <v>7801</v>
      </c>
      <c r="I1676" s="3" t="s">
        <v>7802</v>
      </c>
      <c r="J1676" s="3" t="s">
        <v>1098</v>
      </c>
      <c r="K1676" s="2" t="s">
        <v>7803</v>
      </c>
    </row>
    <row r="1677" spans="1:11" x14ac:dyDescent="0.25">
      <c r="A1677" s="2" t="s">
        <v>7804</v>
      </c>
      <c r="B1677" s="2" t="s">
        <v>92</v>
      </c>
      <c r="C1677" s="2" t="s">
        <v>11</v>
      </c>
      <c r="D1677" s="2" t="s">
        <v>93</v>
      </c>
      <c r="E1677" s="2" t="s">
        <v>370</v>
      </c>
      <c r="F1677" s="3">
        <v>5</v>
      </c>
      <c r="G1677" s="2" t="s">
        <v>1101</v>
      </c>
      <c r="H1677" s="2" t="s">
        <v>7805</v>
      </c>
      <c r="I1677" s="3" t="s">
        <v>7806</v>
      </c>
      <c r="J1677" s="3" t="s">
        <v>1098</v>
      </c>
      <c r="K1677" s="2" t="s">
        <v>7807</v>
      </c>
    </row>
    <row r="1678" spans="1:11" x14ac:dyDescent="0.25">
      <c r="A1678" s="2" t="s">
        <v>7808</v>
      </c>
      <c r="B1678" s="2" t="s">
        <v>92</v>
      </c>
      <c r="C1678" s="2" t="s">
        <v>11</v>
      </c>
      <c r="D1678" s="2" t="s">
        <v>93</v>
      </c>
      <c r="E1678" s="2" t="s">
        <v>370</v>
      </c>
      <c r="F1678" s="3">
        <v>6</v>
      </c>
      <c r="G1678" s="2" t="s">
        <v>1101</v>
      </c>
      <c r="H1678" s="2" t="s">
        <v>7809</v>
      </c>
      <c r="I1678" s="3" t="s">
        <v>7810</v>
      </c>
      <c r="J1678" s="3" t="s">
        <v>1098</v>
      </c>
      <c r="K1678" s="2" t="s">
        <v>7811</v>
      </c>
    </row>
    <row r="1679" spans="1:11" x14ac:dyDescent="0.25">
      <c r="A1679" s="2" t="s">
        <v>7812</v>
      </c>
      <c r="B1679" s="2" t="s">
        <v>92</v>
      </c>
      <c r="C1679" s="2" t="s">
        <v>11</v>
      </c>
      <c r="D1679" s="2" t="s">
        <v>93</v>
      </c>
      <c r="E1679" s="2" t="s">
        <v>370</v>
      </c>
      <c r="F1679" s="3">
        <v>7</v>
      </c>
      <c r="G1679" s="2" t="s">
        <v>1101</v>
      </c>
      <c r="H1679" s="2" t="s">
        <v>7813</v>
      </c>
      <c r="I1679" s="3" t="s">
        <v>7814</v>
      </c>
      <c r="J1679" s="3" t="s">
        <v>1132</v>
      </c>
      <c r="K1679" s="2" t="s">
        <v>7815</v>
      </c>
    </row>
    <row r="1680" spans="1:11" x14ac:dyDescent="0.25">
      <c r="A1680" s="2" t="s">
        <v>7816</v>
      </c>
      <c r="B1680" s="2" t="s">
        <v>92</v>
      </c>
      <c r="C1680" s="2" t="s">
        <v>11</v>
      </c>
      <c r="D1680" s="2" t="s">
        <v>93</v>
      </c>
      <c r="E1680" s="2" t="s">
        <v>370</v>
      </c>
      <c r="F1680" s="3">
        <v>8</v>
      </c>
      <c r="G1680" s="2" t="s">
        <v>1101</v>
      </c>
      <c r="H1680" s="2" t="s">
        <v>7817</v>
      </c>
      <c r="I1680" s="3" t="s">
        <v>7818</v>
      </c>
      <c r="J1680" s="3" t="s">
        <v>1098</v>
      </c>
      <c r="K1680" s="2" t="s">
        <v>7819</v>
      </c>
    </row>
    <row r="1681" spans="1:11" x14ac:dyDescent="0.25">
      <c r="A1681" s="2" t="s">
        <v>7820</v>
      </c>
      <c r="B1681" s="2" t="s">
        <v>92</v>
      </c>
      <c r="C1681" s="2" t="s">
        <v>11</v>
      </c>
      <c r="D1681" s="2" t="s">
        <v>93</v>
      </c>
      <c r="E1681" s="2" t="s">
        <v>370</v>
      </c>
      <c r="F1681" s="3">
        <v>9</v>
      </c>
      <c r="G1681" s="2" t="s">
        <v>1101</v>
      </c>
      <c r="H1681" s="2" t="s">
        <v>7821</v>
      </c>
      <c r="I1681" s="3" t="s">
        <v>7822</v>
      </c>
      <c r="J1681" s="3" t="s">
        <v>1098</v>
      </c>
      <c r="K1681" s="2" t="s">
        <v>7823</v>
      </c>
    </row>
    <row r="1682" spans="1:11" x14ac:dyDescent="0.25">
      <c r="A1682" s="2" t="s">
        <v>7824</v>
      </c>
      <c r="B1682" s="2" t="s">
        <v>92</v>
      </c>
      <c r="C1682" s="2" t="s">
        <v>11</v>
      </c>
      <c r="D1682" s="2" t="s">
        <v>93</v>
      </c>
      <c r="E1682" s="2" t="s">
        <v>370</v>
      </c>
      <c r="F1682" s="3">
        <v>10</v>
      </c>
      <c r="G1682" s="2" t="s">
        <v>1101</v>
      </c>
      <c r="H1682" s="2" t="s">
        <v>7825</v>
      </c>
      <c r="I1682" s="3" t="s">
        <v>7826</v>
      </c>
      <c r="J1682" s="3" t="s">
        <v>1098</v>
      </c>
      <c r="K1682" s="2" t="s">
        <v>7827</v>
      </c>
    </row>
    <row r="1683" spans="1:11" x14ac:dyDescent="0.25">
      <c r="A1683" s="2" t="s">
        <v>7828</v>
      </c>
      <c r="B1683" s="2" t="s">
        <v>92</v>
      </c>
      <c r="C1683" s="2" t="s">
        <v>11</v>
      </c>
      <c r="D1683" s="2" t="s">
        <v>93</v>
      </c>
      <c r="E1683" s="2" t="s">
        <v>398</v>
      </c>
      <c r="F1683" s="3">
        <v>0</v>
      </c>
      <c r="G1683" s="2" t="s">
        <v>1095</v>
      </c>
      <c r="H1683" s="2" t="s">
        <v>7829</v>
      </c>
      <c r="I1683" s="3" t="s">
        <v>7830</v>
      </c>
      <c r="J1683" s="3" t="s">
        <v>1098</v>
      </c>
      <c r="K1683" s="2" t="s">
        <v>7831</v>
      </c>
    </row>
    <row r="1684" spans="1:11" x14ac:dyDescent="0.25">
      <c r="A1684" s="2" t="s">
        <v>7832</v>
      </c>
      <c r="B1684" s="2" t="s">
        <v>92</v>
      </c>
      <c r="C1684" s="2" t="s">
        <v>11</v>
      </c>
      <c r="D1684" s="2" t="s">
        <v>93</v>
      </c>
      <c r="E1684" s="2" t="s">
        <v>398</v>
      </c>
      <c r="F1684" s="3">
        <v>1</v>
      </c>
      <c r="G1684" s="2" t="s">
        <v>1101</v>
      </c>
      <c r="H1684" s="2" t="s">
        <v>7833</v>
      </c>
      <c r="I1684" s="3" t="s">
        <v>7834</v>
      </c>
      <c r="J1684" s="3" t="s">
        <v>1098</v>
      </c>
      <c r="K1684" s="2" t="s">
        <v>7835</v>
      </c>
    </row>
    <row r="1685" spans="1:11" x14ac:dyDescent="0.25">
      <c r="A1685" s="2" t="s">
        <v>7836</v>
      </c>
      <c r="B1685" s="2" t="s">
        <v>92</v>
      </c>
      <c r="C1685" s="2" t="s">
        <v>11</v>
      </c>
      <c r="D1685" s="2" t="s">
        <v>93</v>
      </c>
      <c r="E1685" s="2" t="s">
        <v>398</v>
      </c>
      <c r="F1685" s="3">
        <v>2</v>
      </c>
      <c r="G1685" s="2" t="s">
        <v>1101</v>
      </c>
      <c r="H1685" s="2" t="s">
        <v>7837</v>
      </c>
      <c r="I1685" s="3" t="s">
        <v>7838</v>
      </c>
      <c r="J1685" s="3" t="s">
        <v>1098</v>
      </c>
      <c r="K1685" s="2" t="s">
        <v>7839</v>
      </c>
    </row>
    <row r="1686" spans="1:11" x14ac:dyDescent="0.25">
      <c r="A1686" s="2" t="s">
        <v>7840</v>
      </c>
      <c r="B1686" s="2" t="s">
        <v>92</v>
      </c>
      <c r="C1686" s="2" t="s">
        <v>11</v>
      </c>
      <c r="D1686" s="2" t="s">
        <v>93</v>
      </c>
      <c r="E1686" s="2" t="s">
        <v>398</v>
      </c>
      <c r="F1686" s="3">
        <v>3</v>
      </c>
      <c r="G1686" s="2" t="s">
        <v>1101</v>
      </c>
      <c r="H1686" s="2" t="s">
        <v>7841</v>
      </c>
      <c r="I1686" s="3" t="s">
        <v>7842</v>
      </c>
      <c r="J1686" s="3" t="s">
        <v>1098</v>
      </c>
      <c r="K1686" s="2" t="s">
        <v>7843</v>
      </c>
    </row>
    <row r="1687" spans="1:11" x14ac:dyDescent="0.25">
      <c r="A1687" s="2" t="s">
        <v>7844</v>
      </c>
      <c r="B1687" s="2" t="s">
        <v>92</v>
      </c>
      <c r="C1687" s="2" t="s">
        <v>11</v>
      </c>
      <c r="D1687" s="2" t="s">
        <v>93</v>
      </c>
      <c r="E1687" s="2" t="s">
        <v>398</v>
      </c>
      <c r="F1687" s="3">
        <v>4</v>
      </c>
      <c r="G1687" s="2" t="s">
        <v>1101</v>
      </c>
      <c r="H1687" s="2" t="s">
        <v>7845</v>
      </c>
      <c r="I1687" s="3" t="s">
        <v>7846</v>
      </c>
      <c r="J1687" s="3" t="s">
        <v>1098</v>
      </c>
      <c r="K1687" s="2" t="s">
        <v>7847</v>
      </c>
    </row>
    <row r="1688" spans="1:11" x14ac:dyDescent="0.25">
      <c r="A1688" s="2" t="s">
        <v>7848</v>
      </c>
      <c r="B1688" s="2" t="s">
        <v>92</v>
      </c>
      <c r="C1688" s="2" t="s">
        <v>11</v>
      </c>
      <c r="D1688" s="2" t="s">
        <v>93</v>
      </c>
      <c r="E1688" s="2" t="s">
        <v>398</v>
      </c>
      <c r="F1688" s="3">
        <v>5</v>
      </c>
      <c r="G1688" s="2" t="s">
        <v>1101</v>
      </c>
      <c r="H1688" s="2" t="s">
        <v>7849</v>
      </c>
      <c r="I1688" s="3" t="s">
        <v>7850</v>
      </c>
      <c r="J1688" s="3" t="s">
        <v>1098</v>
      </c>
      <c r="K1688" s="2" t="s">
        <v>7851</v>
      </c>
    </row>
    <row r="1689" spans="1:11" x14ac:dyDescent="0.25">
      <c r="A1689" s="2" t="s">
        <v>7852</v>
      </c>
      <c r="B1689" s="2" t="s">
        <v>92</v>
      </c>
      <c r="C1689" s="2" t="s">
        <v>11</v>
      </c>
      <c r="D1689" s="2" t="s">
        <v>93</v>
      </c>
      <c r="E1689" s="2" t="s">
        <v>398</v>
      </c>
      <c r="F1689" s="3">
        <v>6</v>
      </c>
      <c r="G1689" s="2" t="s">
        <v>1101</v>
      </c>
      <c r="H1689" s="2" t="s">
        <v>7853</v>
      </c>
      <c r="I1689" s="3" t="s">
        <v>7854</v>
      </c>
      <c r="J1689" s="3" t="s">
        <v>1098</v>
      </c>
      <c r="K1689" s="2" t="s">
        <v>7855</v>
      </c>
    </row>
    <row r="1690" spans="1:11" x14ac:dyDescent="0.25">
      <c r="A1690" s="2" t="s">
        <v>7856</v>
      </c>
      <c r="B1690" s="2" t="s">
        <v>92</v>
      </c>
      <c r="C1690" s="2" t="s">
        <v>11</v>
      </c>
      <c r="D1690" s="2" t="s">
        <v>93</v>
      </c>
      <c r="E1690" s="2" t="s">
        <v>398</v>
      </c>
      <c r="F1690" s="3">
        <v>7</v>
      </c>
      <c r="G1690" s="2" t="s">
        <v>1101</v>
      </c>
      <c r="H1690" s="2" t="s">
        <v>7857</v>
      </c>
      <c r="I1690" s="3" t="s">
        <v>7858</v>
      </c>
      <c r="J1690" s="3" t="s">
        <v>1098</v>
      </c>
      <c r="K1690" s="2" t="s">
        <v>7859</v>
      </c>
    </row>
    <row r="1691" spans="1:11" x14ac:dyDescent="0.25">
      <c r="A1691" s="2" t="s">
        <v>7860</v>
      </c>
      <c r="B1691" s="2" t="s">
        <v>92</v>
      </c>
      <c r="C1691" s="2" t="s">
        <v>11</v>
      </c>
      <c r="D1691" s="2" t="s">
        <v>93</v>
      </c>
      <c r="E1691" s="2" t="s">
        <v>398</v>
      </c>
      <c r="F1691" s="3">
        <v>8</v>
      </c>
      <c r="G1691" s="2" t="s">
        <v>1101</v>
      </c>
      <c r="H1691" s="2" t="s">
        <v>7861</v>
      </c>
      <c r="I1691" s="3" t="s">
        <v>7862</v>
      </c>
      <c r="J1691" s="3" t="s">
        <v>1098</v>
      </c>
      <c r="K1691" s="2" t="s">
        <v>7863</v>
      </c>
    </row>
    <row r="1692" spans="1:11" x14ac:dyDescent="0.25">
      <c r="A1692" s="2" t="s">
        <v>7864</v>
      </c>
      <c r="B1692" s="2" t="s">
        <v>92</v>
      </c>
      <c r="C1692" s="2" t="s">
        <v>11</v>
      </c>
      <c r="D1692" s="2" t="s">
        <v>93</v>
      </c>
      <c r="E1692" s="2" t="s">
        <v>398</v>
      </c>
      <c r="F1692" s="3">
        <v>9</v>
      </c>
      <c r="G1692" s="2" t="s">
        <v>1101</v>
      </c>
      <c r="H1692" s="2" t="s">
        <v>7865</v>
      </c>
      <c r="I1692" s="3" t="s">
        <v>7866</v>
      </c>
      <c r="J1692" s="3" t="s">
        <v>1098</v>
      </c>
      <c r="K1692" s="2" t="s">
        <v>7867</v>
      </c>
    </row>
    <row r="1693" spans="1:11" x14ac:dyDescent="0.25">
      <c r="A1693" s="2" t="s">
        <v>7868</v>
      </c>
      <c r="B1693" s="2" t="s">
        <v>92</v>
      </c>
      <c r="C1693" s="2" t="s">
        <v>11</v>
      </c>
      <c r="D1693" s="2" t="s">
        <v>93</v>
      </c>
      <c r="E1693" s="2" t="s">
        <v>398</v>
      </c>
      <c r="F1693" s="3">
        <v>10</v>
      </c>
      <c r="G1693" s="2" t="s">
        <v>1101</v>
      </c>
      <c r="H1693" s="2" t="s">
        <v>7869</v>
      </c>
      <c r="I1693" s="3" t="s">
        <v>7870</v>
      </c>
      <c r="J1693" s="3" t="s">
        <v>1098</v>
      </c>
      <c r="K1693" s="2" t="s">
        <v>7871</v>
      </c>
    </row>
    <row r="1694" spans="1:11" x14ac:dyDescent="0.25">
      <c r="A1694" s="2" t="s">
        <v>7872</v>
      </c>
      <c r="B1694" s="2" t="s">
        <v>92</v>
      </c>
      <c r="C1694" s="2" t="s">
        <v>11</v>
      </c>
      <c r="D1694" s="2" t="s">
        <v>93</v>
      </c>
      <c r="E1694" s="2" t="s">
        <v>401</v>
      </c>
      <c r="F1694" s="3">
        <v>0</v>
      </c>
      <c r="G1694" s="2" t="s">
        <v>1095</v>
      </c>
      <c r="H1694" s="2" t="s">
        <v>7873</v>
      </c>
      <c r="I1694" s="3" t="s">
        <v>7874</v>
      </c>
      <c r="J1694" s="3" t="s">
        <v>1098</v>
      </c>
      <c r="K1694" s="2" t="s">
        <v>7875</v>
      </c>
    </row>
    <row r="1695" spans="1:11" x14ac:dyDescent="0.25">
      <c r="A1695" s="2" t="s">
        <v>7876</v>
      </c>
      <c r="B1695" s="2" t="s">
        <v>92</v>
      </c>
      <c r="C1695" s="2" t="s">
        <v>11</v>
      </c>
      <c r="D1695" s="2" t="s">
        <v>93</v>
      </c>
      <c r="E1695" s="2" t="s">
        <v>401</v>
      </c>
      <c r="F1695" s="3">
        <v>1</v>
      </c>
      <c r="G1695" s="2" t="s">
        <v>1101</v>
      </c>
      <c r="H1695" s="2" t="s">
        <v>7877</v>
      </c>
      <c r="I1695" s="3" t="s">
        <v>7878</v>
      </c>
      <c r="J1695" s="3" t="s">
        <v>1098</v>
      </c>
      <c r="K1695" s="2" t="s">
        <v>7879</v>
      </c>
    </row>
    <row r="1696" spans="1:11" x14ac:dyDescent="0.25">
      <c r="A1696" s="2" t="s">
        <v>7880</v>
      </c>
      <c r="B1696" s="2" t="s">
        <v>92</v>
      </c>
      <c r="C1696" s="2" t="s">
        <v>11</v>
      </c>
      <c r="D1696" s="2" t="s">
        <v>93</v>
      </c>
      <c r="E1696" s="2" t="s">
        <v>401</v>
      </c>
      <c r="F1696" s="3">
        <v>2</v>
      </c>
      <c r="G1696" s="2" t="s">
        <v>1101</v>
      </c>
      <c r="H1696" s="2" t="s">
        <v>7881</v>
      </c>
      <c r="I1696" s="3" t="s">
        <v>7882</v>
      </c>
      <c r="J1696" s="3" t="s">
        <v>1098</v>
      </c>
      <c r="K1696" s="2" t="s">
        <v>7883</v>
      </c>
    </row>
    <row r="1697" spans="1:11" x14ac:dyDescent="0.25">
      <c r="A1697" s="2" t="s">
        <v>7884</v>
      </c>
      <c r="B1697" s="2" t="s">
        <v>92</v>
      </c>
      <c r="C1697" s="2" t="s">
        <v>11</v>
      </c>
      <c r="D1697" s="2" t="s">
        <v>93</v>
      </c>
      <c r="E1697" s="2" t="s">
        <v>401</v>
      </c>
      <c r="F1697" s="3">
        <v>3</v>
      </c>
      <c r="G1697" s="2" t="s">
        <v>1101</v>
      </c>
      <c r="H1697" s="2" t="s">
        <v>7885</v>
      </c>
      <c r="I1697" s="3" t="s">
        <v>7886</v>
      </c>
      <c r="J1697" s="3" t="s">
        <v>1098</v>
      </c>
      <c r="K1697" s="2" t="s">
        <v>7887</v>
      </c>
    </row>
    <row r="1698" spans="1:11" x14ac:dyDescent="0.25">
      <c r="A1698" s="2" t="s">
        <v>7888</v>
      </c>
      <c r="B1698" s="2" t="s">
        <v>92</v>
      </c>
      <c r="C1698" s="2" t="s">
        <v>11</v>
      </c>
      <c r="D1698" s="2" t="s">
        <v>93</v>
      </c>
      <c r="E1698" s="2" t="s">
        <v>401</v>
      </c>
      <c r="F1698" s="3">
        <v>4</v>
      </c>
      <c r="G1698" s="2" t="s">
        <v>1101</v>
      </c>
      <c r="H1698" s="2" t="s">
        <v>7889</v>
      </c>
      <c r="I1698" s="3" t="s">
        <v>7890</v>
      </c>
      <c r="J1698" s="3" t="s">
        <v>1098</v>
      </c>
      <c r="K1698" s="2" t="s">
        <v>7891</v>
      </c>
    </row>
    <row r="1699" spans="1:11" x14ac:dyDescent="0.25">
      <c r="A1699" s="2" t="s">
        <v>7892</v>
      </c>
      <c r="B1699" s="2" t="s">
        <v>92</v>
      </c>
      <c r="C1699" s="2" t="s">
        <v>11</v>
      </c>
      <c r="D1699" s="2" t="s">
        <v>93</v>
      </c>
      <c r="E1699" s="2" t="s">
        <v>401</v>
      </c>
      <c r="F1699" s="3">
        <v>5</v>
      </c>
      <c r="G1699" s="2" t="s">
        <v>1101</v>
      </c>
      <c r="H1699" s="2" t="s">
        <v>7893</v>
      </c>
      <c r="I1699" s="3" t="s">
        <v>7894</v>
      </c>
      <c r="J1699" s="3" t="s">
        <v>1098</v>
      </c>
      <c r="K1699" s="2" t="s">
        <v>7895</v>
      </c>
    </row>
    <row r="1700" spans="1:11" x14ac:dyDescent="0.25">
      <c r="A1700" s="2" t="s">
        <v>7896</v>
      </c>
      <c r="B1700" s="2" t="s">
        <v>92</v>
      </c>
      <c r="C1700" s="2" t="s">
        <v>11</v>
      </c>
      <c r="D1700" s="2" t="s">
        <v>93</v>
      </c>
      <c r="E1700" s="2" t="s">
        <v>401</v>
      </c>
      <c r="F1700" s="3">
        <v>6</v>
      </c>
      <c r="G1700" s="2" t="s">
        <v>1101</v>
      </c>
      <c r="H1700" s="2" t="s">
        <v>7897</v>
      </c>
      <c r="I1700" s="3" t="s">
        <v>7898</v>
      </c>
      <c r="J1700" s="3" t="s">
        <v>1098</v>
      </c>
      <c r="K1700" s="2" t="s">
        <v>7899</v>
      </c>
    </row>
    <row r="1701" spans="1:11" x14ac:dyDescent="0.25">
      <c r="A1701" s="2" t="s">
        <v>7900</v>
      </c>
      <c r="B1701" s="2" t="s">
        <v>92</v>
      </c>
      <c r="C1701" s="2" t="s">
        <v>11</v>
      </c>
      <c r="D1701" s="2" t="s">
        <v>93</v>
      </c>
      <c r="E1701" s="2" t="s">
        <v>401</v>
      </c>
      <c r="F1701" s="3">
        <v>7</v>
      </c>
      <c r="G1701" s="2" t="s">
        <v>1101</v>
      </c>
      <c r="H1701" s="2" t="s">
        <v>7901</v>
      </c>
      <c r="I1701" s="3" t="s">
        <v>7902</v>
      </c>
      <c r="J1701" s="3" t="s">
        <v>1098</v>
      </c>
      <c r="K1701" s="2" t="s">
        <v>7903</v>
      </c>
    </row>
    <row r="1702" spans="1:11" x14ac:dyDescent="0.25">
      <c r="A1702" s="2" t="s">
        <v>7904</v>
      </c>
      <c r="B1702" s="2" t="s">
        <v>92</v>
      </c>
      <c r="C1702" s="2" t="s">
        <v>11</v>
      </c>
      <c r="D1702" s="2" t="s">
        <v>93</v>
      </c>
      <c r="E1702" s="2" t="s">
        <v>401</v>
      </c>
      <c r="F1702" s="3">
        <v>8</v>
      </c>
      <c r="G1702" s="2" t="s">
        <v>1101</v>
      </c>
      <c r="H1702" s="2" t="s">
        <v>7905</v>
      </c>
      <c r="I1702" s="3" t="s">
        <v>7906</v>
      </c>
      <c r="J1702" s="3" t="s">
        <v>1098</v>
      </c>
      <c r="K1702" s="2" t="s">
        <v>7907</v>
      </c>
    </row>
    <row r="1703" spans="1:11" x14ac:dyDescent="0.25">
      <c r="A1703" s="2" t="s">
        <v>7908</v>
      </c>
      <c r="B1703" s="2" t="s">
        <v>92</v>
      </c>
      <c r="C1703" s="2" t="s">
        <v>11</v>
      </c>
      <c r="D1703" s="2" t="s">
        <v>93</v>
      </c>
      <c r="E1703" s="2" t="s">
        <v>401</v>
      </c>
      <c r="F1703" s="3">
        <v>9</v>
      </c>
      <c r="G1703" s="2" t="s">
        <v>1101</v>
      </c>
      <c r="H1703" s="2" t="s">
        <v>7909</v>
      </c>
      <c r="I1703" s="3" t="s">
        <v>7910</v>
      </c>
      <c r="J1703" s="3" t="s">
        <v>1098</v>
      </c>
      <c r="K1703" s="2" t="s">
        <v>7911</v>
      </c>
    </row>
    <row r="1704" spans="1:11" x14ac:dyDescent="0.25">
      <c r="A1704" s="2" t="s">
        <v>7912</v>
      </c>
      <c r="B1704" s="2" t="s">
        <v>92</v>
      </c>
      <c r="C1704" s="2" t="s">
        <v>11</v>
      </c>
      <c r="D1704" s="2" t="s">
        <v>93</v>
      </c>
      <c r="E1704" s="2" t="s">
        <v>401</v>
      </c>
      <c r="F1704" s="3">
        <v>10</v>
      </c>
      <c r="G1704" s="2" t="s">
        <v>1101</v>
      </c>
      <c r="H1704" s="2" t="s">
        <v>7913</v>
      </c>
      <c r="I1704" s="3" t="s">
        <v>7914</v>
      </c>
      <c r="J1704" s="3" t="s">
        <v>1098</v>
      </c>
      <c r="K1704" s="2" t="s">
        <v>7915</v>
      </c>
    </row>
    <row r="1705" spans="1:11" x14ac:dyDescent="0.25">
      <c r="A1705" s="2" t="s">
        <v>7916</v>
      </c>
      <c r="B1705" s="2" t="s">
        <v>92</v>
      </c>
      <c r="C1705" s="2" t="s">
        <v>11</v>
      </c>
      <c r="D1705" s="2" t="s">
        <v>93</v>
      </c>
      <c r="E1705" s="2" t="s">
        <v>385</v>
      </c>
      <c r="F1705" s="3">
        <v>0</v>
      </c>
      <c r="G1705" s="2" t="s">
        <v>1095</v>
      </c>
      <c r="H1705" s="2" t="s">
        <v>7917</v>
      </c>
      <c r="I1705" s="3" t="s">
        <v>7918</v>
      </c>
      <c r="J1705" s="3" t="s">
        <v>1098</v>
      </c>
      <c r="K1705" s="2" t="s">
        <v>7919</v>
      </c>
    </row>
    <row r="1706" spans="1:11" x14ac:dyDescent="0.25">
      <c r="A1706" s="2" t="s">
        <v>7920</v>
      </c>
      <c r="B1706" s="2" t="s">
        <v>92</v>
      </c>
      <c r="C1706" s="2" t="s">
        <v>11</v>
      </c>
      <c r="D1706" s="2" t="s">
        <v>93</v>
      </c>
      <c r="E1706" s="2" t="s">
        <v>385</v>
      </c>
      <c r="F1706" s="3">
        <v>1</v>
      </c>
      <c r="G1706" s="2" t="s">
        <v>1101</v>
      </c>
      <c r="H1706" s="2" t="s">
        <v>7921</v>
      </c>
      <c r="I1706" s="3" t="s">
        <v>7922</v>
      </c>
      <c r="J1706" s="3" t="s">
        <v>1098</v>
      </c>
      <c r="K1706" s="2" t="s">
        <v>7923</v>
      </c>
    </row>
    <row r="1707" spans="1:11" x14ac:dyDescent="0.25">
      <c r="A1707" s="2" t="s">
        <v>7924</v>
      </c>
      <c r="B1707" s="2" t="s">
        <v>92</v>
      </c>
      <c r="C1707" s="2" t="s">
        <v>11</v>
      </c>
      <c r="D1707" s="2" t="s">
        <v>93</v>
      </c>
      <c r="E1707" s="2" t="s">
        <v>385</v>
      </c>
      <c r="F1707" s="3">
        <v>2</v>
      </c>
      <c r="G1707" s="2" t="s">
        <v>1101</v>
      </c>
      <c r="H1707" s="2" t="s">
        <v>7925</v>
      </c>
      <c r="I1707" s="3" t="s">
        <v>7926</v>
      </c>
      <c r="J1707" s="3" t="s">
        <v>1098</v>
      </c>
      <c r="K1707" s="2" t="s">
        <v>7927</v>
      </c>
    </row>
    <row r="1708" spans="1:11" x14ac:dyDescent="0.25">
      <c r="A1708" s="2" t="s">
        <v>7928</v>
      </c>
      <c r="B1708" s="2" t="s">
        <v>92</v>
      </c>
      <c r="C1708" s="2" t="s">
        <v>11</v>
      </c>
      <c r="D1708" s="2" t="s">
        <v>93</v>
      </c>
      <c r="E1708" s="2" t="s">
        <v>385</v>
      </c>
      <c r="F1708" s="3">
        <v>3</v>
      </c>
      <c r="G1708" s="2" t="s">
        <v>1101</v>
      </c>
      <c r="H1708" s="2" t="s">
        <v>7929</v>
      </c>
      <c r="I1708" s="3" t="s">
        <v>7930</v>
      </c>
      <c r="J1708" s="3" t="s">
        <v>1098</v>
      </c>
      <c r="K1708" s="2" t="s">
        <v>7931</v>
      </c>
    </row>
    <row r="1709" spans="1:11" x14ac:dyDescent="0.25">
      <c r="A1709" s="2" t="s">
        <v>7932</v>
      </c>
      <c r="B1709" s="2" t="s">
        <v>92</v>
      </c>
      <c r="C1709" s="2" t="s">
        <v>11</v>
      </c>
      <c r="D1709" s="2" t="s">
        <v>93</v>
      </c>
      <c r="E1709" s="2" t="s">
        <v>385</v>
      </c>
      <c r="F1709" s="3">
        <v>4</v>
      </c>
      <c r="G1709" s="2" t="s">
        <v>1101</v>
      </c>
      <c r="H1709" s="2" t="s">
        <v>7933</v>
      </c>
      <c r="I1709" s="3" t="s">
        <v>7934</v>
      </c>
      <c r="J1709" s="3" t="s">
        <v>1098</v>
      </c>
      <c r="K1709" s="2" t="s">
        <v>7935</v>
      </c>
    </row>
    <row r="1710" spans="1:11" x14ac:dyDescent="0.25">
      <c r="A1710" s="2" t="s">
        <v>7936</v>
      </c>
      <c r="B1710" s="2" t="s">
        <v>92</v>
      </c>
      <c r="C1710" s="2" t="s">
        <v>11</v>
      </c>
      <c r="D1710" s="2" t="s">
        <v>93</v>
      </c>
      <c r="E1710" s="2" t="s">
        <v>385</v>
      </c>
      <c r="F1710" s="3">
        <v>5</v>
      </c>
      <c r="G1710" s="2" t="s">
        <v>1101</v>
      </c>
      <c r="H1710" s="2" t="s">
        <v>7937</v>
      </c>
      <c r="I1710" s="3" t="s">
        <v>7938</v>
      </c>
      <c r="J1710" s="3" t="s">
        <v>1098</v>
      </c>
      <c r="K1710" s="2" t="s">
        <v>7939</v>
      </c>
    </row>
    <row r="1711" spans="1:11" x14ac:dyDescent="0.25">
      <c r="A1711" s="2" t="s">
        <v>7940</v>
      </c>
      <c r="B1711" s="2" t="s">
        <v>92</v>
      </c>
      <c r="C1711" s="2" t="s">
        <v>11</v>
      </c>
      <c r="D1711" s="2" t="s">
        <v>93</v>
      </c>
      <c r="E1711" s="2" t="s">
        <v>385</v>
      </c>
      <c r="F1711" s="3">
        <v>6</v>
      </c>
      <c r="G1711" s="2" t="s">
        <v>1101</v>
      </c>
      <c r="H1711" s="2" t="s">
        <v>7941</v>
      </c>
      <c r="I1711" s="3" t="s">
        <v>7942</v>
      </c>
      <c r="J1711" s="3" t="s">
        <v>1098</v>
      </c>
      <c r="K1711" s="2" t="s">
        <v>7943</v>
      </c>
    </row>
    <row r="1712" spans="1:11" x14ac:dyDescent="0.25">
      <c r="A1712" s="2" t="s">
        <v>7944</v>
      </c>
      <c r="B1712" s="2" t="s">
        <v>92</v>
      </c>
      <c r="C1712" s="2" t="s">
        <v>11</v>
      </c>
      <c r="D1712" s="2" t="s">
        <v>93</v>
      </c>
      <c r="E1712" s="2" t="s">
        <v>385</v>
      </c>
      <c r="F1712" s="3">
        <v>7</v>
      </c>
      <c r="G1712" s="2" t="s">
        <v>1101</v>
      </c>
      <c r="H1712" s="2" t="s">
        <v>7945</v>
      </c>
      <c r="I1712" s="3" t="s">
        <v>7946</v>
      </c>
      <c r="J1712" s="3" t="s">
        <v>1098</v>
      </c>
      <c r="K1712" s="2" t="s">
        <v>7947</v>
      </c>
    </row>
    <row r="1713" spans="1:11" x14ac:dyDescent="0.25">
      <c r="A1713" s="2" t="s">
        <v>7948</v>
      </c>
      <c r="B1713" s="2" t="s">
        <v>92</v>
      </c>
      <c r="C1713" s="2" t="s">
        <v>11</v>
      </c>
      <c r="D1713" s="2" t="s">
        <v>93</v>
      </c>
      <c r="E1713" s="2" t="s">
        <v>385</v>
      </c>
      <c r="F1713" s="3">
        <v>8</v>
      </c>
      <c r="G1713" s="2" t="s">
        <v>1101</v>
      </c>
      <c r="H1713" s="2" t="s">
        <v>7949</v>
      </c>
      <c r="I1713" s="3" t="s">
        <v>7950</v>
      </c>
      <c r="J1713" s="3" t="s">
        <v>1098</v>
      </c>
      <c r="K1713" s="2" t="s">
        <v>7951</v>
      </c>
    </row>
    <row r="1714" spans="1:11" x14ac:dyDescent="0.25">
      <c r="A1714" s="2" t="s">
        <v>7952</v>
      </c>
      <c r="B1714" s="2" t="s">
        <v>92</v>
      </c>
      <c r="C1714" s="2" t="s">
        <v>11</v>
      </c>
      <c r="D1714" s="2" t="s">
        <v>93</v>
      </c>
      <c r="E1714" s="2" t="s">
        <v>385</v>
      </c>
      <c r="F1714" s="3">
        <v>9</v>
      </c>
      <c r="G1714" s="2" t="s">
        <v>1101</v>
      </c>
      <c r="H1714" s="2" t="s">
        <v>7953</v>
      </c>
      <c r="I1714" s="3" t="s">
        <v>7954</v>
      </c>
      <c r="J1714" s="3" t="s">
        <v>1098</v>
      </c>
      <c r="K1714" s="2" t="s">
        <v>7955</v>
      </c>
    </row>
    <row r="1715" spans="1:11" x14ac:dyDescent="0.25">
      <c r="A1715" s="2" t="s">
        <v>7956</v>
      </c>
      <c r="B1715" s="2" t="s">
        <v>92</v>
      </c>
      <c r="C1715" s="2" t="s">
        <v>11</v>
      </c>
      <c r="D1715" s="2" t="s">
        <v>93</v>
      </c>
      <c r="E1715" s="2" t="s">
        <v>385</v>
      </c>
      <c r="F1715" s="3">
        <v>10</v>
      </c>
      <c r="G1715" s="2" t="s">
        <v>1101</v>
      </c>
      <c r="H1715" s="2" t="s">
        <v>7957</v>
      </c>
      <c r="I1715" s="3" t="s">
        <v>7958</v>
      </c>
      <c r="J1715" s="3" t="s">
        <v>1098</v>
      </c>
      <c r="K1715" s="2" t="s">
        <v>7959</v>
      </c>
    </row>
    <row r="1716" spans="1:11" x14ac:dyDescent="0.25">
      <c r="A1716" s="2" t="s">
        <v>7960</v>
      </c>
      <c r="B1716" s="2" t="s">
        <v>95</v>
      </c>
      <c r="C1716" s="2" t="s">
        <v>11</v>
      </c>
      <c r="D1716" s="2" t="s">
        <v>96</v>
      </c>
      <c r="E1716" s="2" t="s">
        <v>1144</v>
      </c>
      <c r="F1716" s="3">
        <v>0</v>
      </c>
      <c r="G1716" s="2" t="s">
        <v>1095</v>
      </c>
      <c r="H1716" s="2" t="s">
        <v>7961</v>
      </c>
      <c r="I1716" s="3" t="s">
        <v>7962</v>
      </c>
      <c r="J1716" s="3" t="s">
        <v>1098</v>
      </c>
      <c r="K1716" s="2" t="s">
        <v>7963</v>
      </c>
    </row>
    <row r="1717" spans="1:11" x14ac:dyDescent="0.25">
      <c r="A1717" s="2" t="s">
        <v>7964</v>
      </c>
      <c r="B1717" s="2" t="s">
        <v>95</v>
      </c>
      <c r="C1717" s="2" t="s">
        <v>11</v>
      </c>
      <c r="D1717" s="2" t="s">
        <v>96</v>
      </c>
      <c r="E1717" s="2" t="s">
        <v>1144</v>
      </c>
      <c r="F1717" s="3">
        <v>1</v>
      </c>
      <c r="G1717" s="2" t="s">
        <v>1101</v>
      </c>
      <c r="H1717" s="2" t="s">
        <v>7965</v>
      </c>
      <c r="I1717" s="3" t="s">
        <v>7966</v>
      </c>
      <c r="J1717" s="3" t="s">
        <v>1098</v>
      </c>
      <c r="K1717" s="2" t="s">
        <v>7967</v>
      </c>
    </row>
    <row r="1718" spans="1:11" x14ac:dyDescent="0.25">
      <c r="A1718" s="2" t="s">
        <v>7968</v>
      </c>
      <c r="B1718" s="2" t="s">
        <v>95</v>
      </c>
      <c r="C1718" s="2" t="s">
        <v>11</v>
      </c>
      <c r="D1718" s="2" t="s">
        <v>96</v>
      </c>
      <c r="E1718" s="2" t="s">
        <v>1144</v>
      </c>
      <c r="F1718" s="3">
        <v>2</v>
      </c>
      <c r="G1718" s="2" t="s">
        <v>1101</v>
      </c>
      <c r="H1718" s="2" t="s">
        <v>7969</v>
      </c>
      <c r="I1718" s="3" t="s">
        <v>7970</v>
      </c>
      <c r="J1718" s="3" t="s">
        <v>1098</v>
      </c>
      <c r="K1718" s="2" t="s">
        <v>7971</v>
      </c>
    </row>
    <row r="1719" spans="1:11" x14ac:dyDescent="0.25">
      <c r="A1719" s="2" t="s">
        <v>7972</v>
      </c>
      <c r="B1719" s="2" t="s">
        <v>95</v>
      </c>
      <c r="C1719" s="2" t="s">
        <v>11</v>
      </c>
      <c r="D1719" s="2" t="s">
        <v>96</v>
      </c>
      <c r="E1719" s="2" t="s">
        <v>1144</v>
      </c>
      <c r="F1719" s="3">
        <v>3</v>
      </c>
      <c r="G1719" s="2" t="s">
        <v>1101</v>
      </c>
      <c r="H1719" s="2" t="s">
        <v>7973</v>
      </c>
      <c r="I1719" s="3" t="s">
        <v>7974</v>
      </c>
      <c r="J1719" s="3" t="s">
        <v>1098</v>
      </c>
      <c r="K1719" s="2" t="s">
        <v>7975</v>
      </c>
    </row>
    <row r="1720" spans="1:11" x14ac:dyDescent="0.25">
      <c r="A1720" s="2" t="s">
        <v>7976</v>
      </c>
      <c r="B1720" s="2" t="s">
        <v>95</v>
      </c>
      <c r="C1720" s="2" t="s">
        <v>11</v>
      </c>
      <c r="D1720" s="2" t="s">
        <v>96</v>
      </c>
      <c r="E1720" s="2" t="s">
        <v>1144</v>
      </c>
      <c r="F1720" s="3">
        <v>4</v>
      </c>
      <c r="G1720" s="2" t="s">
        <v>1101</v>
      </c>
      <c r="H1720" s="2" t="s">
        <v>7977</v>
      </c>
      <c r="I1720" s="3" t="s">
        <v>7978</v>
      </c>
      <c r="J1720" s="3" t="s">
        <v>1098</v>
      </c>
      <c r="K1720" s="2" t="s">
        <v>7979</v>
      </c>
    </row>
    <row r="1721" spans="1:11" x14ac:dyDescent="0.25">
      <c r="A1721" s="2" t="s">
        <v>7980</v>
      </c>
      <c r="B1721" s="2" t="s">
        <v>95</v>
      </c>
      <c r="C1721" s="2" t="s">
        <v>11</v>
      </c>
      <c r="D1721" s="2" t="s">
        <v>96</v>
      </c>
      <c r="E1721" s="2" t="s">
        <v>1144</v>
      </c>
      <c r="F1721" s="3">
        <v>5</v>
      </c>
      <c r="G1721" s="2" t="s">
        <v>1101</v>
      </c>
      <c r="H1721" s="2" t="s">
        <v>7981</v>
      </c>
      <c r="I1721" s="3" t="s">
        <v>7982</v>
      </c>
      <c r="J1721" s="3" t="s">
        <v>1132</v>
      </c>
      <c r="K1721" s="2" t="s">
        <v>7983</v>
      </c>
    </row>
    <row r="1722" spans="1:11" x14ac:dyDescent="0.25">
      <c r="A1722" s="2" t="s">
        <v>7984</v>
      </c>
      <c r="B1722" s="2" t="s">
        <v>95</v>
      </c>
      <c r="C1722" s="2" t="s">
        <v>11</v>
      </c>
      <c r="D1722" s="2" t="s">
        <v>96</v>
      </c>
      <c r="E1722" s="2" t="s">
        <v>1144</v>
      </c>
      <c r="F1722" s="3">
        <v>6</v>
      </c>
      <c r="G1722" s="2" t="s">
        <v>1101</v>
      </c>
      <c r="H1722" s="2" t="s">
        <v>7985</v>
      </c>
      <c r="I1722" s="3" t="s">
        <v>7986</v>
      </c>
      <c r="J1722" s="3" t="s">
        <v>1098</v>
      </c>
      <c r="K1722" s="2" t="s">
        <v>7987</v>
      </c>
    </row>
    <row r="1723" spans="1:11" x14ac:dyDescent="0.25">
      <c r="A1723" s="2" t="s">
        <v>7988</v>
      </c>
      <c r="B1723" s="2" t="s">
        <v>95</v>
      </c>
      <c r="C1723" s="2" t="s">
        <v>11</v>
      </c>
      <c r="D1723" s="2" t="s">
        <v>96</v>
      </c>
      <c r="E1723" s="2" t="s">
        <v>364</v>
      </c>
      <c r="F1723" s="3">
        <v>0</v>
      </c>
      <c r="G1723" s="2" t="s">
        <v>1095</v>
      </c>
      <c r="H1723" s="2" t="s">
        <v>7989</v>
      </c>
      <c r="I1723" s="3" t="s">
        <v>7990</v>
      </c>
      <c r="J1723" s="3" t="s">
        <v>1098</v>
      </c>
      <c r="K1723" s="2" t="s">
        <v>7991</v>
      </c>
    </row>
    <row r="1724" spans="1:11" x14ac:dyDescent="0.25">
      <c r="A1724" s="2" t="s">
        <v>7992</v>
      </c>
      <c r="B1724" s="2" t="s">
        <v>95</v>
      </c>
      <c r="C1724" s="2" t="s">
        <v>11</v>
      </c>
      <c r="D1724" s="2" t="s">
        <v>96</v>
      </c>
      <c r="E1724" s="2" t="s">
        <v>364</v>
      </c>
      <c r="F1724" s="3">
        <v>1</v>
      </c>
      <c r="G1724" s="2" t="s">
        <v>1101</v>
      </c>
      <c r="H1724" s="2" t="s">
        <v>7993</v>
      </c>
      <c r="I1724" s="3" t="s">
        <v>7994</v>
      </c>
      <c r="J1724" s="3" t="s">
        <v>1098</v>
      </c>
      <c r="K1724" s="2" t="s">
        <v>7995</v>
      </c>
    </row>
    <row r="1725" spans="1:11" x14ac:dyDescent="0.25">
      <c r="A1725" s="2" t="s">
        <v>7996</v>
      </c>
      <c r="B1725" s="2" t="s">
        <v>95</v>
      </c>
      <c r="C1725" s="2" t="s">
        <v>11</v>
      </c>
      <c r="D1725" s="2" t="s">
        <v>96</v>
      </c>
      <c r="E1725" s="2" t="s">
        <v>364</v>
      </c>
      <c r="F1725" s="3">
        <v>2</v>
      </c>
      <c r="G1725" s="2" t="s">
        <v>1101</v>
      </c>
      <c r="H1725" s="2" t="s">
        <v>7997</v>
      </c>
      <c r="I1725" s="3" t="s">
        <v>7998</v>
      </c>
      <c r="J1725" s="3" t="s">
        <v>1098</v>
      </c>
      <c r="K1725" s="2" t="s">
        <v>7999</v>
      </c>
    </row>
    <row r="1726" spans="1:11" x14ac:dyDescent="0.25">
      <c r="A1726" s="2" t="s">
        <v>8000</v>
      </c>
      <c r="B1726" s="2" t="s">
        <v>95</v>
      </c>
      <c r="C1726" s="2" t="s">
        <v>11</v>
      </c>
      <c r="D1726" s="2" t="s">
        <v>96</v>
      </c>
      <c r="E1726" s="2" t="s">
        <v>364</v>
      </c>
      <c r="F1726" s="3">
        <v>3</v>
      </c>
      <c r="G1726" s="2" t="s">
        <v>1101</v>
      </c>
      <c r="H1726" s="2" t="s">
        <v>8001</v>
      </c>
      <c r="I1726" s="3" t="s">
        <v>8002</v>
      </c>
      <c r="J1726" s="3" t="s">
        <v>1098</v>
      </c>
      <c r="K1726" s="2" t="s">
        <v>8003</v>
      </c>
    </row>
    <row r="1727" spans="1:11" x14ac:dyDescent="0.25">
      <c r="A1727" s="2" t="s">
        <v>8004</v>
      </c>
      <c r="B1727" s="2" t="s">
        <v>95</v>
      </c>
      <c r="C1727" s="2" t="s">
        <v>11</v>
      </c>
      <c r="D1727" s="2" t="s">
        <v>96</v>
      </c>
      <c r="E1727" s="2" t="s">
        <v>364</v>
      </c>
      <c r="F1727" s="3">
        <v>4</v>
      </c>
      <c r="G1727" s="2" t="s">
        <v>1101</v>
      </c>
      <c r="H1727" s="2" t="s">
        <v>8005</v>
      </c>
      <c r="I1727" s="3" t="s">
        <v>8006</v>
      </c>
      <c r="J1727" s="3" t="s">
        <v>1098</v>
      </c>
      <c r="K1727" s="2" t="s">
        <v>8007</v>
      </c>
    </row>
    <row r="1728" spans="1:11" x14ac:dyDescent="0.25">
      <c r="A1728" s="2" t="s">
        <v>8008</v>
      </c>
      <c r="B1728" s="2" t="s">
        <v>95</v>
      </c>
      <c r="C1728" s="2" t="s">
        <v>11</v>
      </c>
      <c r="D1728" s="2" t="s">
        <v>96</v>
      </c>
      <c r="E1728" s="2" t="s">
        <v>364</v>
      </c>
      <c r="F1728" s="3">
        <v>5</v>
      </c>
      <c r="G1728" s="2" t="s">
        <v>1101</v>
      </c>
      <c r="H1728" s="2" t="s">
        <v>8009</v>
      </c>
      <c r="I1728" s="3" t="s">
        <v>8010</v>
      </c>
      <c r="J1728" s="3" t="s">
        <v>1098</v>
      </c>
      <c r="K1728" s="2" t="s">
        <v>8011</v>
      </c>
    </row>
    <row r="1729" spans="1:11" x14ac:dyDescent="0.25">
      <c r="A1729" s="2" t="s">
        <v>8012</v>
      </c>
      <c r="B1729" s="2" t="s">
        <v>95</v>
      </c>
      <c r="C1729" s="2" t="s">
        <v>11</v>
      </c>
      <c r="D1729" s="2" t="s">
        <v>96</v>
      </c>
      <c r="E1729" s="2" t="s">
        <v>364</v>
      </c>
      <c r="F1729" s="3">
        <v>6</v>
      </c>
      <c r="G1729" s="2" t="s">
        <v>1101</v>
      </c>
      <c r="H1729" s="2" t="s">
        <v>8013</v>
      </c>
      <c r="I1729" s="3" t="s">
        <v>8014</v>
      </c>
      <c r="J1729" s="3" t="s">
        <v>1098</v>
      </c>
      <c r="K1729" s="2" t="s">
        <v>8015</v>
      </c>
    </row>
    <row r="1730" spans="1:11" x14ac:dyDescent="0.25">
      <c r="A1730" s="2" t="s">
        <v>8016</v>
      </c>
      <c r="B1730" s="2" t="s">
        <v>95</v>
      </c>
      <c r="C1730" s="2" t="s">
        <v>11</v>
      </c>
      <c r="D1730" s="2" t="s">
        <v>96</v>
      </c>
      <c r="E1730" s="2" t="s">
        <v>370</v>
      </c>
      <c r="F1730" s="3">
        <v>0</v>
      </c>
      <c r="G1730" s="2" t="s">
        <v>1095</v>
      </c>
      <c r="H1730" s="2" t="s">
        <v>8017</v>
      </c>
      <c r="I1730" s="3" t="s">
        <v>8018</v>
      </c>
      <c r="J1730" s="3" t="s">
        <v>1098</v>
      </c>
      <c r="K1730" s="2" t="s">
        <v>8019</v>
      </c>
    </row>
    <row r="1731" spans="1:11" x14ac:dyDescent="0.25">
      <c r="A1731" s="2" t="s">
        <v>8020</v>
      </c>
      <c r="B1731" s="2" t="s">
        <v>95</v>
      </c>
      <c r="C1731" s="2" t="s">
        <v>11</v>
      </c>
      <c r="D1731" s="2" t="s">
        <v>96</v>
      </c>
      <c r="E1731" s="2" t="s">
        <v>370</v>
      </c>
      <c r="F1731" s="3">
        <v>1</v>
      </c>
      <c r="G1731" s="2" t="s">
        <v>1101</v>
      </c>
      <c r="H1731" s="2" t="s">
        <v>8021</v>
      </c>
      <c r="I1731" s="3" t="s">
        <v>8022</v>
      </c>
      <c r="J1731" s="3" t="s">
        <v>1098</v>
      </c>
      <c r="K1731" s="2" t="s">
        <v>8023</v>
      </c>
    </row>
    <row r="1732" spans="1:11" x14ac:dyDescent="0.25">
      <c r="A1732" s="2" t="s">
        <v>8024</v>
      </c>
      <c r="B1732" s="2" t="s">
        <v>95</v>
      </c>
      <c r="C1732" s="2" t="s">
        <v>11</v>
      </c>
      <c r="D1732" s="2" t="s">
        <v>96</v>
      </c>
      <c r="E1732" s="2" t="s">
        <v>370</v>
      </c>
      <c r="F1732" s="3">
        <v>2</v>
      </c>
      <c r="G1732" s="2" t="s">
        <v>1101</v>
      </c>
      <c r="H1732" s="2" t="s">
        <v>8025</v>
      </c>
      <c r="I1732" s="3" t="s">
        <v>8026</v>
      </c>
      <c r="J1732" s="3" t="s">
        <v>1098</v>
      </c>
      <c r="K1732" s="2" t="s">
        <v>8027</v>
      </c>
    </row>
    <row r="1733" spans="1:11" x14ac:dyDescent="0.25">
      <c r="A1733" s="2" t="s">
        <v>8028</v>
      </c>
      <c r="B1733" s="2" t="s">
        <v>95</v>
      </c>
      <c r="C1733" s="2" t="s">
        <v>11</v>
      </c>
      <c r="D1733" s="2" t="s">
        <v>96</v>
      </c>
      <c r="E1733" s="2" t="s">
        <v>370</v>
      </c>
      <c r="F1733" s="3">
        <v>3</v>
      </c>
      <c r="G1733" s="2" t="s">
        <v>1101</v>
      </c>
      <c r="H1733" s="2" t="s">
        <v>8029</v>
      </c>
      <c r="I1733" s="3" t="s">
        <v>8030</v>
      </c>
      <c r="J1733" s="3" t="s">
        <v>1098</v>
      </c>
      <c r="K1733" s="2" t="s">
        <v>8031</v>
      </c>
    </row>
    <row r="1734" spans="1:11" x14ac:dyDescent="0.25">
      <c r="A1734" s="2" t="s">
        <v>8032</v>
      </c>
      <c r="B1734" s="2" t="s">
        <v>95</v>
      </c>
      <c r="C1734" s="2" t="s">
        <v>11</v>
      </c>
      <c r="D1734" s="2" t="s">
        <v>96</v>
      </c>
      <c r="E1734" s="2" t="s">
        <v>370</v>
      </c>
      <c r="F1734" s="3">
        <v>4</v>
      </c>
      <c r="G1734" s="2" t="s">
        <v>1101</v>
      </c>
      <c r="H1734" s="2" t="s">
        <v>8033</v>
      </c>
      <c r="I1734" s="3" t="s">
        <v>8034</v>
      </c>
      <c r="J1734" s="3" t="s">
        <v>1098</v>
      </c>
      <c r="K1734" s="2" t="s">
        <v>8035</v>
      </c>
    </row>
    <row r="1735" spans="1:11" x14ac:dyDescent="0.25">
      <c r="A1735" s="2" t="s">
        <v>8036</v>
      </c>
      <c r="B1735" s="2" t="s">
        <v>95</v>
      </c>
      <c r="C1735" s="2" t="s">
        <v>11</v>
      </c>
      <c r="D1735" s="2" t="s">
        <v>96</v>
      </c>
      <c r="E1735" s="2" t="s">
        <v>370</v>
      </c>
      <c r="F1735" s="3">
        <v>5</v>
      </c>
      <c r="G1735" s="2" t="s">
        <v>1101</v>
      </c>
      <c r="H1735" s="2" t="s">
        <v>8037</v>
      </c>
      <c r="I1735" s="3" t="s">
        <v>8038</v>
      </c>
      <c r="J1735" s="3" t="s">
        <v>1098</v>
      </c>
      <c r="K1735" s="2" t="s">
        <v>8039</v>
      </c>
    </row>
    <row r="1736" spans="1:11" x14ac:dyDescent="0.25">
      <c r="A1736" s="2" t="s">
        <v>8040</v>
      </c>
      <c r="B1736" s="2" t="s">
        <v>95</v>
      </c>
      <c r="C1736" s="2" t="s">
        <v>11</v>
      </c>
      <c r="D1736" s="2" t="s">
        <v>96</v>
      </c>
      <c r="E1736" s="2" t="s">
        <v>370</v>
      </c>
      <c r="F1736" s="3">
        <v>6</v>
      </c>
      <c r="G1736" s="2" t="s">
        <v>1101</v>
      </c>
      <c r="H1736" s="2" t="s">
        <v>8041</v>
      </c>
      <c r="I1736" s="3" t="s">
        <v>8042</v>
      </c>
      <c r="J1736" s="3" t="s">
        <v>1098</v>
      </c>
      <c r="K1736" s="2" t="s">
        <v>8043</v>
      </c>
    </row>
    <row r="1737" spans="1:11" x14ac:dyDescent="0.25">
      <c r="A1737" s="2" t="s">
        <v>8044</v>
      </c>
      <c r="B1737" s="2" t="s">
        <v>95</v>
      </c>
      <c r="C1737" s="2" t="s">
        <v>11</v>
      </c>
      <c r="D1737" s="2" t="s">
        <v>96</v>
      </c>
      <c r="E1737" s="2" t="s">
        <v>398</v>
      </c>
      <c r="F1737" s="3">
        <v>0</v>
      </c>
      <c r="G1737" s="2" t="s">
        <v>1095</v>
      </c>
      <c r="H1737" s="2" t="s">
        <v>8045</v>
      </c>
      <c r="I1737" s="3" t="s">
        <v>8046</v>
      </c>
      <c r="J1737" s="3" t="s">
        <v>1098</v>
      </c>
      <c r="K1737" s="2" t="s">
        <v>8047</v>
      </c>
    </row>
    <row r="1738" spans="1:11" x14ac:dyDescent="0.25">
      <c r="A1738" s="2" t="s">
        <v>8048</v>
      </c>
      <c r="B1738" s="2" t="s">
        <v>95</v>
      </c>
      <c r="C1738" s="2" t="s">
        <v>11</v>
      </c>
      <c r="D1738" s="2" t="s">
        <v>96</v>
      </c>
      <c r="E1738" s="2" t="s">
        <v>398</v>
      </c>
      <c r="F1738" s="3">
        <v>1</v>
      </c>
      <c r="G1738" s="2" t="s">
        <v>1101</v>
      </c>
      <c r="H1738" s="2" t="s">
        <v>8049</v>
      </c>
      <c r="I1738" s="3" t="s">
        <v>8050</v>
      </c>
      <c r="J1738" s="3" t="s">
        <v>1098</v>
      </c>
      <c r="K1738" s="2" t="s">
        <v>8051</v>
      </c>
    </row>
    <row r="1739" spans="1:11" x14ac:dyDescent="0.25">
      <c r="A1739" s="2" t="s">
        <v>8052</v>
      </c>
      <c r="B1739" s="2" t="s">
        <v>95</v>
      </c>
      <c r="C1739" s="2" t="s">
        <v>11</v>
      </c>
      <c r="D1739" s="2" t="s">
        <v>96</v>
      </c>
      <c r="E1739" s="2" t="s">
        <v>398</v>
      </c>
      <c r="F1739" s="3">
        <v>2</v>
      </c>
      <c r="G1739" s="2" t="s">
        <v>1101</v>
      </c>
      <c r="H1739" s="2" t="s">
        <v>8053</v>
      </c>
      <c r="I1739" s="3" t="s">
        <v>8054</v>
      </c>
      <c r="J1739" s="3" t="s">
        <v>1098</v>
      </c>
      <c r="K1739" s="2" t="s">
        <v>8055</v>
      </c>
    </row>
    <row r="1740" spans="1:11" x14ac:dyDescent="0.25">
      <c r="A1740" s="2" t="s">
        <v>8056</v>
      </c>
      <c r="B1740" s="2" t="s">
        <v>95</v>
      </c>
      <c r="C1740" s="2" t="s">
        <v>11</v>
      </c>
      <c r="D1740" s="2" t="s">
        <v>96</v>
      </c>
      <c r="E1740" s="2" t="s">
        <v>398</v>
      </c>
      <c r="F1740" s="3">
        <v>3</v>
      </c>
      <c r="G1740" s="2" t="s">
        <v>1101</v>
      </c>
      <c r="H1740" s="2" t="s">
        <v>8057</v>
      </c>
      <c r="I1740" s="3" t="s">
        <v>8058</v>
      </c>
      <c r="J1740" s="3" t="s">
        <v>1098</v>
      </c>
      <c r="K1740" s="2" t="s">
        <v>8059</v>
      </c>
    </row>
    <row r="1741" spans="1:11" x14ac:dyDescent="0.25">
      <c r="A1741" s="2" t="s">
        <v>8060</v>
      </c>
      <c r="B1741" s="2" t="s">
        <v>95</v>
      </c>
      <c r="C1741" s="2" t="s">
        <v>11</v>
      </c>
      <c r="D1741" s="2" t="s">
        <v>96</v>
      </c>
      <c r="E1741" s="2" t="s">
        <v>398</v>
      </c>
      <c r="F1741" s="3">
        <v>4</v>
      </c>
      <c r="G1741" s="2" t="s">
        <v>1101</v>
      </c>
      <c r="H1741" s="2" t="s">
        <v>8061</v>
      </c>
      <c r="I1741" s="3" t="s">
        <v>8062</v>
      </c>
      <c r="J1741" s="3" t="s">
        <v>1098</v>
      </c>
      <c r="K1741" s="2" t="s">
        <v>8063</v>
      </c>
    </row>
    <row r="1742" spans="1:11" x14ac:dyDescent="0.25">
      <c r="A1742" s="2" t="s">
        <v>8064</v>
      </c>
      <c r="B1742" s="2" t="s">
        <v>95</v>
      </c>
      <c r="C1742" s="2" t="s">
        <v>11</v>
      </c>
      <c r="D1742" s="2" t="s">
        <v>96</v>
      </c>
      <c r="E1742" s="2" t="s">
        <v>398</v>
      </c>
      <c r="F1742" s="3">
        <v>5</v>
      </c>
      <c r="G1742" s="2" t="s">
        <v>1101</v>
      </c>
      <c r="H1742" s="2" t="s">
        <v>8065</v>
      </c>
      <c r="I1742" s="3" t="s">
        <v>8066</v>
      </c>
      <c r="J1742" s="3" t="s">
        <v>1098</v>
      </c>
      <c r="K1742" s="2" t="s">
        <v>8067</v>
      </c>
    </row>
    <row r="1743" spans="1:11" x14ac:dyDescent="0.25">
      <c r="A1743" s="2" t="s">
        <v>8068</v>
      </c>
      <c r="B1743" s="2" t="s">
        <v>95</v>
      </c>
      <c r="C1743" s="2" t="s">
        <v>11</v>
      </c>
      <c r="D1743" s="2" t="s">
        <v>96</v>
      </c>
      <c r="E1743" s="2" t="s">
        <v>398</v>
      </c>
      <c r="F1743" s="3">
        <v>6</v>
      </c>
      <c r="G1743" s="2" t="s">
        <v>1101</v>
      </c>
      <c r="H1743" s="2" t="s">
        <v>8069</v>
      </c>
      <c r="I1743" s="3" t="s">
        <v>8070</v>
      </c>
      <c r="J1743" s="3" t="s">
        <v>1098</v>
      </c>
      <c r="K1743" s="2" t="s">
        <v>8071</v>
      </c>
    </row>
    <row r="1744" spans="1:11" x14ac:dyDescent="0.25">
      <c r="A1744" s="2" t="s">
        <v>8072</v>
      </c>
      <c r="B1744" s="2" t="s">
        <v>98</v>
      </c>
      <c r="C1744" s="2" t="s">
        <v>11</v>
      </c>
      <c r="D1744" s="2" t="s">
        <v>99</v>
      </c>
      <c r="E1744" s="2" t="s">
        <v>1144</v>
      </c>
      <c r="F1744" s="3">
        <v>0</v>
      </c>
      <c r="G1744" s="2" t="s">
        <v>1095</v>
      </c>
      <c r="H1744" s="2" t="s">
        <v>8073</v>
      </c>
      <c r="I1744" s="3" t="s">
        <v>8074</v>
      </c>
      <c r="J1744" s="3" t="s">
        <v>1098</v>
      </c>
      <c r="K1744" s="2" t="s">
        <v>8075</v>
      </c>
    </row>
    <row r="1745" spans="1:11" x14ac:dyDescent="0.25">
      <c r="A1745" s="2" t="s">
        <v>8076</v>
      </c>
      <c r="B1745" s="2" t="s">
        <v>98</v>
      </c>
      <c r="C1745" s="2" t="s">
        <v>11</v>
      </c>
      <c r="D1745" s="2" t="s">
        <v>99</v>
      </c>
      <c r="E1745" s="2" t="s">
        <v>1144</v>
      </c>
      <c r="F1745" s="3">
        <v>1</v>
      </c>
      <c r="G1745" s="2" t="s">
        <v>1101</v>
      </c>
      <c r="H1745" s="2" t="s">
        <v>8077</v>
      </c>
      <c r="I1745" s="3" t="s">
        <v>8078</v>
      </c>
      <c r="J1745" s="3" t="s">
        <v>1098</v>
      </c>
      <c r="K1745" s="2" t="s">
        <v>8079</v>
      </c>
    </row>
    <row r="1746" spans="1:11" x14ac:dyDescent="0.25">
      <c r="A1746" s="2" t="s">
        <v>8080</v>
      </c>
      <c r="B1746" s="2" t="s">
        <v>98</v>
      </c>
      <c r="C1746" s="2" t="s">
        <v>11</v>
      </c>
      <c r="D1746" s="2" t="s">
        <v>99</v>
      </c>
      <c r="E1746" s="2" t="s">
        <v>1144</v>
      </c>
      <c r="F1746" s="3">
        <v>2</v>
      </c>
      <c r="G1746" s="2" t="s">
        <v>1101</v>
      </c>
      <c r="H1746" s="2" t="s">
        <v>8081</v>
      </c>
      <c r="I1746" s="3" t="s">
        <v>8082</v>
      </c>
      <c r="J1746" s="3" t="s">
        <v>1098</v>
      </c>
      <c r="K1746" s="2" t="s">
        <v>8083</v>
      </c>
    </row>
    <row r="1747" spans="1:11" x14ac:dyDescent="0.25">
      <c r="A1747" s="2" t="s">
        <v>8084</v>
      </c>
      <c r="B1747" s="2" t="s">
        <v>98</v>
      </c>
      <c r="C1747" s="2" t="s">
        <v>11</v>
      </c>
      <c r="D1747" s="2" t="s">
        <v>99</v>
      </c>
      <c r="E1747" s="2" t="s">
        <v>1144</v>
      </c>
      <c r="F1747" s="3">
        <v>3</v>
      </c>
      <c r="G1747" s="2" t="s">
        <v>1101</v>
      </c>
      <c r="H1747" s="2" t="s">
        <v>8085</v>
      </c>
      <c r="I1747" s="3" t="s">
        <v>8086</v>
      </c>
      <c r="J1747" s="3" t="s">
        <v>1098</v>
      </c>
      <c r="K1747" s="2" t="s">
        <v>8087</v>
      </c>
    </row>
    <row r="1748" spans="1:11" x14ac:dyDescent="0.25">
      <c r="A1748" s="2" t="s">
        <v>8088</v>
      </c>
      <c r="B1748" s="2" t="s">
        <v>98</v>
      </c>
      <c r="C1748" s="2" t="s">
        <v>11</v>
      </c>
      <c r="D1748" s="2" t="s">
        <v>99</v>
      </c>
      <c r="E1748" s="2" t="s">
        <v>1144</v>
      </c>
      <c r="F1748" s="3">
        <v>4</v>
      </c>
      <c r="G1748" s="2" t="s">
        <v>1101</v>
      </c>
      <c r="H1748" s="2" t="s">
        <v>8089</v>
      </c>
      <c r="I1748" s="3" t="s">
        <v>8090</v>
      </c>
      <c r="J1748" s="3" t="s">
        <v>1137</v>
      </c>
      <c r="K1748" s="2" t="s">
        <v>8091</v>
      </c>
    </row>
    <row r="1749" spans="1:11" x14ac:dyDescent="0.25">
      <c r="A1749" s="2" t="s">
        <v>8092</v>
      </c>
      <c r="B1749" s="2" t="s">
        <v>98</v>
      </c>
      <c r="C1749" s="2" t="s">
        <v>11</v>
      </c>
      <c r="D1749" s="2" t="s">
        <v>99</v>
      </c>
      <c r="E1749" s="2" t="s">
        <v>1144</v>
      </c>
      <c r="F1749" s="3">
        <v>5</v>
      </c>
      <c r="G1749" s="2" t="s">
        <v>1101</v>
      </c>
      <c r="H1749" s="2" t="s">
        <v>8093</v>
      </c>
      <c r="I1749" s="3" t="s">
        <v>8094</v>
      </c>
      <c r="J1749" s="3" t="s">
        <v>1098</v>
      </c>
      <c r="K1749" s="2" t="s">
        <v>8095</v>
      </c>
    </row>
    <row r="1750" spans="1:11" x14ac:dyDescent="0.25">
      <c r="A1750" s="2" t="s">
        <v>8096</v>
      </c>
      <c r="B1750" s="2" t="s">
        <v>98</v>
      </c>
      <c r="C1750" s="2" t="s">
        <v>11</v>
      </c>
      <c r="D1750" s="2" t="s">
        <v>99</v>
      </c>
      <c r="E1750" s="2" t="s">
        <v>1144</v>
      </c>
      <c r="F1750" s="3">
        <v>6</v>
      </c>
      <c r="G1750" s="2" t="s">
        <v>1101</v>
      </c>
      <c r="H1750" s="2" t="s">
        <v>8097</v>
      </c>
      <c r="I1750" s="3" t="s">
        <v>8098</v>
      </c>
      <c r="J1750" s="3" t="s">
        <v>1098</v>
      </c>
      <c r="K1750" s="2" t="s">
        <v>8099</v>
      </c>
    </row>
    <row r="1751" spans="1:11" x14ac:dyDescent="0.25">
      <c r="A1751" s="2" t="s">
        <v>8100</v>
      </c>
      <c r="B1751" s="2" t="s">
        <v>98</v>
      </c>
      <c r="C1751" s="2" t="s">
        <v>11</v>
      </c>
      <c r="D1751" s="2" t="s">
        <v>99</v>
      </c>
      <c r="E1751" s="2" t="s">
        <v>465</v>
      </c>
      <c r="F1751" s="3">
        <v>0</v>
      </c>
      <c r="G1751" s="2" t="s">
        <v>1095</v>
      </c>
      <c r="H1751" s="2" t="s">
        <v>8101</v>
      </c>
      <c r="I1751" s="3" t="s">
        <v>8102</v>
      </c>
      <c r="J1751" s="3" t="s">
        <v>1098</v>
      </c>
      <c r="K1751" s="2" t="s">
        <v>8103</v>
      </c>
    </row>
    <row r="1752" spans="1:11" x14ac:dyDescent="0.25">
      <c r="A1752" s="2" t="s">
        <v>8104</v>
      </c>
      <c r="B1752" s="2" t="s">
        <v>98</v>
      </c>
      <c r="C1752" s="2" t="s">
        <v>11</v>
      </c>
      <c r="D1752" s="2" t="s">
        <v>99</v>
      </c>
      <c r="E1752" s="2" t="s">
        <v>465</v>
      </c>
      <c r="F1752" s="3">
        <v>1</v>
      </c>
      <c r="G1752" s="2" t="s">
        <v>1101</v>
      </c>
      <c r="H1752" s="2" t="s">
        <v>8105</v>
      </c>
      <c r="I1752" s="3" t="s">
        <v>8106</v>
      </c>
      <c r="J1752" s="3" t="s">
        <v>1098</v>
      </c>
      <c r="K1752" s="2" t="s">
        <v>8107</v>
      </c>
    </row>
    <row r="1753" spans="1:11" x14ac:dyDescent="0.25">
      <c r="A1753" s="2" t="s">
        <v>8108</v>
      </c>
      <c r="B1753" s="2" t="s">
        <v>98</v>
      </c>
      <c r="C1753" s="2" t="s">
        <v>11</v>
      </c>
      <c r="D1753" s="2" t="s">
        <v>99</v>
      </c>
      <c r="E1753" s="2" t="s">
        <v>465</v>
      </c>
      <c r="F1753" s="3">
        <v>2</v>
      </c>
      <c r="G1753" s="2" t="s">
        <v>1101</v>
      </c>
      <c r="H1753" s="2" t="s">
        <v>8109</v>
      </c>
      <c r="I1753" s="3" t="s">
        <v>8110</v>
      </c>
      <c r="J1753" s="3" t="s">
        <v>1098</v>
      </c>
      <c r="K1753" s="2" t="s">
        <v>8111</v>
      </c>
    </row>
    <row r="1754" spans="1:11" x14ac:dyDescent="0.25">
      <c r="A1754" s="2" t="s">
        <v>8112</v>
      </c>
      <c r="B1754" s="2" t="s">
        <v>98</v>
      </c>
      <c r="C1754" s="2" t="s">
        <v>11</v>
      </c>
      <c r="D1754" s="2" t="s">
        <v>99</v>
      </c>
      <c r="E1754" s="2" t="s">
        <v>465</v>
      </c>
      <c r="F1754" s="3">
        <v>3</v>
      </c>
      <c r="G1754" s="2" t="s">
        <v>1101</v>
      </c>
      <c r="H1754" s="2" t="s">
        <v>8113</v>
      </c>
      <c r="I1754" s="3" t="s">
        <v>8114</v>
      </c>
      <c r="J1754" s="3" t="s">
        <v>1098</v>
      </c>
      <c r="K1754" s="2" t="s">
        <v>8115</v>
      </c>
    </row>
    <row r="1755" spans="1:11" x14ac:dyDescent="0.25">
      <c r="A1755" s="2" t="s">
        <v>8116</v>
      </c>
      <c r="B1755" s="2" t="s">
        <v>98</v>
      </c>
      <c r="C1755" s="2" t="s">
        <v>11</v>
      </c>
      <c r="D1755" s="2" t="s">
        <v>99</v>
      </c>
      <c r="E1755" s="2" t="s">
        <v>465</v>
      </c>
      <c r="F1755" s="3">
        <v>4</v>
      </c>
      <c r="G1755" s="2" t="s">
        <v>1101</v>
      </c>
      <c r="H1755" s="2" t="s">
        <v>8117</v>
      </c>
      <c r="I1755" s="3" t="s">
        <v>8118</v>
      </c>
      <c r="J1755" s="3" t="s">
        <v>1098</v>
      </c>
      <c r="K1755" s="2" t="s">
        <v>8119</v>
      </c>
    </row>
    <row r="1756" spans="1:11" x14ac:dyDescent="0.25">
      <c r="A1756" s="2" t="s">
        <v>8120</v>
      </c>
      <c r="B1756" s="2" t="s">
        <v>98</v>
      </c>
      <c r="C1756" s="2" t="s">
        <v>11</v>
      </c>
      <c r="D1756" s="2" t="s">
        <v>99</v>
      </c>
      <c r="E1756" s="2" t="s">
        <v>465</v>
      </c>
      <c r="F1756" s="3">
        <v>5</v>
      </c>
      <c r="G1756" s="2" t="s">
        <v>1101</v>
      </c>
      <c r="H1756" s="2" t="s">
        <v>8121</v>
      </c>
      <c r="I1756" s="3" t="s">
        <v>8122</v>
      </c>
      <c r="J1756" s="3" t="s">
        <v>1098</v>
      </c>
      <c r="K1756" s="2" t="s">
        <v>8123</v>
      </c>
    </row>
    <row r="1757" spans="1:11" x14ac:dyDescent="0.25">
      <c r="A1757" s="2" t="s">
        <v>8124</v>
      </c>
      <c r="B1757" s="2" t="s">
        <v>98</v>
      </c>
      <c r="C1757" s="2" t="s">
        <v>11</v>
      </c>
      <c r="D1757" s="2" t="s">
        <v>99</v>
      </c>
      <c r="E1757" s="2" t="s">
        <v>465</v>
      </c>
      <c r="F1757" s="3">
        <v>6</v>
      </c>
      <c r="G1757" s="2" t="s">
        <v>1101</v>
      </c>
      <c r="H1757" s="2" t="s">
        <v>8125</v>
      </c>
      <c r="I1757" s="3" t="s">
        <v>8126</v>
      </c>
      <c r="J1757" s="3" t="s">
        <v>1098</v>
      </c>
      <c r="K1757" s="2" t="s">
        <v>8127</v>
      </c>
    </row>
    <row r="1758" spans="1:11" x14ac:dyDescent="0.25">
      <c r="A1758" s="2" t="s">
        <v>8128</v>
      </c>
      <c r="B1758" s="2" t="s">
        <v>98</v>
      </c>
      <c r="C1758" s="2" t="s">
        <v>11</v>
      </c>
      <c r="D1758" s="2" t="s">
        <v>99</v>
      </c>
      <c r="E1758" s="2" t="s">
        <v>364</v>
      </c>
      <c r="F1758" s="3">
        <v>0</v>
      </c>
      <c r="G1758" s="2" t="s">
        <v>1095</v>
      </c>
      <c r="H1758" s="2" t="s">
        <v>8129</v>
      </c>
      <c r="I1758" s="3" t="s">
        <v>8130</v>
      </c>
      <c r="J1758" s="3" t="s">
        <v>1098</v>
      </c>
      <c r="K1758" s="2" t="s">
        <v>8131</v>
      </c>
    </row>
    <row r="1759" spans="1:11" x14ac:dyDescent="0.25">
      <c r="A1759" s="2" t="s">
        <v>8132</v>
      </c>
      <c r="B1759" s="2" t="s">
        <v>98</v>
      </c>
      <c r="C1759" s="2" t="s">
        <v>11</v>
      </c>
      <c r="D1759" s="2" t="s">
        <v>99</v>
      </c>
      <c r="E1759" s="2" t="s">
        <v>364</v>
      </c>
      <c r="F1759" s="3">
        <v>1</v>
      </c>
      <c r="G1759" s="2" t="s">
        <v>1101</v>
      </c>
      <c r="H1759" s="2" t="s">
        <v>8133</v>
      </c>
      <c r="I1759" s="3" t="s">
        <v>8134</v>
      </c>
      <c r="J1759" s="3" t="s">
        <v>1098</v>
      </c>
      <c r="K1759" s="2" t="s">
        <v>8135</v>
      </c>
    </row>
    <row r="1760" spans="1:11" x14ac:dyDescent="0.25">
      <c r="A1760" s="2" t="s">
        <v>8136</v>
      </c>
      <c r="B1760" s="2" t="s">
        <v>98</v>
      </c>
      <c r="C1760" s="2" t="s">
        <v>11</v>
      </c>
      <c r="D1760" s="2" t="s">
        <v>99</v>
      </c>
      <c r="E1760" s="2" t="s">
        <v>364</v>
      </c>
      <c r="F1760" s="3">
        <v>2</v>
      </c>
      <c r="G1760" s="2" t="s">
        <v>1101</v>
      </c>
      <c r="H1760" s="2" t="s">
        <v>8137</v>
      </c>
      <c r="I1760" s="3" t="s">
        <v>8138</v>
      </c>
      <c r="J1760" s="3" t="s">
        <v>1098</v>
      </c>
      <c r="K1760" s="2" t="s">
        <v>8139</v>
      </c>
    </row>
    <row r="1761" spans="1:11" x14ac:dyDescent="0.25">
      <c r="A1761" s="2" t="s">
        <v>8140</v>
      </c>
      <c r="B1761" s="2" t="s">
        <v>98</v>
      </c>
      <c r="C1761" s="2" t="s">
        <v>11</v>
      </c>
      <c r="D1761" s="2" t="s">
        <v>99</v>
      </c>
      <c r="E1761" s="2" t="s">
        <v>364</v>
      </c>
      <c r="F1761" s="3">
        <v>3</v>
      </c>
      <c r="G1761" s="2" t="s">
        <v>1101</v>
      </c>
      <c r="H1761" s="2" t="s">
        <v>8141</v>
      </c>
      <c r="I1761" s="3" t="s">
        <v>8142</v>
      </c>
      <c r="J1761" s="3" t="s">
        <v>1098</v>
      </c>
      <c r="K1761" s="2" t="s">
        <v>8143</v>
      </c>
    </row>
    <row r="1762" spans="1:11" x14ac:dyDescent="0.25">
      <c r="A1762" s="2" t="s">
        <v>8144</v>
      </c>
      <c r="B1762" s="2" t="s">
        <v>98</v>
      </c>
      <c r="C1762" s="2" t="s">
        <v>11</v>
      </c>
      <c r="D1762" s="2" t="s">
        <v>99</v>
      </c>
      <c r="E1762" s="2" t="s">
        <v>364</v>
      </c>
      <c r="F1762" s="3">
        <v>4</v>
      </c>
      <c r="G1762" s="2" t="s">
        <v>1101</v>
      </c>
      <c r="H1762" s="2" t="s">
        <v>8145</v>
      </c>
      <c r="I1762" s="3" t="s">
        <v>8146</v>
      </c>
      <c r="J1762" s="3" t="s">
        <v>1098</v>
      </c>
      <c r="K1762" s="2" t="s">
        <v>8147</v>
      </c>
    </row>
    <row r="1763" spans="1:11" x14ac:dyDescent="0.25">
      <c r="A1763" s="2" t="s">
        <v>8148</v>
      </c>
      <c r="B1763" s="2" t="s">
        <v>98</v>
      </c>
      <c r="C1763" s="2" t="s">
        <v>11</v>
      </c>
      <c r="D1763" s="2" t="s">
        <v>99</v>
      </c>
      <c r="E1763" s="2" t="s">
        <v>364</v>
      </c>
      <c r="F1763" s="3">
        <v>5</v>
      </c>
      <c r="G1763" s="2" t="s">
        <v>1101</v>
      </c>
      <c r="H1763" s="2" t="s">
        <v>8149</v>
      </c>
      <c r="I1763" s="3" t="s">
        <v>8150</v>
      </c>
      <c r="J1763" s="3" t="s">
        <v>1098</v>
      </c>
      <c r="K1763" s="2" t="s">
        <v>8151</v>
      </c>
    </row>
    <row r="1764" spans="1:11" x14ac:dyDescent="0.25">
      <c r="A1764" s="2" t="s">
        <v>8152</v>
      </c>
      <c r="B1764" s="2" t="s">
        <v>98</v>
      </c>
      <c r="C1764" s="2" t="s">
        <v>11</v>
      </c>
      <c r="D1764" s="2" t="s">
        <v>99</v>
      </c>
      <c r="E1764" s="2" t="s">
        <v>364</v>
      </c>
      <c r="F1764" s="3">
        <v>6</v>
      </c>
      <c r="G1764" s="2" t="s">
        <v>1101</v>
      </c>
      <c r="H1764" s="2" t="s">
        <v>8153</v>
      </c>
      <c r="I1764" s="3" t="s">
        <v>8154</v>
      </c>
      <c r="J1764" s="3" t="s">
        <v>1132</v>
      </c>
      <c r="K1764" s="2" t="s">
        <v>8155</v>
      </c>
    </row>
    <row r="1765" spans="1:11" x14ac:dyDescent="0.25">
      <c r="A1765" s="2" t="s">
        <v>8156</v>
      </c>
      <c r="B1765" s="2" t="s">
        <v>98</v>
      </c>
      <c r="C1765" s="2" t="s">
        <v>11</v>
      </c>
      <c r="D1765" s="2" t="s">
        <v>99</v>
      </c>
      <c r="E1765" s="2" t="s">
        <v>370</v>
      </c>
      <c r="F1765" s="3">
        <v>0</v>
      </c>
      <c r="G1765" s="2" t="s">
        <v>1095</v>
      </c>
      <c r="H1765" s="2" t="s">
        <v>8157</v>
      </c>
      <c r="I1765" s="3" t="s">
        <v>8158</v>
      </c>
      <c r="J1765" s="3" t="s">
        <v>1098</v>
      </c>
      <c r="K1765" s="2" t="s">
        <v>8159</v>
      </c>
    </row>
    <row r="1766" spans="1:11" x14ac:dyDescent="0.25">
      <c r="A1766" s="2" t="s">
        <v>8160</v>
      </c>
      <c r="B1766" s="2" t="s">
        <v>98</v>
      </c>
      <c r="C1766" s="2" t="s">
        <v>11</v>
      </c>
      <c r="D1766" s="2" t="s">
        <v>99</v>
      </c>
      <c r="E1766" s="2" t="s">
        <v>370</v>
      </c>
      <c r="F1766" s="3">
        <v>1</v>
      </c>
      <c r="G1766" s="2" t="s">
        <v>1101</v>
      </c>
      <c r="H1766" s="2" t="s">
        <v>8161</v>
      </c>
      <c r="I1766" s="3" t="s">
        <v>8162</v>
      </c>
      <c r="J1766" s="3" t="s">
        <v>1098</v>
      </c>
      <c r="K1766" s="2" t="s">
        <v>8163</v>
      </c>
    </row>
    <row r="1767" spans="1:11" x14ac:dyDescent="0.25">
      <c r="A1767" s="2" t="s">
        <v>8164</v>
      </c>
      <c r="B1767" s="2" t="s">
        <v>98</v>
      </c>
      <c r="C1767" s="2" t="s">
        <v>11</v>
      </c>
      <c r="D1767" s="2" t="s">
        <v>99</v>
      </c>
      <c r="E1767" s="2" t="s">
        <v>370</v>
      </c>
      <c r="F1767" s="3">
        <v>2</v>
      </c>
      <c r="G1767" s="2" t="s">
        <v>1101</v>
      </c>
      <c r="H1767" s="2" t="s">
        <v>8165</v>
      </c>
      <c r="I1767" s="3" t="s">
        <v>8166</v>
      </c>
      <c r="J1767" s="3" t="s">
        <v>2720</v>
      </c>
      <c r="K1767" s="2" t="s">
        <v>8167</v>
      </c>
    </row>
    <row r="1768" spans="1:11" x14ac:dyDescent="0.25">
      <c r="A1768" s="2" t="s">
        <v>8168</v>
      </c>
      <c r="B1768" s="2" t="s">
        <v>98</v>
      </c>
      <c r="C1768" s="2" t="s">
        <v>11</v>
      </c>
      <c r="D1768" s="2" t="s">
        <v>99</v>
      </c>
      <c r="E1768" s="2" t="s">
        <v>370</v>
      </c>
      <c r="F1768" s="3">
        <v>3</v>
      </c>
      <c r="G1768" s="2" t="s">
        <v>1101</v>
      </c>
      <c r="H1768" s="2" t="s">
        <v>8169</v>
      </c>
      <c r="I1768" s="3" t="s">
        <v>8170</v>
      </c>
      <c r="J1768" s="3" t="s">
        <v>2720</v>
      </c>
      <c r="K1768" s="2" t="s">
        <v>8171</v>
      </c>
    </row>
    <row r="1769" spans="1:11" x14ac:dyDescent="0.25">
      <c r="A1769" s="2" t="s">
        <v>8172</v>
      </c>
      <c r="B1769" s="2" t="s">
        <v>98</v>
      </c>
      <c r="C1769" s="2" t="s">
        <v>11</v>
      </c>
      <c r="D1769" s="2" t="s">
        <v>99</v>
      </c>
      <c r="E1769" s="2" t="s">
        <v>370</v>
      </c>
      <c r="F1769" s="3">
        <v>4</v>
      </c>
      <c r="G1769" s="2" t="s">
        <v>1101</v>
      </c>
      <c r="H1769" s="2" t="s">
        <v>8173</v>
      </c>
      <c r="I1769" s="3" t="s">
        <v>8174</v>
      </c>
      <c r="J1769" s="3" t="s">
        <v>1098</v>
      </c>
      <c r="K1769" s="2" t="s">
        <v>8175</v>
      </c>
    </row>
    <row r="1770" spans="1:11" x14ac:dyDescent="0.25">
      <c r="A1770" s="2" t="s">
        <v>8176</v>
      </c>
      <c r="B1770" s="2" t="s">
        <v>98</v>
      </c>
      <c r="C1770" s="2" t="s">
        <v>11</v>
      </c>
      <c r="D1770" s="2" t="s">
        <v>99</v>
      </c>
      <c r="E1770" s="2" t="s">
        <v>370</v>
      </c>
      <c r="F1770" s="3">
        <v>5</v>
      </c>
      <c r="G1770" s="2" t="s">
        <v>1101</v>
      </c>
      <c r="H1770" s="2" t="s">
        <v>8177</v>
      </c>
      <c r="I1770" s="3" t="s">
        <v>8178</v>
      </c>
      <c r="J1770" s="3" t="s">
        <v>1098</v>
      </c>
      <c r="K1770" s="2" t="s">
        <v>8179</v>
      </c>
    </row>
    <row r="1771" spans="1:11" x14ac:dyDescent="0.25">
      <c r="A1771" s="2" t="s">
        <v>8180</v>
      </c>
      <c r="B1771" s="2" t="s">
        <v>98</v>
      </c>
      <c r="C1771" s="2" t="s">
        <v>11</v>
      </c>
      <c r="D1771" s="2" t="s">
        <v>99</v>
      </c>
      <c r="E1771" s="2" t="s">
        <v>370</v>
      </c>
      <c r="F1771" s="3">
        <v>6</v>
      </c>
      <c r="G1771" s="2" t="s">
        <v>1101</v>
      </c>
      <c r="H1771" s="2" t="s">
        <v>8181</v>
      </c>
      <c r="I1771" s="3" t="s">
        <v>8182</v>
      </c>
      <c r="J1771" s="3" t="s">
        <v>2720</v>
      </c>
      <c r="K1771" s="2" t="s">
        <v>8183</v>
      </c>
    </row>
    <row r="1772" spans="1:11" x14ac:dyDescent="0.25">
      <c r="A1772" s="2" t="s">
        <v>8184</v>
      </c>
      <c r="B1772" s="2" t="s">
        <v>98</v>
      </c>
      <c r="C1772" s="2" t="s">
        <v>11</v>
      </c>
      <c r="D1772" s="2" t="s">
        <v>99</v>
      </c>
      <c r="E1772" s="2" t="s">
        <v>398</v>
      </c>
      <c r="F1772" s="3">
        <v>0</v>
      </c>
      <c r="G1772" s="2" t="s">
        <v>1095</v>
      </c>
      <c r="H1772" s="2" t="s">
        <v>8185</v>
      </c>
      <c r="I1772" s="3" t="s">
        <v>8186</v>
      </c>
      <c r="J1772" s="3" t="s">
        <v>1098</v>
      </c>
      <c r="K1772" s="2" t="s">
        <v>8187</v>
      </c>
    </row>
    <row r="1773" spans="1:11" x14ac:dyDescent="0.25">
      <c r="A1773" s="2" t="s">
        <v>8188</v>
      </c>
      <c r="B1773" s="2" t="s">
        <v>98</v>
      </c>
      <c r="C1773" s="2" t="s">
        <v>11</v>
      </c>
      <c r="D1773" s="2" t="s">
        <v>99</v>
      </c>
      <c r="E1773" s="2" t="s">
        <v>398</v>
      </c>
      <c r="F1773" s="3">
        <v>1</v>
      </c>
      <c r="G1773" s="2" t="s">
        <v>1101</v>
      </c>
      <c r="H1773" s="2" t="s">
        <v>8189</v>
      </c>
      <c r="I1773" s="3" t="s">
        <v>8190</v>
      </c>
      <c r="J1773" s="3" t="s">
        <v>1098</v>
      </c>
      <c r="K1773" s="2" t="s">
        <v>8191</v>
      </c>
    </row>
    <row r="1774" spans="1:11" x14ac:dyDescent="0.25">
      <c r="A1774" s="2" t="s">
        <v>8192</v>
      </c>
      <c r="B1774" s="2" t="s">
        <v>98</v>
      </c>
      <c r="C1774" s="2" t="s">
        <v>11</v>
      </c>
      <c r="D1774" s="2" t="s">
        <v>99</v>
      </c>
      <c r="E1774" s="2" t="s">
        <v>398</v>
      </c>
      <c r="F1774" s="3">
        <v>2</v>
      </c>
      <c r="G1774" s="2" t="s">
        <v>1101</v>
      </c>
      <c r="H1774" s="2" t="s">
        <v>8193</v>
      </c>
      <c r="I1774" s="3" t="s">
        <v>8194</v>
      </c>
      <c r="J1774" s="3" t="s">
        <v>1098</v>
      </c>
      <c r="K1774" s="2" t="s">
        <v>8195</v>
      </c>
    </row>
    <row r="1775" spans="1:11" x14ac:dyDescent="0.25">
      <c r="A1775" s="2" t="s">
        <v>8196</v>
      </c>
      <c r="B1775" s="2" t="s">
        <v>98</v>
      </c>
      <c r="C1775" s="2" t="s">
        <v>11</v>
      </c>
      <c r="D1775" s="2" t="s">
        <v>99</v>
      </c>
      <c r="E1775" s="2" t="s">
        <v>398</v>
      </c>
      <c r="F1775" s="3">
        <v>3</v>
      </c>
      <c r="G1775" s="2" t="s">
        <v>1101</v>
      </c>
      <c r="H1775" s="2" t="s">
        <v>8197</v>
      </c>
      <c r="I1775" s="3" t="s">
        <v>8198</v>
      </c>
      <c r="J1775" s="3" t="s">
        <v>1098</v>
      </c>
      <c r="K1775" s="2" t="s">
        <v>8199</v>
      </c>
    </row>
    <row r="1776" spans="1:11" x14ac:dyDescent="0.25">
      <c r="A1776" s="2" t="s">
        <v>8200</v>
      </c>
      <c r="B1776" s="2" t="s">
        <v>98</v>
      </c>
      <c r="C1776" s="2" t="s">
        <v>11</v>
      </c>
      <c r="D1776" s="2" t="s">
        <v>99</v>
      </c>
      <c r="E1776" s="2" t="s">
        <v>398</v>
      </c>
      <c r="F1776" s="3">
        <v>4</v>
      </c>
      <c r="G1776" s="2" t="s">
        <v>1101</v>
      </c>
      <c r="H1776" s="2" t="s">
        <v>8201</v>
      </c>
      <c r="I1776" s="3" t="s">
        <v>8202</v>
      </c>
      <c r="J1776" s="3" t="s">
        <v>1098</v>
      </c>
      <c r="K1776" s="2" t="s">
        <v>8203</v>
      </c>
    </row>
    <row r="1777" spans="1:11" x14ac:dyDescent="0.25">
      <c r="A1777" s="2" t="s">
        <v>8204</v>
      </c>
      <c r="B1777" s="2" t="s">
        <v>98</v>
      </c>
      <c r="C1777" s="2" t="s">
        <v>11</v>
      </c>
      <c r="D1777" s="2" t="s">
        <v>99</v>
      </c>
      <c r="E1777" s="2" t="s">
        <v>398</v>
      </c>
      <c r="F1777" s="3">
        <v>5</v>
      </c>
      <c r="G1777" s="2" t="s">
        <v>1101</v>
      </c>
      <c r="H1777" s="2" t="s">
        <v>8205</v>
      </c>
      <c r="I1777" s="3" t="s">
        <v>8206</v>
      </c>
      <c r="J1777" s="3" t="s">
        <v>1098</v>
      </c>
      <c r="K1777" s="2" t="s">
        <v>8207</v>
      </c>
    </row>
    <row r="1778" spans="1:11" x14ac:dyDescent="0.25">
      <c r="A1778" s="2" t="s">
        <v>8208</v>
      </c>
      <c r="B1778" s="2" t="s">
        <v>98</v>
      </c>
      <c r="C1778" s="2" t="s">
        <v>11</v>
      </c>
      <c r="D1778" s="2" t="s">
        <v>99</v>
      </c>
      <c r="E1778" s="2" t="s">
        <v>398</v>
      </c>
      <c r="F1778" s="3">
        <v>6</v>
      </c>
      <c r="G1778" s="2" t="s">
        <v>1101</v>
      </c>
      <c r="H1778" s="2" t="s">
        <v>8209</v>
      </c>
      <c r="I1778" s="3" t="s">
        <v>8210</v>
      </c>
      <c r="J1778" s="3" t="s">
        <v>1098</v>
      </c>
      <c r="K1778" s="2" t="s">
        <v>8211</v>
      </c>
    </row>
    <row r="1779" spans="1:11" x14ac:dyDescent="0.25">
      <c r="A1779" s="2" t="s">
        <v>8212</v>
      </c>
      <c r="B1779" s="2" t="s">
        <v>98</v>
      </c>
      <c r="C1779" s="2" t="s">
        <v>11</v>
      </c>
      <c r="D1779" s="2" t="s">
        <v>99</v>
      </c>
      <c r="E1779" s="2" t="s">
        <v>616</v>
      </c>
      <c r="F1779" s="3">
        <v>0</v>
      </c>
      <c r="G1779" s="2" t="s">
        <v>1095</v>
      </c>
      <c r="H1779" s="2" t="s">
        <v>8213</v>
      </c>
      <c r="I1779" s="3" t="s">
        <v>8214</v>
      </c>
      <c r="J1779" s="3" t="s">
        <v>1098</v>
      </c>
      <c r="K1779" s="2" t="s">
        <v>8215</v>
      </c>
    </row>
    <row r="1780" spans="1:11" x14ac:dyDescent="0.25">
      <c r="A1780" s="2" t="s">
        <v>8216</v>
      </c>
      <c r="B1780" s="2" t="s">
        <v>98</v>
      </c>
      <c r="C1780" s="2" t="s">
        <v>11</v>
      </c>
      <c r="D1780" s="2" t="s">
        <v>99</v>
      </c>
      <c r="E1780" s="2" t="s">
        <v>616</v>
      </c>
      <c r="F1780" s="3">
        <v>1</v>
      </c>
      <c r="G1780" s="2" t="s">
        <v>1101</v>
      </c>
      <c r="H1780" s="2" t="s">
        <v>8217</v>
      </c>
      <c r="I1780" s="3" t="s">
        <v>8218</v>
      </c>
      <c r="J1780" s="3" t="s">
        <v>1098</v>
      </c>
      <c r="K1780" s="2" t="s">
        <v>8219</v>
      </c>
    </row>
    <row r="1781" spans="1:11" x14ac:dyDescent="0.25">
      <c r="A1781" s="2" t="s">
        <v>8220</v>
      </c>
      <c r="B1781" s="2" t="s">
        <v>98</v>
      </c>
      <c r="C1781" s="2" t="s">
        <v>11</v>
      </c>
      <c r="D1781" s="2" t="s">
        <v>99</v>
      </c>
      <c r="E1781" s="2" t="s">
        <v>616</v>
      </c>
      <c r="F1781" s="3">
        <v>2</v>
      </c>
      <c r="G1781" s="2" t="s">
        <v>1101</v>
      </c>
      <c r="H1781" s="2" t="s">
        <v>8221</v>
      </c>
      <c r="I1781" s="3" t="s">
        <v>8222</v>
      </c>
      <c r="J1781" s="3" t="s">
        <v>1098</v>
      </c>
      <c r="K1781" s="2" t="s">
        <v>8223</v>
      </c>
    </row>
    <row r="1782" spans="1:11" x14ac:dyDescent="0.25">
      <c r="A1782" s="2" t="s">
        <v>8224</v>
      </c>
      <c r="B1782" s="2" t="s">
        <v>98</v>
      </c>
      <c r="C1782" s="2" t="s">
        <v>11</v>
      </c>
      <c r="D1782" s="2" t="s">
        <v>99</v>
      </c>
      <c r="E1782" s="2" t="s">
        <v>616</v>
      </c>
      <c r="F1782" s="3">
        <v>3</v>
      </c>
      <c r="G1782" s="2" t="s">
        <v>1101</v>
      </c>
      <c r="H1782" s="2" t="s">
        <v>8225</v>
      </c>
      <c r="I1782" s="3" t="s">
        <v>8226</v>
      </c>
      <c r="J1782" s="3" t="s">
        <v>1098</v>
      </c>
      <c r="K1782" s="2" t="s">
        <v>8227</v>
      </c>
    </row>
    <row r="1783" spans="1:11" x14ac:dyDescent="0.25">
      <c r="A1783" s="2" t="s">
        <v>8228</v>
      </c>
      <c r="B1783" s="2" t="s">
        <v>98</v>
      </c>
      <c r="C1783" s="2" t="s">
        <v>11</v>
      </c>
      <c r="D1783" s="2" t="s">
        <v>99</v>
      </c>
      <c r="E1783" s="2" t="s">
        <v>616</v>
      </c>
      <c r="F1783" s="3">
        <v>4</v>
      </c>
      <c r="G1783" s="2" t="s">
        <v>1101</v>
      </c>
      <c r="H1783" s="2" t="s">
        <v>8229</v>
      </c>
      <c r="I1783" s="3" t="s">
        <v>8230</v>
      </c>
      <c r="J1783" s="3" t="s">
        <v>1132</v>
      </c>
      <c r="K1783" s="2" t="s">
        <v>8231</v>
      </c>
    </row>
    <row r="1784" spans="1:11" x14ac:dyDescent="0.25">
      <c r="A1784" s="2" t="s">
        <v>8232</v>
      </c>
      <c r="B1784" s="2" t="s">
        <v>98</v>
      </c>
      <c r="C1784" s="2" t="s">
        <v>11</v>
      </c>
      <c r="D1784" s="2" t="s">
        <v>99</v>
      </c>
      <c r="E1784" s="2" t="s">
        <v>616</v>
      </c>
      <c r="F1784" s="3">
        <v>5</v>
      </c>
      <c r="G1784" s="2" t="s">
        <v>1101</v>
      </c>
      <c r="H1784" s="2" t="s">
        <v>8233</v>
      </c>
      <c r="I1784" s="3" t="s">
        <v>8234</v>
      </c>
      <c r="J1784" s="3" t="s">
        <v>1098</v>
      </c>
      <c r="K1784" s="2" t="s">
        <v>8235</v>
      </c>
    </row>
    <row r="1785" spans="1:11" x14ac:dyDescent="0.25">
      <c r="A1785" s="2" t="s">
        <v>8236</v>
      </c>
      <c r="B1785" s="2" t="s">
        <v>98</v>
      </c>
      <c r="C1785" s="2" t="s">
        <v>11</v>
      </c>
      <c r="D1785" s="2" t="s">
        <v>99</v>
      </c>
      <c r="E1785" s="2" t="s">
        <v>616</v>
      </c>
      <c r="F1785" s="3">
        <v>6</v>
      </c>
      <c r="G1785" s="2" t="s">
        <v>1101</v>
      </c>
      <c r="H1785" s="2" t="s">
        <v>8237</v>
      </c>
      <c r="I1785" s="3" t="s">
        <v>8238</v>
      </c>
      <c r="J1785" s="3" t="s">
        <v>1098</v>
      </c>
      <c r="K1785" s="2" t="s">
        <v>8239</v>
      </c>
    </row>
    <row r="1786" spans="1:11" x14ac:dyDescent="0.25">
      <c r="A1786" s="2" t="s">
        <v>8240</v>
      </c>
      <c r="B1786" s="2" t="s">
        <v>101</v>
      </c>
      <c r="C1786" s="2" t="s">
        <v>11</v>
      </c>
      <c r="D1786" s="2" t="s">
        <v>102</v>
      </c>
      <c r="E1786" s="2" t="s">
        <v>1144</v>
      </c>
      <c r="F1786" s="3">
        <v>0</v>
      </c>
      <c r="G1786" s="2" t="s">
        <v>1095</v>
      </c>
      <c r="H1786" s="2" t="s">
        <v>8241</v>
      </c>
      <c r="I1786" s="3" t="s">
        <v>8242</v>
      </c>
      <c r="J1786" s="3" t="s">
        <v>1098</v>
      </c>
      <c r="K1786" s="2" t="s">
        <v>8243</v>
      </c>
    </row>
    <row r="1787" spans="1:11" x14ac:dyDescent="0.25">
      <c r="A1787" s="2" t="s">
        <v>8244</v>
      </c>
      <c r="B1787" s="2" t="s">
        <v>101</v>
      </c>
      <c r="C1787" s="2" t="s">
        <v>11</v>
      </c>
      <c r="D1787" s="2" t="s">
        <v>102</v>
      </c>
      <c r="E1787" s="2" t="s">
        <v>1144</v>
      </c>
      <c r="F1787" s="3">
        <v>1</v>
      </c>
      <c r="G1787" s="2" t="s">
        <v>1101</v>
      </c>
      <c r="H1787" s="2" t="s">
        <v>8245</v>
      </c>
      <c r="I1787" s="3" t="s">
        <v>8246</v>
      </c>
      <c r="J1787" s="3" t="s">
        <v>1098</v>
      </c>
      <c r="K1787" s="2" t="s">
        <v>8247</v>
      </c>
    </row>
    <row r="1788" spans="1:11" x14ac:dyDescent="0.25">
      <c r="A1788" s="2" t="s">
        <v>8248</v>
      </c>
      <c r="B1788" s="2" t="s">
        <v>101</v>
      </c>
      <c r="C1788" s="2" t="s">
        <v>11</v>
      </c>
      <c r="D1788" s="2" t="s">
        <v>102</v>
      </c>
      <c r="E1788" s="2" t="s">
        <v>1144</v>
      </c>
      <c r="F1788" s="3">
        <v>2</v>
      </c>
      <c r="G1788" s="2" t="s">
        <v>1101</v>
      </c>
      <c r="H1788" s="2" t="s">
        <v>8249</v>
      </c>
      <c r="I1788" s="3" t="s">
        <v>8250</v>
      </c>
      <c r="J1788" s="3" t="s">
        <v>1098</v>
      </c>
      <c r="K1788" s="2" t="s">
        <v>8251</v>
      </c>
    </row>
    <row r="1789" spans="1:11" x14ac:dyDescent="0.25">
      <c r="A1789" s="2" t="s">
        <v>8252</v>
      </c>
      <c r="B1789" s="2" t="s">
        <v>101</v>
      </c>
      <c r="C1789" s="2" t="s">
        <v>11</v>
      </c>
      <c r="D1789" s="2" t="s">
        <v>102</v>
      </c>
      <c r="E1789" s="2" t="s">
        <v>1144</v>
      </c>
      <c r="F1789" s="3">
        <v>3</v>
      </c>
      <c r="G1789" s="2" t="s">
        <v>1101</v>
      </c>
      <c r="H1789" s="2" t="s">
        <v>8253</v>
      </c>
      <c r="I1789" s="3" t="s">
        <v>8254</v>
      </c>
      <c r="J1789" s="3" t="s">
        <v>1098</v>
      </c>
      <c r="K1789" s="2" t="s">
        <v>8255</v>
      </c>
    </row>
    <row r="1790" spans="1:11" x14ac:dyDescent="0.25">
      <c r="A1790" s="2" t="s">
        <v>8256</v>
      </c>
      <c r="B1790" s="2" t="s">
        <v>101</v>
      </c>
      <c r="C1790" s="2" t="s">
        <v>11</v>
      </c>
      <c r="D1790" s="2" t="s">
        <v>102</v>
      </c>
      <c r="E1790" s="2" t="s">
        <v>1144</v>
      </c>
      <c r="F1790" s="3">
        <v>4</v>
      </c>
      <c r="G1790" s="2" t="s">
        <v>1101</v>
      </c>
      <c r="H1790" s="2" t="s">
        <v>8257</v>
      </c>
      <c r="I1790" s="3" t="s">
        <v>8258</v>
      </c>
      <c r="J1790" s="3" t="s">
        <v>1098</v>
      </c>
      <c r="K1790" s="2" t="s">
        <v>8259</v>
      </c>
    </row>
    <row r="1791" spans="1:11" x14ac:dyDescent="0.25">
      <c r="A1791" s="2" t="s">
        <v>8260</v>
      </c>
      <c r="B1791" s="2" t="s">
        <v>101</v>
      </c>
      <c r="C1791" s="2" t="s">
        <v>11</v>
      </c>
      <c r="D1791" s="2" t="s">
        <v>102</v>
      </c>
      <c r="E1791" s="2" t="s">
        <v>1144</v>
      </c>
      <c r="F1791" s="3">
        <v>5</v>
      </c>
      <c r="G1791" s="2" t="s">
        <v>1101</v>
      </c>
      <c r="H1791" s="2" t="s">
        <v>8261</v>
      </c>
      <c r="I1791" s="3" t="s">
        <v>8262</v>
      </c>
      <c r="J1791" s="3" t="s">
        <v>1098</v>
      </c>
      <c r="K1791" s="2" t="s">
        <v>8263</v>
      </c>
    </row>
    <row r="1792" spans="1:11" x14ac:dyDescent="0.25">
      <c r="A1792" s="2" t="s">
        <v>8264</v>
      </c>
      <c r="B1792" s="2" t="s">
        <v>101</v>
      </c>
      <c r="C1792" s="2" t="s">
        <v>11</v>
      </c>
      <c r="D1792" s="2" t="s">
        <v>102</v>
      </c>
      <c r="E1792" s="2" t="s">
        <v>1144</v>
      </c>
      <c r="F1792" s="3">
        <v>6</v>
      </c>
      <c r="G1792" s="2" t="s">
        <v>1101</v>
      </c>
      <c r="H1792" s="2" t="s">
        <v>8265</v>
      </c>
      <c r="I1792" s="3" t="s">
        <v>8266</v>
      </c>
      <c r="J1792" s="3" t="s">
        <v>1098</v>
      </c>
      <c r="K1792" s="2" t="s">
        <v>8267</v>
      </c>
    </row>
    <row r="1793" spans="1:11" x14ac:dyDescent="0.25">
      <c r="A1793" s="2" t="s">
        <v>8268</v>
      </c>
      <c r="B1793" s="2" t="s">
        <v>101</v>
      </c>
      <c r="C1793" s="2" t="s">
        <v>11</v>
      </c>
      <c r="D1793" s="2" t="s">
        <v>102</v>
      </c>
      <c r="E1793" s="2" t="s">
        <v>380</v>
      </c>
      <c r="F1793" s="3">
        <v>0</v>
      </c>
      <c r="G1793" s="2" t="s">
        <v>1095</v>
      </c>
      <c r="H1793" s="2" t="s">
        <v>8269</v>
      </c>
      <c r="I1793" s="3" t="s">
        <v>8270</v>
      </c>
      <c r="J1793" s="3" t="s">
        <v>1098</v>
      </c>
      <c r="K1793" s="2" t="s">
        <v>8271</v>
      </c>
    </row>
    <row r="1794" spans="1:11" x14ac:dyDescent="0.25">
      <c r="A1794" s="2" t="s">
        <v>8272</v>
      </c>
      <c r="B1794" s="2" t="s">
        <v>101</v>
      </c>
      <c r="C1794" s="2" t="s">
        <v>11</v>
      </c>
      <c r="D1794" s="2" t="s">
        <v>102</v>
      </c>
      <c r="E1794" s="2" t="s">
        <v>380</v>
      </c>
      <c r="F1794" s="3">
        <v>1</v>
      </c>
      <c r="G1794" s="2" t="s">
        <v>1101</v>
      </c>
      <c r="H1794" s="2" t="s">
        <v>8273</v>
      </c>
      <c r="I1794" s="3" t="s">
        <v>8274</v>
      </c>
      <c r="J1794" s="3" t="s">
        <v>1098</v>
      </c>
      <c r="K1794" s="2" t="s">
        <v>8275</v>
      </c>
    </row>
    <row r="1795" spans="1:11" x14ac:dyDescent="0.25">
      <c r="A1795" s="2" t="s">
        <v>8276</v>
      </c>
      <c r="B1795" s="2" t="s">
        <v>101</v>
      </c>
      <c r="C1795" s="2" t="s">
        <v>11</v>
      </c>
      <c r="D1795" s="2" t="s">
        <v>102</v>
      </c>
      <c r="E1795" s="2" t="s">
        <v>380</v>
      </c>
      <c r="F1795" s="3">
        <v>2</v>
      </c>
      <c r="G1795" s="2" t="s">
        <v>1101</v>
      </c>
      <c r="H1795" s="2" t="s">
        <v>8277</v>
      </c>
      <c r="I1795" s="3" t="s">
        <v>8278</v>
      </c>
      <c r="J1795" s="3" t="s">
        <v>1098</v>
      </c>
      <c r="K1795" s="2" t="s">
        <v>8279</v>
      </c>
    </row>
    <row r="1796" spans="1:11" x14ac:dyDescent="0.25">
      <c r="A1796" s="2" t="s">
        <v>8280</v>
      </c>
      <c r="B1796" s="2" t="s">
        <v>101</v>
      </c>
      <c r="C1796" s="2" t="s">
        <v>11</v>
      </c>
      <c r="D1796" s="2" t="s">
        <v>102</v>
      </c>
      <c r="E1796" s="2" t="s">
        <v>380</v>
      </c>
      <c r="F1796" s="3">
        <v>3</v>
      </c>
      <c r="G1796" s="2" t="s">
        <v>1101</v>
      </c>
      <c r="H1796" s="2" t="s">
        <v>8281</v>
      </c>
      <c r="I1796" s="3" t="s">
        <v>8282</v>
      </c>
      <c r="J1796" s="3" t="s">
        <v>1098</v>
      </c>
      <c r="K1796" s="2" t="s">
        <v>8283</v>
      </c>
    </row>
    <row r="1797" spans="1:11" x14ac:dyDescent="0.25">
      <c r="A1797" s="2" t="s">
        <v>8284</v>
      </c>
      <c r="B1797" s="2" t="s">
        <v>101</v>
      </c>
      <c r="C1797" s="2" t="s">
        <v>11</v>
      </c>
      <c r="D1797" s="2" t="s">
        <v>102</v>
      </c>
      <c r="E1797" s="2" t="s">
        <v>380</v>
      </c>
      <c r="F1797" s="3">
        <v>4</v>
      </c>
      <c r="G1797" s="2" t="s">
        <v>1101</v>
      </c>
      <c r="H1797" s="2" t="s">
        <v>8285</v>
      </c>
      <c r="I1797" s="3" t="s">
        <v>8286</v>
      </c>
      <c r="J1797" s="3" t="s">
        <v>1098</v>
      </c>
      <c r="K1797" s="2" t="s">
        <v>8287</v>
      </c>
    </row>
    <row r="1798" spans="1:11" x14ac:dyDescent="0.25">
      <c r="A1798" s="2" t="s">
        <v>8288</v>
      </c>
      <c r="B1798" s="2" t="s">
        <v>101</v>
      </c>
      <c r="C1798" s="2" t="s">
        <v>11</v>
      </c>
      <c r="D1798" s="2" t="s">
        <v>102</v>
      </c>
      <c r="E1798" s="2" t="s">
        <v>380</v>
      </c>
      <c r="F1798" s="3">
        <v>5</v>
      </c>
      <c r="G1798" s="2" t="s">
        <v>1101</v>
      </c>
      <c r="H1798" s="2" t="s">
        <v>8289</v>
      </c>
      <c r="I1798" s="3" t="s">
        <v>8290</v>
      </c>
      <c r="J1798" s="3" t="s">
        <v>1098</v>
      </c>
      <c r="K1798" s="2" t="s">
        <v>8291</v>
      </c>
    </row>
    <row r="1799" spans="1:11" x14ac:dyDescent="0.25">
      <c r="A1799" s="2" t="s">
        <v>8292</v>
      </c>
      <c r="B1799" s="2" t="s">
        <v>101</v>
      </c>
      <c r="C1799" s="2" t="s">
        <v>11</v>
      </c>
      <c r="D1799" s="2" t="s">
        <v>102</v>
      </c>
      <c r="E1799" s="2" t="s">
        <v>380</v>
      </c>
      <c r="F1799" s="3">
        <v>6</v>
      </c>
      <c r="G1799" s="2" t="s">
        <v>1101</v>
      </c>
      <c r="H1799" s="2" t="s">
        <v>8293</v>
      </c>
      <c r="I1799" s="3" t="s">
        <v>8294</v>
      </c>
      <c r="J1799" s="3" t="s">
        <v>1098</v>
      </c>
      <c r="K1799" s="2" t="s">
        <v>8295</v>
      </c>
    </row>
    <row r="1800" spans="1:11" x14ac:dyDescent="0.25">
      <c r="A1800" s="2" t="s">
        <v>8296</v>
      </c>
      <c r="B1800" s="2" t="s">
        <v>101</v>
      </c>
      <c r="C1800" s="2" t="s">
        <v>11</v>
      </c>
      <c r="D1800" s="2" t="s">
        <v>102</v>
      </c>
      <c r="E1800" s="2" t="s">
        <v>393</v>
      </c>
      <c r="F1800" s="3">
        <v>0</v>
      </c>
      <c r="G1800" s="2" t="s">
        <v>1095</v>
      </c>
      <c r="H1800" s="2" t="s">
        <v>8297</v>
      </c>
      <c r="I1800" s="3" t="s">
        <v>8298</v>
      </c>
      <c r="J1800" s="3" t="s">
        <v>1098</v>
      </c>
      <c r="K1800" s="2" t="s">
        <v>8299</v>
      </c>
    </row>
    <row r="1801" spans="1:11" x14ac:dyDescent="0.25">
      <c r="A1801" s="2" t="s">
        <v>8300</v>
      </c>
      <c r="B1801" s="2" t="s">
        <v>101</v>
      </c>
      <c r="C1801" s="2" t="s">
        <v>11</v>
      </c>
      <c r="D1801" s="2" t="s">
        <v>102</v>
      </c>
      <c r="E1801" s="2" t="s">
        <v>393</v>
      </c>
      <c r="F1801" s="3">
        <v>1</v>
      </c>
      <c r="G1801" s="2" t="s">
        <v>1101</v>
      </c>
      <c r="H1801" s="2" t="s">
        <v>8301</v>
      </c>
      <c r="I1801" s="3" t="s">
        <v>8302</v>
      </c>
      <c r="J1801" s="3" t="s">
        <v>1098</v>
      </c>
      <c r="K1801" s="2" t="s">
        <v>8303</v>
      </c>
    </row>
    <row r="1802" spans="1:11" x14ac:dyDescent="0.25">
      <c r="A1802" s="2" t="s">
        <v>8304</v>
      </c>
      <c r="B1802" s="2" t="s">
        <v>101</v>
      </c>
      <c r="C1802" s="2" t="s">
        <v>11</v>
      </c>
      <c r="D1802" s="2" t="s">
        <v>102</v>
      </c>
      <c r="E1802" s="2" t="s">
        <v>393</v>
      </c>
      <c r="F1802" s="3">
        <v>2</v>
      </c>
      <c r="G1802" s="2" t="s">
        <v>1101</v>
      </c>
      <c r="H1802" s="2" t="s">
        <v>8305</v>
      </c>
      <c r="I1802" s="3" t="s">
        <v>8306</v>
      </c>
      <c r="J1802" s="3" t="s">
        <v>1098</v>
      </c>
      <c r="K1802" s="2" t="s">
        <v>8307</v>
      </c>
    </row>
    <row r="1803" spans="1:11" x14ac:dyDescent="0.25">
      <c r="A1803" s="2" t="s">
        <v>8308</v>
      </c>
      <c r="B1803" s="2" t="s">
        <v>101</v>
      </c>
      <c r="C1803" s="2" t="s">
        <v>11</v>
      </c>
      <c r="D1803" s="2" t="s">
        <v>102</v>
      </c>
      <c r="E1803" s="2" t="s">
        <v>393</v>
      </c>
      <c r="F1803" s="3">
        <v>3</v>
      </c>
      <c r="G1803" s="2" t="s">
        <v>1101</v>
      </c>
      <c r="H1803" s="2" t="s">
        <v>8309</v>
      </c>
      <c r="I1803" s="3" t="s">
        <v>8310</v>
      </c>
      <c r="J1803" s="3" t="s">
        <v>1098</v>
      </c>
      <c r="K1803" s="2" t="s">
        <v>8311</v>
      </c>
    </row>
    <row r="1804" spans="1:11" x14ac:dyDescent="0.25">
      <c r="A1804" s="2" t="s">
        <v>8312</v>
      </c>
      <c r="B1804" s="2" t="s">
        <v>101</v>
      </c>
      <c r="C1804" s="2" t="s">
        <v>11</v>
      </c>
      <c r="D1804" s="2" t="s">
        <v>102</v>
      </c>
      <c r="E1804" s="2" t="s">
        <v>393</v>
      </c>
      <c r="F1804" s="3">
        <v>4</v>
      </c>
      <c r="G1804" s="2" t="s">
        <v>1101</v>
      </c>
      <c r="H1804" s="2" t="s">
        <v>8313</v>
      </c>
      <c r="I1804" s="3" t="s">
        <v>8314</v>
      </c>
      <c r="J1804" s="3" t="s">
        <v>1098</v>
      </c>
      <c r="K1804" s="2" t="s">
        <v>8315</v>
      </c>
    </row>
    <row r="1805" spans="1:11" x14ac:dyDescent="0.25">
      <c r="A1805" s="2" t="s">
        <v>8316</v>
      </c>
      <c r="B1805" s="2" t="s">
        <v>101</v>
      </c>
      <c r="C1805" s="2" t="s">
        <v>11</v>
      </c>
      <c r="D1805" s="2" t="s">
        <v>102</v>
      </c>
      <c r="E1805" s="2" t="s">
        <v>393</v>
      </c>
      <c r="F1805" s="3">
        <v>5</v>
      </c>
      <c r="G1805" s="2" t="s">
        <v>1101</v>
      </c>
      <c r="H1805" s="2" t="s">
        <v>8317</v>
      </c>
      <c r="I1805" s="3" t="s">
        <v>8318</v>
      </c>
      <c r="J1805" s="3" t="s">
        <v>1098</v>
      </c>
      <c r="K1805" s="2" t="s">
        <v>8319</v>
      </c>
    </row>
    <row r="1806" spans="1:11" x14ac:dyDescent="0.25">
      <c r="A1806" s="2" t="s">
        <v>8320</v>
      </c>
      <c r="B1806" s="2" t="s">
        <v>101</v>
      </c>
      <c r="C1806" s="2" t="s">
        <v>11</v>
      </c>
      <c r="D1806" s="2" t="s">
        <v>102</v>
      </c>
      <c r="E1806" s="2" t="s">
        <v>393</v>
      </c>
      <c r="F1806" s="3">
        <v>6</v>
      </c>
      <c r="G1806" s="2" t="s">
        <v>1101</v>
      </c>
      <c r="H1806" s="2" t="s">
        <v>8321</v>
      </c>
      <c r="I1806" s="3" t="s">
        <v>8322</v>
      </c>
      <c r="J1806" s="3" t="s">
        <v>1132</v>
      </c>
      <c r="K1806" s="2" t="s">
        <v>8323</v>
      </c>
    </row>
    <row r="1807" spans="1:11" x14ac:dyDescent="0.25">
      <c r="A1807" s="2" t="s">
        <v>8324</v>
      </c>
      <c r="B1807" s="2" t="s">
        <v>101</v>
      </c>
      <c r="C1807" s="2" t="s">
        <v>11</v>
      </c>
      <c r="D1807" s="2" t="s">
        <v>102</v>
      </c>
      <c r="E1807" s="2" t="s">
        <v>398</v>
      </c>
      <c r="F1807" s="3">
        <v>0</v>
      </c>
      <c r="G1807" s="2" t="s">
        <v>1095</v>
      </c>
      <c r="H1807" s="2" t="s">
        <v>8325</v>
      </c>
      <c r="I1807" s="3" t="s">
        <v>8326</v>
      </c>
      <c r="J1807" s="3" t="s">
        <v>1098</v>
      </c>
      <c r="K1807" s="2" t="s">
        <v>8327</v>
      </c>
    </row>
    <row r="1808" spans="1:11" x14ac:dyDescent="0.25">
      <c r="A1808" s="2" t="s">
        <v>8328</v>
      </c>
      <c r="B1808" s="2" t="s">
        <v>101</v>
      </c>
      <c r="C1808" s="2" t="s">
        <v>11</v>
      </c>
      <c r="D1808" s="2" t="s">
        <v>102</v>
      </c>
      <c r="E1808" s="2" t="s">
        <v>398</v>
      </c>
      <c r="F1808" s="3">
        <v>1</v>
      </c>
      <c r="G1808" s="2" t="s">
        <v>1101</v>
      </c>
      <c r="H1808" s="2" t="s">
        <v>8329</v>
      </c>
      <c r="I1808" s="3" t="s">
        <v>8330</v>
      </c>
      <c r="J1808" s="3" t="s">
        <v>1098</v>
      </c>
      <c r="K1808" s="2" t="s">
        <v>8331</v>
      </c>
    </row>
    <row r="1809" spans="1:11" x14ac:dyDescent="0.25">
      <c r="A1809" s="2" t="s">
        <v>8332</v>
      </c>
      <c r="B1809" s="2" t="s">
        <v>101</v>
      </c>
      <c r="C1809" s="2" t="s">
        <v>11</v>
      </c>
      <c r="D1809" s="2" t="s">
        <v>102</v>
      </c>
      <c r="E1809" s="2" t="s">
        <v>398</v>
      </c>
      <c r="F1809" s="3">
        <v>2</v>
      </c>
      <c r="G1809" s="2" t="s">
        <v>1101</v>
      </c>
      <c r="H1809" s="2" t="s">
        <v>8333</v>
      </c>
      <c r="I1809" s="3" t="s">
        <v>8334</v>
      </c>
      <c r="J1809" s="3" t="s">
        <v>1098</v>
      </c>
      <c r="K1809" s="2" t="s">
        <v>8335</v>
      </c>
    </row>
    <row r="1810" spans="1:11" x14ac:dyDescent="0.25">
      <c r="A1810" s="2" t="s">
        <v>8336</v>
      </c>
      <c r="B1810" s="2" t="s">
        <v>101</v>
      </c>
      <c r="C1810" s="2" t="s">
        <v>11</v>
      </c>
      <c r="D1810" s="2" t="s">
        <v>102</v>
      </c>
      <c r="E1810" s="2" t="s">
        <v>398</v>
      </c>
      <c r="F1810" s="3">
        <v>3</v>
      </c>
      <c r="G1810" s="2" t="s">
        <v>1101</v>
      </c>
      <c r="H1810" s="2" t="s">
        <v>8337</v>
      </c>
      <c r="I1810" s="3" t="s">
        <v>8338</v>
      </c>
      <c r="J1810" s="3" t="s">
        <v>1098</v>
      </c>
      <c r="K1810" s="2" t="s">
        <v>8339</v>
      </c>
    </row>
    <row r="1811" spans="1:11" x14ac:dyDescent="0.25">
      <c r="A1811" s="2" t="s">
        <v>8340</v>
      </c>
      <c r="B1811" s="2" t="s">
        <v>101</v>
      </c>
      <c r="C1811" s="2" t="s">
        <v>11</v>
      </c>
      <c r="D1811" s="2" t="s">
        <v>102</v>
      </c>
      <c r="E1811" s="2" t="s">
        <v>398</v>
      </c>
      <c r="F1811" s="3">
        <v>4</v>
      </c>
      <c r="G1811" s="2" t="s">
        <v>1101</v>
      </c>
      <c r="H1811" s="2" t="s">
        <v>8341</v>
      </c>
      <c r="I1811" s="3" t="s">
        <v>8342</v>
      </c>
      <c r="J1811" s="3" t="s">
        <v>1098</v>
      </c>
      <c r="K1811" s="2" t="s">
        <v>8343</v>
      </c>
    </row>
    <row r="1812" spans="1:11" x14ac:dyDescent="0.25">
      <c r="A1812" s="2" t="s">
        <v>8344</v>
      </c>
      <c r="B1812" s="2" t="s">
        <v>101</v>
      </c>
      <c r="C1812" s="2" t="s">
        <v>11</v>
      </c>
      <c r="D1812" s="2" t="s">
        <v>102</v>
      </c>
      <c r="E1812" s="2" t="s">
        <v>398</v>
      </c>
      <c r="F1812" s="3">
        <v>5</v>
      </c>
      <c r="G1812" s="2" t="s">
        <v>1101</v>
      </c>
      <c r="H1812" s="2" t="s">
        <v>8345</v>
      </c>
      <c r="I1812" s="3" t="s">
        <v>8346</v>
      </c>
      <c r="J1812" s="3" t="s">
        <v>1098</v>
      </c>
      <c r="K1812" s="2" t="s">
        <v>8347</v>
      </c>
    </row>
    <row r="1813" spans="1:11" x14ac:dyDescent="0.25">
      <c r="A1813" s="2" t="s">
        <v>8348</v>
      </c>
      <c r="B1813" s="2" t="s">
        <v>101</v>
      </c>
      <c r="C1813" s="2" t="s">
        <v>11</v>
      </c>
      <c r="D1813" s="2" t="s">
        <v>102</v>
      </c>
      <c r="E1813" s="2" t="s">
        <v>398</v>
      </c>
      <c r="F1813" s="3">
        <v>6</v>
      </c>
      <c r="G1813" s="2" t="s">
        <v>1101</v>
      </c>
      <c r="H1813" s="2" t="s">
        <v>8349</v>
      </c>
      <c r="I1813" s="3" t="s">
        <v>8350</v>
      </c>
      <c r="J1813" s="3" t="s">
        <v>1098</v>
      </c>
      <c r="K1813" s="2" t="s">
        <v>8351</v>
      </c>
    </row>
    <row r="1814" spans="1:11" x14ac:dyDescent="0.25">
      <c r="A1814" s="2" t="s">
        <v>8352</v>
      </c>
      <c r="B1814" s="2" t="s">
        <v>101</v>
      </c>
      <c r="C1814" s="2" t="s">
        <v>11</v>
      </c>
      <c r="D1814" s="2" t="s">
        <v>102</v>
      </c>
      <c r="E1814" s="2" t="s">
        <v>390</v>
      </c>
      <c r="F1814" s="3">
        <v>0</v>
      </c>
      <c r="G1814" s="2" t="s">
        <v>1095</v>
      </c>
      <c r="H1814" s="2" t="s">
        <v>8353</v>
      </c>
      <c r="I1814" s="3" t="s">
        <v>8354</v>
      </c>
      <c r="J1814" s="3" t="s">
        <v>1098</v>
      </c>
      <c r="K1814" s="2" t="s">
        <v>8355</v>
      </c>
    </row>
    <row r="1815" spans="1:11" x14ac:dyDescent="0.25">
      <c r="A1815" s="2" t="s">
        <v>8356</v>
      </c>
      <c r="B1815" s="2" t="s">
        <v>101</v>
      </c>
      <c r="C1815" s="2" t="s">
        <v>11</v>
      </c>
      <c r="D1815" s="2" t="s">
        <v>102</v>
      </c>
      <c r="E1815" s="2" t="s">
        <v>390</v>
      </c>
      <c r="F1815" s="3">
        <v>1</v>
      </c>
      <c r="G1815" s="2" t="s">
        <v>1101</v>
      </c>
      <c r="H1815" s="2" t="s">
        <v>8357</v>
      </c>
      <c r="I1815" s="3" t="s">
        <v>8358</v>
      </c>
      <c r="J1815" s="3" t="s">
        <v>1098</v>
      </c>
      <c r="K1815" s="2" t="s">
        <v>8359</v>
      </c>
    </row>
    <row r="1816" spans="1:11" x14ac:dyDescent="0.25">
      <c r="A1816" s="2" t="s">
        <v>8360</v>
      </c>
      <c r="B1816" s="2" t="s">
        <v>101</v>
      </c>
      <c r="C1816" s="2" t="s">
        <v>11</v>
      </c>
      <c r="D1816" s="2" t="s">
        <v>102</v>
      </c>
      <c r="E1816" s="2" t="s">
        <v>390</v>
      </c>
      <c r="F1816" s="3">
        <v>2</v>
      </c>
      <c r="G1816" s="2" t="s">
        <v>1101</v>
      </c>
      <c r="H1816" s="2" t="s">
        <v>8361</v>
      </c>
      <c r="I1816" s="3" t="s">
        <v>8362</v>
      </c>
      <c r="J1816" s="3" t="s">
        <v>1098</v>
      </c>
      <c r="K1816" s="2" t="s">
        <v>8363</v>
      </c>
    </row>
    <row r="1817" spans="1:11" x14ac:dyDescent="0.25">
      <c r="A1817" s="2" t="s">
        <v>8364</v>
      </c>
      <c r="B1817" s="2" t="s">
        <v>101</v>
      </c>
      <c r="C1817" s="2" t="s">
        <v>11</v>
      </c>
      <c r="D1817" s="2" t="s">
        <v>102</v>
      </c>
      <c r="E1817" s="2" t="s">
        <v>390</v>
      </c>
      <c r="F1817" s="3">
        <v>3</v>
      </c>
      <c r="G1817" s="2" t="s">
        <v>1101</v>
      </c>
      <c r="H1817" s="2" t="s">
        <v>8365</v>
      </c>
      <c r="I1817" s="3" t="s">
        <v>8366</v>
      </c>
      <c r="J1817" s="3" t="s">
        <v>1132</v>
      </c>
      <c r="K1817" s="2" t="s">
        <v>8367</v>
      </c>
    </row>
    <row r="1818" spans="1:11" x14ac:dyDescent="0.25">
      <c r="A1818" s="2" t="s">
        <v>8368</v>
      </c>
      <c r="B1818" s="2" t="s">
        <v>101</v>
      </c>
      <c r="C1818" s="2" t="s">
        <v>11</v>
      </c>
      <c r="D1818" s="2" t="s">
        <v>102</v>
      </c>
      <c r="E1818" s="2" t="s">
        <v>390</v>
      </c>
      <c r="F1818" s="3">
        <v>4</v>
      </c>
      <c r="G1818" s="2" t="s">
        <v>1101</v>
      </c>
      <c r="H1818" s="2" t="s">
        <v>8369</v>
      </c>
      <c r="I1818" s="3" t="s">
        <v>8370</v>
      </c>
      <c r="J1818" s="3" t="s">
        <v>1098</v>
      </c>
      <c r="K1818" s="2" t="s">
        <v>8371</v>
      </c>
    </row>
    <row r="1819" spans="1:11" x14ac:dyDescent="0.25">
      <c r="A1819" s="2" t="s">
        <v>8372</v>
      </c>
      <c r="B1819" s="2" t="s">
        <v>101</v>
      </c>
      <c r="C1819" s="2" t="s">
        <v>11</v>
      </c>
      <c r="D1819" s="2" t="s">
        <v>102</v>
      </c>
      <c r="E1819" s="2" t="s">
        <v>390</v>
      </c>
      <c r="F1819" s="3">
        <v>5</v>
      </c>
      <c r="G1819" s="2" t="s">
        <v>1101</v>
      </c>
      <c r="H1819" s="2" t="s">
        <v>8373</v>
      </c>
      <c r="I1819" s="3" t="s">
        <v>8374</v>
      </c>
      <c r="J1819" s="3" t="s">
        <v>1098</v>
      </c>
      <c r="K1819" s="2" t="s">
        <v>8375</v>
      </c>
    </row>
    <row r="1820" spans="1:11" x14ac:dyDescent="0.25">
      <c r="A1820" s="2" t="s">
        <v>8376</v>
      </c>
      <c r="B1820" s="2" t="s">
        <v>101</v>
      </c>
      <c r="C1820" s="2" t="s">
        <v>11</v>
      </c>
      <c r="D1820" s="2" t="s">
        <v>102</v>
      </c>
      <c r="E1820" s="2" t="s">
        <v>390</v>
      </c>
      <c r="F1820" s="3">
        <v>6</v>
      </c>
      <c r="G1820" s="2" t="s">
        <v>1101</v>
      </c>
      <c r="H1820" s="2" t="s">
        <v>8377</v>
      </c>
      <c r="I1820" s="3" t="s">
        <v>8378</v>
      </c>
      <c r="J1820" s="3" t="s">
        <v>1098</v>
      </c>
      <c r="K1820" s="2" t="s">
        <v>8379</v>
      </c>
    </row>
    <row r="1821" spans="1:11" x14ac:dyDescent="0.25">
      <c r="A1821" s="2" t="s">
        <v>8380</v>
      </c>
      <c r="B1821" s="2" t="s">
        <v>104</v>
      </c>
      <c r="C1821" s="2" t="s">
        <v>11</v>
      </c>
      <c r="D1821" s="2" t="s">
        <v>105</v>
      </c>
      <c r="E1821" s="2" t="s">
        <v>1144</v>
      </c>
      <c r="F1821" s="3">
        <v>0</v>
      </c>
      <c r="G1821" s="2" t="s">
        <v>1095</v>
      </c>
      <c r="H1821" s="2" t="s">
        <v>8381</v>
      </c>
      <c r="I1821" s="3" t="s">
        <v>8382</v>
      </c>
      <c r="J1821" s="3" t="s">
        <v>1098</v>
      </c>
      <c r="K1821" s="2" t="s">
        <v>8383</v>
      </c>
    </row>
    <row r="1822" spans="1:11" x14ac:dyDescent="0.25">
      <c r="A1822" s="2" t="s">
        <v>8384</v>
      </c>
      <c r="B1822" s="2" t="s">
        <v>104</v>
      </c>
      <c r="C1822" s="2" t="s">
        <v>11</v>
      </c>
      <c r="D1822" s="2" t="s">
        <v>105</v>
      </c>
      <c r="E1822" s="2" t="s">
        <v>1144</v>
      </c>
      <c r="F1822" s="3">
        <v>1</v>
      </c>
      <c r="G1822" s="2" t="s">
        <v>1101</v>
      </c>
      <c r="H1822" s="2" t="s">
        <v>8385</v>
      </c>
      <c r="I1822" s="3" t="s">
        <v>8386</v>
      </c>
      <c r="J1822" s="3" t="s">
        <v>1098</v>
      </c>
      <c r="K1822" s="2" t="s">
        <v>8387</v>
      </c>
    </row>
    <row r="1823" spans="1:11" x14ac:dyDescent="0.25">
      <c r="A1823" s="2" t="s">
        <v>8388</v>
      </c>
      <c r="B1823" s="2" t="s">
        <v>104</v>
      </c>
      <c r="C1823" s="2" t="s">
        <v>11</v>
      </c>
      <c r="D1823" s="2" t="s">
        <v>105</v>
      </c>
      <c r="E1823" s="2" t="s">
        <v>1144</v>
      </c>
      <c r="F1823" s="3">
        <v>2</v>
      </c>
      <c r="G1823" s="2" t="s">
        <v>1101</v>
      </c>
      <c r="H1823" s="2" t="s">
        <v>8389</v>
      </c>
      <c r="I1823" s="3" t="s">
        <v>8390</v>
      </c>
      <c r="J1823" s="3" t="s">
        <v>1098</v>
      </c>
      <c r="K1823" s="2" t="s">
        <v>8391</v>
      </c>
    </row>
    <row r="1824" spans="1:11" x14ac:dyDescent="0.25">
      <c r="A1824" s="2" t="s">
        <v>8392</v>
      </c>
      <c r="B1824" s="2" t="s">
        <v>104</v>
      </c>
      <c r="C1824" s="2" t="s">
        <v>11</v>
      </c>
      <c r="D1824" s="2" t="s">
        <v>105</v>
      </c>
      <c r="E1824" s="2" t="s">
        <v>1144</v>
      </c>
      <c r="F1824" s="3">
        <v>3</v>
      </c>
      <c r="G1824" s="2" t="s">
        <v>1101</v>
      </c>
      <c r="H1824" s="2" t="s">
        <v>8393</v>
      </c>
      <c r="I1824" s="3" t="s">
        <v>8394</v>
      </c>
      <c r="J1824" s="3" t="s">
        <v>1137</v>
      </c>
      <c r="K1824" s="2" t="s">
        <v>8395</v>
      </c>
    </row>
    <row r="1825" spans="1:11" x14ac:dyDescent="0.25">
      <c r="A1825" s="2" t="s">
        <v>8396</v>
      </c>
      <c r="B1825" s="2" t="s">
        <v>104</v>
      </c>
      <c r="C1825" s="2" t="s">
        <v>11</v>
      </c>
      <c r="D1825" s="2" t="s">
        <v>105</v>
      </c>
      <c r="E1825" s="2" t="s">
        <v>1144</v>
      </c>
      <c r="F1825" s="3">
        <v>4</v>
      </c>
      <c r="G1825" s="2" t="s">
        <v>1101</v>
      </c>
      <c r="H1825" s="2" t="s">
        <v>8397</v>
      </c>
      <c r="I1825" s="3" t="s">
        <v>8398</v>
      </c>
      <c r="J1825" s="3" t="s">
        <v>1098</v>
      </c>
      <c r="K1825" s="2" t="s">
        <v>8399</v>
      </c>
    </row>
    <row r="1826" spans="1:11" x14ac:dyDescent="0.25">
      <c r="A1826" s="2" t="s">
        <v>8400</v>
      </c>
      <c r="B1826" s="2" t="s">
        <v>104</v>
      </c>
      <c r="C1826" s="2" t="s">
        <v>11</v>
      </c>
      <c r="D1826" s="2" t="s">
        <v>105</v>
      </c>
      <c r="E1826" s="2" t="s">
        <v>1144</v>
      </c>
      <c r="F1826" s="3">
        <v>5</v>
      </c>
      <c r="G1826" s="2" t="s">
        <v>1101</v>
      </c>
      <c r="H1826" s="2" t="s">
        <v>8401</v>
      </c>
      <c r="I1826" s="3" t="s">
        <v>8402</v>
      </c>
      <c r="J1826" s="3" t="s">
        <v>1098</v>
      </c>
      <c r="K1826" s="2" t="s">
        <v>8403</v>
      </c>
    </row>
    <row r="1827" spans="1:11" x14ac:dyDescent="0.25">
      <c r="A1827" s="2" t="s">
        <v>8404</v>
      </c>
      <c r="B1827" s="2" t="s">
        <v>104</v>
      </c>
      <c r="C1827" s="2" t="s">
        <v>11</v>
      </c>
      <c r="D1827" s="2" t="s">
        <v>105</v>
      </c>
      <c r="E1827" s="2" t="s">
        <v>1144</v>
      </c>
      <c r="F1827" s="3">
        <v>6</v>
      </c>
      <c r="G1827" s="2" t="s">
        <v>1101</v>
      </c>
      <c r="H1827" s="2" t="s">
        <v>8405</v>
      </c>
      <c r="I1827" s="3" t="s">
        <v>8406</v>
      </c>
      <c r="J1827" s="3" t="s">
        <v>1098</v>
      </c>
      <c r="K1827" s="2" t="s">
        <v>8407</v>
      </c>
    </row>
    <row r="1828" spans="1:11" x14ac:dyDescent="0.25">
      <c r="A1828" s="2" t="s">
        <v>8408</v>
      </c>
      <c r="B1828" s="2" t="s">
        <v>104</v>
      </c>
      <c r="C1828" s="2" t="s">
        <v>11</v>
      </c>
      <c r="D1828" s="2" t="s">
        <v>105</v>
      </c>
      <c r="E1828" s="2" t="s">
        <v>1144</v>
      </c>
      <c r="F1828" s="3">
        <v>7</v>
      </c>
      <c r="G1828" s="2" t="s">
        <v>1101</v>
      </c>
      <c r="H1828" s="2" t="s">
        <v>8409</v>
      </c>
      <c r="I1828" s="3" t="s">
        <v>8410</v>
      </c>
      <c r="J1828" s="3" t="s">
        <v>1098</v>
      </c>
      <c r="K1828" s="2" t="s">
        <v>8411</v>
      </c>
    </row>
    <row r="1829" spans="1:11" x14ac:dyDescent="0.25">
      <c r="A1829" s="2" t="s">
        <v>8412</v>
      </c>
      <c r="B1829" s="2" t="s">
        <v>104</v>
      </c>
      <c r="C1829" s="2" t="s">
        <v>11</v>
      </c>
      <c r="D1829" s="2" t="s">
        <v>105</v>
      </c>
      <c r="E1829" s="2" t="s">
        <v>1144</v>
      </c>
      <c r="F1829" s="3">
        <v>8</v>
      </c>
      <c r="G1829" s="2" t="s">
        <v>1101</v>
      </c>
      <c r="H1829" s="2" t="s">
        <v>8413</v>
      </c>
      <c r="I1829" s="3" t="s">
        <v>8414</v>
      </c>
      <c r="J1829" s="3" t="s">
        <v>1098</v>
      </c>
      <c r="K1829" s="2" t="s">
        <v>8415</v>
      </c>
    </row>
    <row r="1830" spans="1:11" x14ac:dyDescent="0.25">
      <c r="A1830" s="2" t="s">
        <v>8416</v>
      </c>
      <c r="B1830" s="2" t="s">
        <v>104</v>
      </c>
      <c r="C1830" s="2" t="s">
        <v>11</v>
      </c>
      <c r="D1830" s="2" t="s">
        <v>105</v>
      </c>
      <c r="E1830" s="2" t="s">
        <v>380</v>
      </c>
      <c r="F1830" s="3">
        <v>0</v>
      </c>
      <c r="G1830" s="2" t="s">
        <v>1095</v>
      </c>
      <c r="H1830" s="2" t="s">
        <v>8417</v>
      </c>
      <c r="I1830" s="3" t="s">
        <v>8418</v>
      </c>
      <c r="J1830" s="3" t="s">
        <v>1098</v>
      </c>
      <c r="K1830" s="2" t="s">
        <v>8419</v>
      </c>
    </row>
    <row r="1831" spans="1:11" x14ac:dyDescent="0.25">
      <c r="A1831" s="2" t="s">
        <v>8420</v>
      </c>
      <c r="B1831" s="2" t="s">
        <v>104</v>
      </c>
      <c r="C1831" s="2" t="s">
        <v>11</v>
      </c>
      <c r="D1831" s="2" t="s">
        <v>105</v>
      </c>
      <c r="E1831" s="2" t="s">
        <v>380</v>
      </c>
      <c r="F1831" s="3">
        <v>1</v>
      </c>
      <c r="G1831" s="2" t="s">
        <v>1101</v>
      </c>
      <c r="H1831" s="2" t="s">
        <v>8421</v>
      </c>
      <c r="I1831" s="3" t="s">
        <v>8422</v>
      </c>
      <c r="J1831" s="3" t="s">
        <v>1098</v>
      </c>
      <c r="K1831" s="2" t="s">
        <v>8423</v>
      </c>
    </row>
    <row r="1832" spans="1:11" x14ac:dyDescent="0.25">
      <c r="A1832" s="2" t="s">
        <v>8424</v>
      </c>
      <c r="B1832" s="2" t="s">
        <v>104</v>
      </c>
      <c r="C1832" s="2" t="s">
        <v>11</v>
      </c>
      <c r="D1832" s="2" t="s">
        <v>105</v>
      </c>
      <c r="E1832" s="2" t="s">
        <v>380</v>
      </c>
      <c r="F1832" s="3">
        <v>2</v>
      </c>
      <c r="G1832" s="2" t="s">
        <v>1101</v>
      </c>
      <c r="H1832" s="2" t="s">
        <v>8425</v>
      </c>
      <c r="I1832" s="3" t="s">
        <v>8426</v>
      </c>
      <c r="J1832" s="3" t="s">
        <v>1098</v>
      </c>
      <c r="K1832" s="2" t="s">
        <v>8427</v>
      </c>
    </row>
    <row r="1833" spans="1:11" x14ac:dyDescent="0.25">
      <c r="A1833" s="2" t="s">
        <v>8428</v>
      </c>
      <c r="B1833" s="2" t="s">
        <v>104</v>
      </c>
      <c r="C1833" s="2" t="s">
        <v>11</v>
      </c>
      <c r="D1833" s="2" t="s">
        <v>105</v>
      </c>
      <c r="E1833" s="2" t="s">
        <v>380</v>
      </c>
      <c r="F1833" s="3">
        <v>3</v>
      </c>
      <c r="G1833" s="2" t="s">
        <v>1101</v>
      </c>
      <c r="H1833" s="2" t="s">
        <v>8429</v>
      </c>
      <c r="I1833" s="3" t="s">
        <v>8430</v>
      </c>
      <c r="J1833" s="3" t="s">
        <v>1098</v>
      </c>
      <c r="K1833" s="2" t="s">
        <v>8431</v>
      </c>
    </row>
    <row r="1834" spans="1:11" x14ac:dyDescent="0.25">
      <c r="A1834" s="2" t="s">
        <v>8432</v>
      </c>
      <c r="B1834" s="2" t="s">
        <v>104</v>
      </c>
      <c r="C1834" s="2" t="s">
        <v>11</v>
      </c>
      <c r="D1834" s="2" t="s">
        <v>105</v>
      </c>
      <c r="E1834" s="2" t="s">
        <v>380</v>
      </c>
      <c r="F1834" s="3">
        <v>4</v>
      </c>
      <c r="G1834" s="2" t="s">
        <v>1101</v>
      </c>
      <c r="H1834" s="2" t="s">
        <v>8433</v>
      </c>
      <c r="I1834" s="3" t="s">
        <v>8434</v>
      </c>
      <c r="J1834" s="3" t="s">
        <v>1098</v>
      </c>
      <c r="K1834" s="2" t="s">
        <v>8435</v>
      </c>
    </row>
    <row r="1835" spans="1:11" x14ac:dyDescent="0.25">
      <c r="A1835" s="2" t="s">
        <v>8436</v>
      </c>
      <c r="B1835" s="2" t="s">
        <v>104</v>
      </c>
      <c r="C1835" s="2" t="s">
        <v>11</v>
      </c>
      <c r="D1835" s="2" t="s">
        <v>105</v>
      </c>
      <c r="E1835" s="2" t="s">
        <v>380</v>
      </c>
      <c r="F1835" s="3">
        <v>5</v>
      </c>
      <c r="G1835" s="2" t="s">
        <v>1101</v>
      </c>
      <c r="H1835" s="2" t="s">
        <v>8437</v>
      </c>
      <c r="I1835" s="3" t="s">
        <v>8438</v>
      </c>
      <c r="J1835" s="3" t="s">
        <v>1098</v>
      </c>
      <c r="K1835" s="2" t="s">
        <v>8439</v>
      </c>
    </row>
    <row r="1836" spans="1:11" x14ac:dyDescent="0.25">
      <c r="A1836" s="2" t="s">
        <v>8440</v>
      </c>
      <c r="B1836" s="2" t="s">
        <v>104</v>
      </c>
      <c r="C1836" s="2" t="s">
        <v>11</v>
      </c>
      <c r="D1836" s="2" t="s">
        <v>105</v>
      </c>
      <c r="E1836" s="2" t="s">
        <v>380</v>
      </c>
      <c r="F1836" s="3">
        <v>6</v>
      </c>
      <c r="G1836" s="2" t="s">
        <v>1101</v>
      </c>
      <c r="H1836" s="2" t="s">
        <v>8441</v>
      </c>
      <c r="I1836" s="3" t="s">
        <v>8442</v>
      </c>
      <c r="J1836" s="3" t="s">
        <v>1098</v>
      </c>
      <c r="K1836" s="2" t="s">
        <v>8443</v>
      </c>
    </row>
    <row r="1837" spans="1:11" x14ac:dyDescent="0.25">
      <c r="A1837" s="2" t="s">
        <v>8444</v>
      </c>
      <c r="B1837" s="2" t="s">
        <v>104</v>
      </c>
      <c r="C1837" s="2" t="s">
        <v>11</v>
      </c>
      <c r="D1837" s="2" t="s">
        <v>105</v>
      </c>
      <c r="E1837" s="2" t="s">
        <v>380</v>
      </c>
      <c r="F1837" s="3">
        <v>7</v>
      </c>
      <c r="G1837" s="2" t="s">
        <v>1101</v>
      </c>
      <c r="H1837" s="2" t="s">
        <v>8445</v>
      </c>
      <c r="I1837" s="3" t="s">
        <v>8446</v>
      </c>
      <c r="J1837" s="3" t="s">
        <v>1098</v>
      </c>
      <c r="K1837" s="2" t="s">
        <v>8447</v>
      </c>
    </row>
    <row r="1838" spans="1:11" x14ac:dyDescent="0.25">
      <c r="A1838" s="2" t="s">
        <v>8448</v>
      </c>
      <c r="B1838" s="2" t="s">
        <v>104</v>
      </c>
      <c r="C1838" s="2" t="s">
        <v>11</v>
      </c>
      <c r="D1838" s="2" t="s">
        <v>105</v>
      </c>
      <c r="E1838" s="2" t="s">
        <v>380</v>
      </c>
      <c r="F1838" s="3">
        <v>8</v>
      </c>
      <c r="G1838" s="2" t="s">
        <v>1101</v>
      </c>
      <c r="H1838" s="2" t="s">
        <v>8449</v>
      </c>
      <c r="I1838" s="3" t="s">
        <v>8450</v>
      </c>
      <c r="J1838" s="3" t="s">
        <v>1098</v>
      </c>
      <c r="K1838" s="2" t="s">
        <v>8451</v>
      </c>
    </row>
    <row r="1839" spans="1:11" x14ac:dyDescent="0.25">
      <c r="A1839" s="2" t="s">
        <v>8452</v>
      </c>
      <c r="B1839" s="2" t="s">
        <v>104</v>
      </c>
      <c r="C1839" s="2" t="s">
        <v>11</v>
      </c>
      <c r="D1839" s="2" t="s">
        <v>105</v>
      </c>
      <c r="E1839" s="2" t="s">
        <v>364</v>
      </c>
      <c r="F1839" s="3">
        <v>0</v>
      </c>
      <c r="G1839" s="2" t="s">
        <v>1095</v>
      </c>
      <c r="H1839" s="2" t="s">
        <v>8453</v>
      </c>
      <c r="I1839" s="3" t="s">
        <v>8454</v>
      </c>
      <c r="J1839" s="3" t="s">
        <v>1098</v>
      </c>
      <c r="K1839" s="2" t="s">
        <v>8455</v>
      </c>
    </row>
    <row r="1840" spans="1:11" x14ac:dyDescent="0.25">
      <c r="A1840" s="2" t="s">
        <v>8456</v>
      </c>
      <c r="B1840" s="2" t="s">
        <v>104</v>
      </c>
      <c r="C1840" s="2" t="s">
        <v>11</v>
      </c>
      <c r="D1840" s="2" t="s">
        <v>105</v>
      </c>
      <c r="E1840" s="2" t="s">
        <v>364</v>
      </c>
      <c r="F1840" s="3">
        <v>1</v>
      </c>
      <c r="G1840" s="2" t="s">
        <v>1101</v>
      </c>
      <c r="H1840" s="2" t="s">
        <v>8457</v>
      </c>
      <c r="I1840" s="3" t="s">
        <v>8458</v>
      </c>
      <c r="J1840" s="3" t="s">
        <v>1098</v>
      </c>
      <c r="K1840" s="2" t="s">
        <v>8459</v>
      </c>
    </row>
    <row r="1841" spans="1:11" x14ac:dyDescent="0.25">
      <c r="A1841" s="2" t="s">
        <v>8460</v>
      </c>
      <c r="B1841" s="2" t="s">
        <v>104</v>
      </c>
      <c r="C1841" s="2" t="s">
        <v>11</v>
      </c>
      <c r="D1841" s="2" t="s">
        <v>105</v>
      </c>
      <c r="E1841" s="2" t="s">
        <v>364</v>
      </c>
      <c r="F1841" s="3">
        <v>2</v>
      </c>
      <c r="G1841" s="2" t="s">
        <v>1101</v>
      </c>
      <c r="H1841" s="2" t="s">
        <v>8461</v>
      </c>
      <c r="I1841" s="3" t="s">
        <v>8462</v>
      </c>
      <c r="J1841" s="3" t="s">
        <v>1098</v>
      </c>
      <c r="K1841" s="2" t="s">
        <v>8463</v>
      </c>
    </row>
    <row r="1842" spans="1:11" x14ac:dyDescent="0.25">
      <c r="A1842" s="2" t="s">
        <v>8464</v>
      </c>
      <c r="B1842" s="2" t="s">
        <v>104</v>
      </c>
      <c r="C1842" s="2" t="s">
        <v>11</v>
      </c>
      <c r="D1842" s="2" t="s">
        <v>105</v>
      </c>
      <c r="E1842" s="2" t="s">
        <v>364</v>
      </c>
      <c r="F1842" s="3">
        <v>3</v>
      </c>
      <c r="G1842" s="2" t="s">
        <v>1101</v>
      </c>
      <c r="H1842" s="2" t="s">
        <v>8465</v>
      </c>
      <c r="I1842" s="3" t="s">
        <v>8466</v>
      </c>
      <c r="J1842" s="3" t="s">
        <v>1098</v>
      </c>
      <c r="K1842" s="2" t="s">
        <v>8467</v>
      </c>
    </row>
    <row r="1843" spans="1:11" x14ac:dyDescent="0.25">
      <c r="A1843" s="2" t="s">
        <v>8468</v>
      </c>
      <c r="B1843" s="2" t="s">
        <v>104</v>
      </c>
      <c r="C1843" s="2" t="s">
        <v>11</v>
      </c>
      <c r="D1843" s="2" t="s">
        <v>105</v>
      </c>
      <c r="E1843" s="2" t="s">
        <v>364</v>
      </c>
      <c r="F1843" s="3">
        <v>4</v>
      </c>
      <c r="G1843" s="2" t="s">
        <v>1101</v>
      </c>
      <c r="H1843" s="2" t="s">
        <v>8469</v>
      </c>
      <c r="I1843" s="3" t="s">
        <v>8470</v>
      </c>
      <c r="J1843" s="3" t="s">
        <v>1098</v>
      </c>
      <c r="K1843" s="2" t="s">
        <v>8471</v>
      </c>
    </row>
    <row r="1844" spans="1:11" x14ac:dyDescent="0.25">
      <c r="A1844" s="2" t="s">
        <v>8472</v>
      </c>
      <c r="B1844" s="2" t="s">
        <v>104</v>
      </c>
      <c r="C1844" s="2" t="s">
        <v>11</v>
      </c>
      <c r="D1844" s="2" t="s">
        <v>105</v>
      </c>
      <c r="E1844" s="2" t="s">
        <v>364</v>
      </c>
      <c r="F1844" s="3">
        <v>5</v>
      </c>
      <c r="G1844" s="2" t="s">
        <v>1101</v>
      </c>
      <c r="H1844" s="2" t="s">
        <v>8473</v>
      </c>
      <c r="I1844" s="3" t="s">
        <v>8474</v>
      </c>
      <c r="J1844" s="3" t="s">
        <v>1098</v>
      </c>
      <c r="K1844" s="2" t="s">
        <v>8475</v>
      </c>
    </row>
    <row r="1845" spans="1:11" x14ac:dyDescent="0.25">
      <c r="A1845" s="2" t="s">
        <v>8476</v>
      </c>
      <c r="B1845" s="2" t="s">
        <v>104</v>
      </c>
      <c r="C1845" s="2" t="s">
        <v>11</v>
      </c>
      <c r="D1845" s="2" t="s">
        <v>105</v>
      </c>
      <c r="E1845" s="2" t="s">
        <v>364</v>
      </c>
      <c r="F1845" s="3">
        <v>6</v>
      </c>
      <c r="G1845" s="2" t="s">
        <v>1101</v>
      </c>
      <c r="H1845" s="2" t="s">
        <v>8477</v>
      </c>
      <c r="I1845" s="3" t="s">
        <v>8478</v>
      </c>
      <c r="J1845" s="3" t="s">
        <v>1132</v>
      </c>
      <c r="K1845" s="2" t="s">
        <v>8479</v>
      </c>
    </row>
    <row r="1846" spans="1:11" x14ac:dyDescent="0.25">
      <c r="A1846" s="2" t="s">
        <v>8480</v>
      </c>
      <c r="B1846" s="2" t="s">
        <v>104</v>
      </c>
      <c r="C1846" s="2" t="s">
        <v>11</v>
      </c>
      <c r="D1846" s="2" t="s">
        <v>105</v>
      </c>
      <c r="E1846" s="2" t="s">
        <v>364</v>
      </c>
      <c r="F1846" s="3">
        <v>7</v>
      </c>
      <c r="G1846" s="2" t="s">
        <v>1101</v>
      </c>
      <c r="H1846" s="2" t="s">
        <v>8481</v>
      </c>
      <c r="I1846" s="3" t="s">
        <v>8482</v>
      </c>
      <c r="J1846" s="3" t="s">
        <v>1098</v>
      </c>
      <c r="K1846" s="2" t="s">
        <v>8483</v>
      </c>
    </row>
    <row r="1847" spans="1:11" x14ac:dyDescent="0.25">
      <c r="A1847" s="2" t="s">
        <v>8484</v>
      </c>
      <c r="B1847" s="2" t="s">
        <v>104</v>
      </c>
      <c r="C1847" s="2" t="s">
        <v>11</v>
      </c>
      <c r="D1847" s="2" t="s">
        <v>105</v>
      </c>
      <c r="E1847" s="2" t="s">
        <v>364</v>
      </c>
      <c r="F1847" s="3">
        <v>8</v>
      </c>
      <c r="G1847" s="2" t="s">
        <v>1101</v>
      </c>
      <c r="H1847" s="2" t="s">
        <v>8485</v>
      </c>
      <c r="I1847" s="3" t="s">
        <v>8486</v>
      </c>
      <c r="J1847" s="3" t="s">
        <v>1098</v>
      </c>
      <c r="K1847" s="2" t="s">
        <v>8487</v>
      </c>
    </row>
    <row r="1848" spans="1:11" x14ac:dyDescent="0.25">
      <c r="A1848" s="2" t="s">
        <v>8488</v>
      </c>
      <c r="B1848" s="2" t="s">
        <v>104</v>
      </c>
      <c r="C1848" s="2" t="s">
        <v>11</v>
      </c>
      <c r="D1848" s="2" t="s">
        <v>105</v>
      </c>
      <c r="E1848" s="2" t="s">
        <v>370</v>
      </c>
      <c r="F1848" s="3">
        <v>0</v>
      </c>
      <c r="G1848" s="2" t="s">
        <v>1095</v>
      </c>
      <c r="H1848" s="2" t="s">
        <v>8489</v>
      </c>
      <c r="I1848" s="3" t="s">
        <v>8490</v>
      </c>
      <c r="J1848" s="3" t="s">
        <v>1098</v>
      </c>
      <c r="K1848" s="2" t="s">
        <v>8491</v>
      </c>
    </row>
    <row r="1849" spans="1:11" x14ac:dyDescent="0.25">
      <c r="A1849" s="2" t="s">
        <v>8492</v>
      </c>
      <c r="B1849" s="2" t="s">
        <v>104</v>
      </c>
      <c r="C1849" s="2" t="s">
        <v>11</v>
      </c>
      <c r="D1849" s="2" t="s">
        <v>105</v>
      </c>
      <c r="E1849" s="2" t="s">
        <v>370</v>
      </c>
      <c r="F1849" s="3">
        <v>1</v>
      </c>
      <c r="G1849" s="2" t="s">
        <v>1101</v>
      </c>
      <c r="H1849" s="2" t="s">
        <v>8493</v>
      </c>
      <c r="I1849" s="3" t="s">
        <v>8494</v>
      </c>
      <c r="J1849" s="3" t="s">
        <v>1098</v>
      </c>
      <c r="K1849" s="2" t="s">
        <v>8495</v>
      </c>
    </row>
    <row r="1850" spans="1:11" x14ac:dyDescent="0.25">
      <c r="A1850" s="2" t="s">
        <v>8496</v>
      </c>
      <c r="B1850" s="2" t="s">
        <v>104</v>
      </c>
      <c r="C1850" s="2" t="s">
        <v>11</v>
      </c>
      <c r="D1850" s="2" t="s">
        <v>105</v>
      </c>
      <c r="E1850" s="2" t="s">
        <v>370</v>
      </c>
      <c r="F1850" s="3">
        <v>2</v>
      </c>
      <c r="G1850" s="2" t="s">
        <v>1101</v>
      </c>
      <c r="H1850" s="2" t="s">
        <v>8497</v>
      </c>
      <c r="I1850" s="3" t="s">
        <v>8498</v>
      </c>
      <c r="J1850" s="3" t="s">
        <v>1098</v>
      </c>
      <c r="K1850" s="2" t="s">
        <v>8499</v>
      </c>
    </row>
    <row r="1851" spans="1:11" x14ac:dyDescent="0.25">
      <c r="A1851" s="2" t="s">
        <v>8500</v>
      </c>
      <c r="B1851" s="2" t="s">
        <v>104</v>
      </c>
      <c r="C1851" s="2" t="s">
        <v>11</v>
      </c>
      <c r="D1851" s="2" t="s">
        <v>105</v>
      </c>
      <c r="E1851" s="2" t="s">
        <v>370</v>
      </c>
      <c r="F1851" s="3">
        <v>3</v>
      </c>
      <c r="G1851" s="2" t="s">
        <v>1101</v>
      </c>
      <c r="H1851" s="2" t="s">
        <v>8501</v>
      </c>
      <c r="I1851" s="3" t="s">
        <v>8502</v>
      </c>
      <c r="J1851" s="3" t="s">
        <v>1098</v>
      </c>
      <c r="K1851" s="2" t="s">
        <v>8503</v>
      </c>
    </row>
    <row r="1852" spans="1:11" x14ac:dyDescent="0.25">
      <c r="A1852" s="2" t="s">
        <v>8504</v>
      </c>
      <c r="B1852" s="2" t="s">
        <v>104</v>
      </c>
      <c r="C1852" s="2" t="s">
        <v>11</v>
      </c>
      <c r="D1852" s="2" t="s">
        <v>105</v>
      </c>
      <c r="E1852" s="2" t="s">
        <v>370</v>
      </c>
      <c r="F1852" s="3">
        <v>4</v>
      </c>
      <c r="G1852" s="2" t="s">
        <v>1101</v>
      </c>
      <c r="H1852" s="2" t="s">
        <v>8505</v>
      </c>
      <c r="I1852" s="3" t="s">
        <v>8506</v>
      </c>
      <c r="J1852" s="3" t="s">
        <v>1098</v>
      </c>
      <c r="K1852" s="2" t="s">
        <v>8507</v>
      </c>
    </row>
    <row r="1853" spans="1:11" x14ac:dyDescent="0.25">
      <c r="A1853" s="2" t="s">
        <v>8508</v>
      </c>
      <c r="B1853" s="2" t="s">
        <v>104</v>
      </c>
      <c r="C1853" s="2" t="s">
        <v>11</v>
      </c>
      <c r="D1853" s="2" t="s">
        <v>105</v>
      </c>
      <c r="E1853" s="2" t="s">
        <v>370</v>
      </c>
      <c r="F1853" s="3">
        <v>5</v>
      </c>
      <c r="G1853" s="2" t="s">
        <v>1101</v>
      </c>
      <c r="H1853" s="2" t="s">
        <v>8509</v>
      </c>
      <c r="I1853" s="3" t="s">
        <v>8510</v>
      </c>
      <c r="J1853" s="3" t="s">
        <v>1098</v>
      </c>
      <c r="K1853" s="2" t="s">
        <v>8511</v>
      </c>
    </row>
    <row r="1854" spans="1:11" x14ac:dyDescent="0.25">
      <c r="A1854" s="2" t="s">
        <v>8512</v>
      </c>
      <c r="B1854" s="2" t="s">
        <v>104</v>
      </c>
      <c r="C1854" s="2" t="s">
        <v>11</v>
      </c>
      <c r="D1854" s="2" t="s">
        <v>105</v>
      </c>
      <c r="E1854" s="2" t="s">
        <v>370</v>
      </c>
      <c r="F1854" s="3">
        <v>6</v>
      </c>
      <c r="G1854" s="2" t="s">
        <v>1101</v>
      </c>
      <c r="H1854" s="2" t="s">
        <v>8513</v>
      </c>
      <c r="I1854" s="3" t="s">
        <v>8514</v>
      </c>
      <c r="J1854" s="3" t="s">
        <v>1098</v>
      </c>
      <c r="K1854" s="2" t="s">
        <v>8515</v>
      </c>
    </row>
    <row r="1855" spans="1:11" x14ac:dyDescent="0.25">
      <c r="A1855" s="2" t="s">
        <v>8516</v>
      </c>
      <c r="B1855" s="2" t="s">
        <v>104</v>
      </c>
      <c r="C1855" s="2" t="s">
        <v>11</v>
      </c>
      <c r="D1855" s="2" t="s">
        <v>105</v>
      </c>
      <c r="E1855" s="2" t="s">
        <v>370</v>
      </c>
      <c r="F1855" s="3">
        <v>7</v>
      </c>
      <c r="G1855" s="2" t="s">
        <v>1101</v>
      </c>
      <c r="H1855" s="2" t="s">
        <v>8517</v>
      </c>
      <c r="I1855" s="3" t="s">
        <v>8518</v>
      </c>
      <c r="J1855" s="3" t="s">
        <v>1098</v>
      </c>
      <c r="K1855" s="2" t="s">
        <v>8519</v>
      </c>
    </row>
    <row r="1856" spans="1:11" x14ac:dyDescent="0.25">
      <c r="A1856" s="2" t="s">
        <v>8520</v>
      </c>
      <c r="B1856" s="2" t="s">
        <v>104</v>
      </c>
      <c r="C1856" s="2" t="s">
        <v>11</v>
      </c>
      <c r="D1856" s="2" t="s">
        <v>105</v>
      </c>
      <c r="E1856" s="2" t="s">
        <v>370</v>
      </c>
      <c r="F1856" s="3">
        <v>8</v>
      </c>
      <c r="G1856" s="2" t="s">
        <v>1101</v>
      </c>
      <c r="H1856" s="2" t="s">
        <v>8521</v>
      </c>
      <c r="I1856" s="3" t="s">
        <v>8522</v>
      </c>
      <c r="J1856" s="3" t="s">
        <v>1098</v>
      </c>
      <c r="K1856" s="2" t="s">
        <v>8523</v>
      </c>
    </row>
    <row r="1857" spans="1:11" x14ac:dyDescent="0.25">
      <c r="A1857" s="2" t="s">
        <v>8524</v>
      </c>
      <c r="B1857" s="2" t="s">
        <v>104</v>
      </c>
      <c r="C1857" s="2" t="s">
        <v>11</v>
      </c>
      <c r="D1857" s="2" t="s">
        <v>105</v>
      </c>
      <c r="E1857" s="2" t="s">
        <v>378</v>
      </c>
      <c r="F1857" s="3">
        <v>0</v>
      </c>
      <c r="G1857" s="2" t="s">
        <v>1095</v>
      </c>
      <c r="H1857" s="2" t="s">
        <v>8525</v>
      </c>
      <c r="I1857" s="3" t="s">
        <v>8526</v>
      </c>
      <c r="J1857" s="3" t="s">
        <v>1098</v>
      </c>
      <c r="K1857" s="2" t="s">
        <v>8527</v>
      </c>
    </row>
    <row r="1858" spans="1:11" x14ac:dyDescent="0.25">
      <c r="A1858" s="2" t="s">
        <v>8528</v>
      </c>
      <c r="B1858" s="2" t="s">
        <v>104</v>
      </c>
      <c r="C1858" s="2" t="s">
        <v>11</v>
      </c>
      <c r="D1858" s="2" t="s">
        <v>105</v>
      </c>
      <c r="E1858" s="2" t="s">
        <v>378</v>
      </c>
      <c r="F1858" s="3">
        <v>1</v>
      </c>
      <c r="G1858" s="2" t="s">
        <v>1101</v>
      </c>
      <c r="H1858" s="2" t="s">
        <v>8529</v>
      </c>
      <c r="I1858" s="3" t="s">
        <v>8530</v>
      </c>
      <c r="J1858" s="3" t="s">
        <v>1098</v>
      </c>
      <c r="K1858" s="2" t="s">
        <v>8531</v>
      </c>
    </row>
    <row r="1859" spans="1:11" x14ac:dyDescent="0.25">
      <c r="A1859" s="2" t="s">
        <v>8532</v>
      </c>
      <c r="B1859" s="2" t="s">
        <v>104</v>
      </c>
      <c r="C1859" s="2" t="s">
        <v>11</v>
      </c>
      <c r="D1859" s="2" t="s">
        <v>105</v>
      </c>
      <c r="E1859" s="2" t="s">
        <v>378</v>
      </c>
      <c r="F1859" s="3">
        <v>2</v>
      </c>
      <c r="G1859" s="2" t="s">
        <v>1101</v>
      </c>
      <c r="H1859" s="2" t="s">
        <v>8533</v>
      </c>
      <c r="I1859" s="3" t="s">
        <v>8534</v>
      </c>
      <c r="J1859" s="3" t="s">
        <v>1098</v>
      </c>
      <c r="K1859" s="2" t="s">
        <v>8535</v>
      </c>
    </row>
    <row r="1860" spans="1:11" x14ac:dyDescent="0.25">
      <c r="A1860" s="2" t="s">
        <v>8536</v>
      </c>
      <c r="B1860" s="2" t="s">
        <v>104</v>
      </c>
      <c r="C1860" s="2" t="s">
        <v>11</v>
      </c>
      <c r="D1860" s="2" t="s">
        <v>105</v>
      </c>
      <c r="E1860" s="2" t="s">
        <v>378</v>
      </c>
      <c r="F1860" s="3">
        <v>3</v>
      </c>
      <c r="G1860" s="2" t="s">
        <v>1101</v>
      </c>
      <c r="H1860" s="2" t="s">
        <v>8537</v>
      </c>
      <c r="I1860" s="3" t="s">
        <v>8538</v>
      </c>
      <c r="J1860" s="3" t="s">
        <v>1098</v>
      </c>
      <c r="K1860" s="2" t="s">
        <v>8539</v>
      </c>
    </row>
    <row r="1861" spans="1:11" x14ac:dyDescent="0.25">
      <c r="A1861" s="2" t="s">
        <v>8540</v>
      </c>
      <c r="B1861" s="2" t="s">
        <v>104</v>
      </c>
      <c r="C1861" s="2" t="s">
        <v>11</v>
      </c>
      <c r="D1861" s="2" t="s">
        <v>105</v>
      </c>
      <c r="E1861" s="2" t="s">
        <v>378</v>
      </c>
      <c r="F1861" s="3">
        <v>4</v>
      </c>
      <c r="G1861" s="2" t="s">
        <v>1101</v>
      </c>
      <c r="H1861" s="2" t="s">
        <v>8541</v>
      </c>
      <c r="I1861" s="3" t="s">
        <v>8542</v>
      </c>
      <c r="J1861" s="3" t="s">
        <v>1132</v>
      </c>
      <c r="K1861" s="2" t="s">
        <v>8543</v>
      </c>
    </row>
    <row r="1862" spans="1:11" x14ac:dyDescent="0.25">
      <c r="A1862" s="2" t="s">
        <v>8544</v>
      </c>
      <c r="B1862" s="2" t="s">
        <v>104</v>
      </c>
      <c r="C1862" s="2" t="s">
        <v>11</v>
      </c>
      <c r="D1862" s="2" t="s">
        <v>105</v>
      </c>
      <c r="E1862" s="2" t="s">
        <v>378</v>
      </c>
      <c r="F1862" s="3">
        <v>5</v>
      </c>
      <c r="G1862" s="2" t="s">
        <v>1101</v>
      </c>
      <c r="H1862" s="2" t="s">
        <v>8545</v>
      </c>
      <c r="I1862" s="3" t="s">
        <v>8546</v>
      </c>
      <c r="J1862" s="3" t="s">
        <v>1098</v>
      </c>
      <c r="K1862" s="2" t="s">
        <v>8547</v>
      </c>
    </row>
    <row r="1863" spans="1:11" x14ac:dyDescent="0.25">
      <c r="A1863" s="2" t="s">
        <v>8548</v>
      </c>
      <c r="B1863" s="2" t="s">
        <v>104</v>
      </c>
      <c r="C1863" s="2" t="s">
        <v>11</v>
      </c>
      <c r="D1863" s="2" t="s">
        <v>105</v>
      </c>
      <c r="E1863" s="2" t="s">
        <v>378</v>
      </c>
      <c r="F1863" s="3">
        <v>6</v>
      </c>
      <c r="G1863" s="2" t="s">
        <v>1101</v>
      </c>
      <c r="H1863" s="2" t="s">
        <v>8549</v>
      </c>
      <c r="I1863" s="3" t="s">
        <v>8550</v>
      </c>
      <c r="J1863" s="3" t="s">
        <v>1098</v>
      </c>
      <c r="K1863" s="2" t="s">
        <v>8551</v>
      </c>
    </row>
    <row r="1864" spans="1:11" x14ac:dyDescent="0.25">
      <c r="A1864" s="2" t="s">
        <v>8552</v>
      </c>
      <c r="B1864" s="2" t="s">
        <v>104</v>
      </c>
      <c r="C1864" s="2" t="s">
        <v>11</v>
      </c>
      <c r="D1864" s="2" t="s">
        <v>105</v>
      </c>
      <c r="E1864" s="2" t="s">
        <v>378</v>
      </c>
      <c r="F1864" s="3">
        <v>7</v>
      </c>
      <c r="G1864" s="2" t="s">
        <v>1101</v>
      </c>
      <c r="H1864" s="2" t="s">
        <v>8553</v>
      </c>
      <c r="I1864" s="3" t="s">
        <v>8554</v>
      </c>
      <c r="J1864" s="3" t="s">
        <v>1132</v>
      </c>
      <c r="K1864" s="2" t="s">
        <v>8555</v>
      </c>
    </row>
    <row r="1865" spans="1:11" x14ac:dyDescent="0.25">
      <c r="A1865" s="2" t="s">
        <v>8556</v>
      </c>
      <c r="B1865" s="2" t="s">
        <v>104</v>
      </c>
      <c r="C1865" s="2" t="s">
        <v>11</v>
      </c>
      <c r="D1865" s="2" t="s">
        <v>105</v>
      </c>
      <c r="E1865" s="2" t="s">
        <v>378</v>
      </c>
      <c r="F1865" s="3">
        <v>8</v>
      </c>
      <c r="G1865" s="2" t="s">
        <v>1101</v>
      </c>
      <c r="H1865" s="2" t="s">
        <v>8557</v>
      </c>
      <c r="I1865" s="3" t="s">
        <v>8558</v>
      </c>
      <c r="J1865" s="3" t="s">
        <v>1098</v>
      </c>
      <c r="K1865" s="2" t="s">
        <v>8559</v>
      </c>
    </row>
    <row r="1866" spans="1:11" x14ac:dyDescent="0.25">
      <c r="A1866" s="2" t="s">
        <v>8560</v>
      </c>
      <c r="B1866" s="2" t="s">
        <v>104</v>
      </c>
      <c r="C1866" s="2" t="s">
        <v>11</v>
      </c>
      <c r="D1866" s="2" t="s">
        <v>105</v>
      </c>
      <c r="E1866" s="2" t="s">
        <v>405</v>
      </c>
      <c r="F1866" s="3">
        <v>0</v>
      </c>
      <c r="G1866" s="2" t="s">
        <v>1095</v>
      </c>
      <c r="H1866" s="2" t="s">
        <v>8561</v>
      </c>
      <c r="I1866" s="3" t="s">
        <v>8562</v>
      </c>
      <c r="J1866" s="3" t="s">
        <v>1098</v>
      </c>
      <c r="K1866" s="2" t="s">
        <v>8563</v>
      </c>
    </row>
    <row r="1867" spans="1:11" x14ac:dyDescent="0.25">
      <c r="A1867" s="2" t="s">
        <v>8564</v>
      </c>
      <c r="B1867" s="2" t="s">
        <v>104</v>
      </c>
      <c r="C1867" s="2" t="s">
        <v>11</v>
      </c>
      <c r="D1867" s="2" t="s">
        <v>105</v>
      </c>
      <c r="E1867" s="2" t="s">
        <v>405</v>
      </c>
      <c r="F1867" s="3">
        <v>1</v>
      </c>
      <c r="G1867" s="2" t="s">
        <v>1101</v>
      </c>
      <c r="H1867" s="2" t="s">
        <v>8565</v>
      </c>
      <c r="I1867" s="3" t="s">
        <v>8566</v>
      </c>
      <c r="J1867" s="3" t="s">
        <v>1098</v>
      </c>
      <c r="K1867" s="2" t="s">
        <v>8567</v>
      </c>
    </row>
    <row r="1868" spans="1:11" x14ac:dyDescent="0.25">
      <c r="A1868" s="2" t="s">
        <v>8568</v>
      </c>
      <c r="B1868" s="2" t="s">
        <v>104</v>
      </c>
      <c r="C1868" s="2" t="s">
        <v>11</v>
      </c>
      <c r="D1868" s="2" t="s">
        <v>105</v>
      </c>
      <c r="E1868" s="2" t="s">
        <v>405</v>
      </c>
      <c r="F1868" s="3">
        <v>2</v>
      </c>
      <c r="G1868" s="2" t="s">
        <v>1101</v>
      </c>
      <c r="H1868" s="2" t="s">
        <v>8569</v>
      </c>
      <c r="I1868" s="3" t="s">
        <v>8570</v>
      </c>
      <c r="J1868" s="3" t="s">
        <v>1098</v>
      </c>
      <c r="K1868" s="2" t="s">
        <v>8571</v>
      </c>
    </row>
    <row r="1869" spans="1:11" x14ac:dyDescent="0.25">
      <c r="A1869" s="2" t="s">
        <v>8572</v>
      </c>
      <c r="B1869" s="2" t="s">
        <v>104</v>
      </c>
      <c r="C1869" s="2" t="s">
        <v>11</v>
      </c>
      <c r="D1869" s="2" t="s">
        <v>105</v>
      </c>
      <c r="E1869" s="2" t="s">
        <v>405</v>
      </c>
      <c r="F1869" s="3">
        <v>3</v>
      </c>
      <c r="G1869" s="2" t="s">
        <v>1101</v>
      </c>
      <c r="H1869" s="2" t="s">
        <v>8573</v>
      </c>
      <c r="I1869" s="3" t="s">
        <v>8574</v>
      </c>
      <c r="J1869" s="3" t="s">
        <v>1098</v>
      </c>
      <c r="K1869" s="2" t="s">
        <v>8575</v>
      </c>
    </row>
    <row r="1870" spans="1:11" x14ac:dyDescent="0.25">
      <c r="A1870" s="2" t="s">
        <v>8576</v>
      </c>
      <c r="B1870" s="2" t="s">
        <v>104</v>
      </c>
      <c r="C1870" s="2" t="s">
        <v>11</v>
      </c>
      <c r="D1870" s="2" t="s">
        <v>105</v>
      </c>
      <c r="E1870" s="2" t="s">
        <v>405</v>
      </c>
      <c r="F1870" s="3">
        <v>4</v>
      </c>
      <c r="G1870" s="2" t="s">
        <v>1101</v>
      </c>
      <c r="H1870" s="2" t="s">
        <v>8577</v>
      </c>
      <c r="I1870" s="3" t="s">
        <v>8578</v>
      </c>
      <c r="J1870" s="3" t="s">
        <v>1098</v>
      </c>
      <c r="K1870" s="2" t="s">
        <v>8579</v>
      </c>
    </row>
    <row r="1871" spans="1:11" x14ac:dyDescent="0.25">
      <c r="A1871" s="2" t="s">
        <v>8580</v>
      </c>
      <c r="B1871" s="2" t="s">
        <v>104</v>
      </c>
      <c r="C1871" s="2" t="s">
        <v>11</v>
      </c>
      <c r="D1871" s="2" t="s">
        <v>105</v>
      </c>
      <c r="E1871" s="2" t="s">
        <v>405</v>
      </c>
      <c r="F1871" s="3">
        <v>5</v>
      </c>
      <c r="G1871" s="2" t="s">
        <v>1101</v>
      </c>
      <c r="H1871" s="2" t="s">
        <v>8581</v>
      </c>
      <c r="I1871" s="3" t="s">
        <v>8582</v>
      </c>
      <c r="J1871" s="3" t="s">
        <v>1098</v>
      </c>
      <c r="K1871" s="2" t="s">
        <v>8583</v>
      </c>
    </row>
    <row r="1872" spans="1:11" x14ac:dyDescent="0.25">
      <c r="A1872" s="2" t="s">
        <v>8584</v>
      </c>
      <c r="B1872" s="2" t="s">
        <v>104</v>
      </c>
      <c r="C1872" s="2" t="s">
        <v>11</v>
      </c>
      <c r="D1872" s="2" t="s">
        <v>105</v>
      </c>
      <c r="E1872" s="2" t="s">
        <v>405</v>
      </c>
      <c r="F1872" s="3">
        <v>6</v>
      </c>
      <c r="G1872" s="2" t="s">
        <v>1101</v>
      </c>
      <c r="H1872" s="2" t="s">
        <v>8585</v>
      </c>
      <c r="I1872" s="3" t="s">
        <v>8586</v>
      </c>
      <c r="J1872" s="3" t="s">
        <v>1098</v>
      </c>
      <c r="K1872" s="2" t="s">
        <v>8587</v>
      </c>
    </row>
    <row r="1873" spans="1:11" x14ac:dyDescent="0.25">
      <c r="A1873" s="2" t="s">
        <v>8588</v>
      </c>
      <c r="B1873" s="2" t="s">
        <v>104</v>
      </c>
      <c r="C1873" s="2" t="s">
        <v>11</v>
      </c>
      <c r="D1873" s="2" t="s">
        <v>105</v>
      </c>
      <c r="E1873" s="2" t="s">
        <v>405</v>
      </c>
      <c r="F1873" s="3">
        <v>7</v>
      </c>
      <c r="G1873" s="2" t="s">
        <v>1101</v>
      </c>
      <c r="H1873" s="2" t="s">
        <v>8589</v>
      </c>
      <c r="I1873" s="3" t="s">
        <v>8590</v>
      </c>
      <c r="J1873" s="3" t="s">
        <v>1098</v>
      </c>
      <c r="K1873" s="2" t="s">
        <v>8591</v>
      </c>
    </row>
    <row r="1874" spans="1:11" x14ac:dyDescent="0.25">
      <c r="A1874" s="2" t="s">
        <v>8592</v>
      </c>
      <c r="B1874" s="2" t="s">
        <v>104</v>
      </c>
      <c r="C1874" s="2" t="s">
        <v>11</v>
      </c>
      <c r="D1874" s="2" t="s">
        <v>105</v>
      </c>
      <c r="E1874" s="2" t="s">
        <v>405</v>
      </c>
      <c r="F1874" s="3">
        <v>8</v>
      </c>
      <c r="G1874" s="2" t="s">
        <v>1101</v>
      </c>
      <c r="H1874" s="2" t="s">
        <v>8593</v>
      </c>
      <c r="I1874" s="3" t="s">
        <v>8594</v>
      </c>
      <c r="J1874" s="3" t="s">
        <v>1098</v>
      </c>
      <c r="K1874" s="2" t="s">
        <v>8595</v>
      </c>
    </row>
    <row r="1875" spans="1:11" x14ac:dyDescent="0.25">
      <c r="A1875" s="2" t="s">
        <v>8596</v>
      </c>
      <c r="B1875" s="2" t="s">
        <v>104</v>
      </c>
      <c r="C1875" s="2" t="s">
        <v>11</v>
      </c>
      <c r="D1875" s="2" t="s">
        <v>105</v>
      </c>
      <c r="E1875" s="2" t="s">
        <v>373</v>
      </c>
      <c r="F1875" s="3">
        <v>0</v>
      </c>
      <c r="G1875" s="2" t="s">
        <v>1095</v>
      </c>
      <c r="H1875" s="2" t="s">
        <v>8597</v>
      </c>
      <c r="I1875" s="3" t="s">
        <v>8598</v>
      </c>
      <c r="J1875" s="3" t="s">
        <v>1098</v>
      </c>
      <c r="K1875" s="2" t="s">
        <v>8599</v>
      </c>
    </row>
    <row r="1876" spans="1:11" x14ac:dyDescent="0.25">
      <c r="A1876" s="2" t="s">
        <v>8600</v>
      </c>
      <c r="B1876" s="2" t="s">
        <v>104</v>
      </c>
      <c r="C1876" s="2" t="s">
        <v>11</v>
      </c>
      <c r="D1876" s="2" t="s">
        <v>105</v>
      </c>
      <c r="E1876" s="2" t="s">
        <v>373</v>
      </c>
      <c r="F1876" s="3">
        <v>1</v>
      </c>
      <c r="G1876" s="2" t="s">
        <v>1101</v>
      </c>
      <c r="H1876" s="2" t="s">
        <v>8601</v>
      </c>
      <c r="I1876" s="3" t="s">
        <v>8602</v>
      </c>
      <c r="J1876" s="3" t="s">
        <v>1098</v>
      </c>
      <c r="K1876" s="2" t="s">
        <v>8603</v>
      </c>
    </row>
    <row r="1877" spans="1:11" x14ac:dyDescent="0.25">
      <c r="A1877" s="2" t="s">
        <v>8604</v>
      </c>
      <c r="B1877" s="2" t="s">
        <v>104</v>
      </c>
      <c r="C1877" s="2" t="s">
        <v>11</v>
      </c>
      <c r="D1877" s="2" t="s">
        <v>105</v>
      </c>
      <c r="E1877" s="2" t="s">
        <v>373</v>
      </c>
      <c r="F1877" s="3">
        <v>2</v>
      </c>
      <c r="G1877" s="2" t="s">
        <v>1101</v>
      </c>
      <c r="H1877" s="2" t="s">
        <v>8605</v>
      </c>
      <c r="I1877" s="3" t="s">
        <v>8606</v>
      </c>
      <c r="J1877" s="3" t="s">
        <v>1098</v>
      </c>
      <c r="K1877" s="2" t="s">
        <v>8607</v>
      </c>
    </row>
    <row r="1878" spans="1:11" x14ac:dyDescent="0.25">
      <c r="A1878" s="2" t="s">
        <v>8608</v>
      </c>
      <c r="B1878" s="2" t="s">
        <v>104</v>
      </c>
      <c r="C1878" s="2" t="s">
        <v>11</v>
      </c>
      <c r="D1878" s="2" t="s">
        <v>105</v>
      </c>
      <c r="E1878" s="2" t="s">
        <v>373</v>
      </c>
      <c r="F1878" s="3">
        <v>3</v>
      </c>
      <c r="G1878" s="2" t="s">
        <v>1101</v>
      </c>
      <c r="H1878" s="2" t="s">
        <v>8609</v>
      </c>
      <c r="I1878" s="3" t="s">
        <v>8610</v>
      </c>
      <c r="J1878" s="3" t="s">
        <v>1098</v>
      </c>
      <c r="K1878" s="2" t="s">
        <v>8611</v>
      </c>
    </row>
    <row r="1879" spans="1:11" x14ac:dyDescent="0.25">
      <c r="A1879" s="2" t="s">
        <v>8612</v>
      </c>
      <c r="B1879" s="2" t="s">
        <v>104</v>
      </c>
      <c r="C1879" s="2" t="s">
        <v>11</v>
      </c>
      <c r="D1879" s="2" t="s">
        <v>105</v>
      </c>
      <c r="E1879" s="2" t="s">
        <v>373</v>
      </c>
      <c r="F1879" s="3">
        <v>4</v>
      </c>
      <c r="G1879" s="2" t="s">
        <v>1101</v>
      </c>
      <c r="H1879" s="2" t="s">
        <v>8613</v>
      </c>
      <c r="I1879" s="3" t="s">
        <v>8614</v>
      </c>
      <c r="J1879" s="3" t="s">
        <v>1098</v>
      </c>
      <c r="K1879" s="2" t="s">
        <v>8615</v>
      </c>
    </row>
    <row r="1880" spans="1:11" x14ac:dyDescent="0.25">
      <c r="A1880" s="2" t="s">
        <v>8616</v>
      </c>
      <c r="B1880" s="2" t="s">
        <v>104</v>
      </c>
      <c r="C1880" s="2" t="s">
        <v>11</v>
      </c>
      <c r="D1880" s="2" t="s">
        <v>105</v>
      </c>
      <c r="E1880" s="2" t="s">
        <v>373</v>
      </c>
      <c r="F1880" s="3">
        <v>5</v>
      </c>
      <c r="G1880" s="2" t="s">
        <v>1101</v>
      </c>
      <c r="H1880" s="2" t="s">
        <v>8617</v>
      </c>
      <c r="I1880" s="3" t="s">
        <v>8618</v>
      </c>
      <c r="J1880" s="3" t="s">
        <v>1098</v>
      </c>
      <c r="K1880" s="2" t="s">
        <v>8619</v>
      </c>
    </row>
    <row r="1881" spans="1:11" x14ac:dyDescent="0.25">
      <c r="A1881" s="2" t="s">
        <v>8620</v>
      </c>
      <c r="B1881" s="2" t="s">
        <v>104</v>
      </c>
      <c r="C1881" s="2" t="s">
        <v>11</v>
      </c>
      <c r="D1881" s="2" t="s">
        <v>105</v>
      </c>
      <c r="E1881" s="2" t="s">
        <v>373</v>
      </c>
      <c r="F1881" s="3">
        <v>6</v>
      </c>
      <c r="G1881" s="2" t="s">
        <v>1101</v>
      </c>
      <c r="H1881" s="2" t="s">
        <v>8621</v>
      </c>
      <c r="I1881" s="3" t="s">
        <v>8622</v>
      </c>
      <c r="J1881" s="3" t="s">
        <v>1098</v>
      </c>
      <c r="K1881" s="2" t="s">
        <v>8623</v>
      </c>
    </row>
    <row r="1882" spans="1:11" x14ac:dyDescent="0.25">
      <c r="A1882" s="2" t="s">
        <v>8624</v>
      </c>
      <c r="B1882" s="2" t="s">
        <v>104</v>
      </c>
      <c r="C1882" s="2" t="s">
        <v>11</v>
      </c>
      <c r="D1882" s="2" t="s">
        <v>105</v>
      </c>
      <c r="E1882" s="2" t="s">
        <v>373</v>
      </c>
      <c r="F1882" s="3">
        <v>7</v>
      </c>
      <c r="G1882" s="2" t="s">
        <v>1101</v>
      </c>
      <c r="H1882" s="2" t="s">
        <v>8625</v>
      </c>
      <c r="I1882" s="3" t="s">
        <v>8626</v>
      </c>
      <c r="J1882" s="3" t="s">
        <v>1098</v>
      </c>
      <c r="K1882" s="2" t="s">
        <v>8627</v>
      </c>
    </row>
    <row r="1883" spans="1:11" x14ac:dyDescent="0.25">
      <c r="A1883" s="2" t="s">
        <v>8628</v>
      </c>
      <c r="B1883" s="2" t="s">
        <v>104</v>
      </c>
      <c r="C1883" s="2" t="s">
        <v>11</v>
      </c>
      <c r="D1883" s="2" t="s">
        <v>105</v>
      </c>
      <c r="E1883" s="2" t="s">
        <v>373</v>
      </c>
      <c r="F1883" s="3">
        <v>8</v>
      </c>
      <c r="G1883" s="2" t="s">
        <v>1101</v>
      </c>
      <c r="H1883" s="2" t="s">
        <v>8629</v>
      </c>
      <c r="I1883" s="3" t="s">
        <v>8630</v>
      </c>
      <c r="J1883" s="3" t="s">
        <v>1098</v>
      </c>
      <c r="K1883" s="2" t="s">
        <v>8631</v>
      </c>
    </row>
    <row r="1884" spans="1:11" x14ac:dyDescent="0.25">
      <c r="A1884" s="2" t="s">
        <v>8632</v>
      </c>
      <c r="B1884" s="2" t="s">
        <v>107</v>
      </c>
      <c r="C1884" s="2" t="s">
        <v>11</v>
      </c>
      <c r="D1884" s="2" t="s">
        <v>108</v>
      </c>
      <c r="E1884" s="2" t="s">
        <v>388</v>
      </c>
      <c r="F1884" s="3">
        <v>0</v>
      </c>
      <c r="G1884" s="2" t="s">
        <v>1095</v>
      </c>
      <c r="H1884" s="2" t="s">
        <v>8633</v>
      </c>
      <c r="I1884" s="3" t="s">
        <v>8634</v>
      </c>
      <c r="J1884" s="3" t="s">
        <v>1098</v>
      </c>
      <c r="K1884" s="2" t="s">
        <v>8635</v>
      </c>
    </row>
    <row r="1885" spans="1:11" x14ac:dyDescent="0.25">
      <c r="A1885" s="2" t="s">
        <v>8636</v>
      </c>
      <c r="B1885" s="2" t="s">
        <v>107</v>
      </c>
      <c r="C1885" s="2" t="s">
        <v>11</v>
      </c>
      <c r="D1885" s="2" t="s">
        <v>108</v>
      </c>
      <c r="E1885" s="2" t="s">
        <v>388</v>
      </c>
      <c r="F1885" s="3">
        <v>1</v>
      </c>
      <c r="G1885" s="2" t="s">
        <v>1101</v>
      </c>
      <c r="H1885" s="2" t="s">
        <v>8637</v>
      </c>
      <c r="I1885" s="3" t="s">
        <v>8638</v>
      </c>
      <c r="J1885" s="3" t="s">
        <v>1098</v>
      </c>
      <c r="K1885" s="2" t="s">
        <v>8639</v>
      </c>
    </row>
    <row r="1886" spans="1:11" x14ac:dyDescent="0.25">
      <c r="A1886" s="2" t="s">
        <v>8640</v>
      </c>
      <c r="B1886" s="2" t="s">
        <v>107</v>
      </c>
      <c r="C1886" s="2" t="s">
        <v>11</v>
      </c>
      <c r="D1886" s="2" t="s">
        <v>108</v>
      </c>
      <c r="E1886" s="2" t="s">
        <v>388</v>
      </c>
      <c r="F1886" s="3">
        <v>2</v>
      </c>
      <c r="G1886" s="2" t="s">
        <v>1101</v>
      </c>
      <c r="H1886" s="2" t="s">
        <v>8641</v>
      </c>
      <c r="I1886" s="3" t="s">
        <v>8642</v>
      </c>
      <c r="J1886" s="3" t="s">
        <v>1098</v>
      </c>
      <c r="K1886" s="2" t="s">
        <v>8643</v>
      </c>
    </row>
    <row r="1887" spans="1:11" x14ac:dyDescent="0.25">
      <c r="A1887" s="2" t="s">
        <v>8644</v>
      </c>
      <c r="B1887" s="2" t="s">
        <v>107</v>
      </c>
      <c r="C1887" s="2" t="s">
        <v>11</v>
      </c>
      <c r="D1887" s="2" t="s">
        <v>108</v>
      </c>
      <c r="E1887" s="2" t="s">
        <v>388</v>
      </c>
      <c r="F1887" s="3">
        <v>3</v>
      </c>
      <c r="G1887" s="2" t="s">
        <v>1101</v>
      </c>
      <c r="H1887" s="2" t="s">
        <v>8645</v>
      </c>
      <c r="I1887" s="3" t="s">
        <v>8646</v>
      </c>
      <c r="J1887" s="3" t="s">
        <v>1098</v>
      </c>
      <c r="K1887" s="2" t="s">
        <v>8647</v>
      </c>
    </row>
    <row r="1888" spans="1:11" x14ac:dyDescent="0.25">
      <c r="A1888" s="2" t="s">
        <v>8648</v>
      </c>
      <c r="B1888" s="2" t="s">
        <v>107</v>
      </c>
      <c r="C1888" s="2" t="s">
        <v>11</v>
      </c>
      <c r="D1888" s="2" t="s">
        <v>108</v>
      </c>
      <c r="E1888" s="2" t="s">
        <v>388</v>
      </c>
      <c r="F1888" s="3">
        <v>4</v>
      </c>
      <c r="G1888" s="2" t="s">
        <v>1101</v>
      </c>
      <c r="H1888" s="2" t="s">
        <v>8649</v>
      </c>
      <c r="I1888" s="3" t="s">
        <v>8650</v>
      </c>
      <c r="J1888" s="3" t="s">
        <v>1098</v>
      </c>
      <c r="K1888" s="2" t="s">
        <v>8651</v>
      </c>
    </row>
    <row r="1889" spans="1:11" x14ac:dyDescent="0.25">
      <c r="A1889" s="2" t="s">
        <v>8652</v>
      </c>
      <c r="B1889" s="2" t="s">
        <v>107</v>
      </c>
      <c r="C1889" s="2" t="s">
        <v>11</v>
      </c>
      <c r="D1889" s="2" t="s">
        <v>108</v>
      </c>
      <c r="E1889" s="2" t="s">
        <v>388</v>
      </c>
      <c r="F1889" s="3">
        <v>5</v>
      </c>
      <c r="G1889" s="2" t="s">
        <v>1101</v>
      </c>
      <c r="H1889" s="2" t="s">
        <v>8653</v>
      </c>
      <c r="I1889" s="3" t="s">
        <v>8654</v>
      </c>
      <c r="J1889" s="3" t="s">
        <v>1098</v>
      </c>
      <c r="K1889" s="2" t="s">
        <v>8655</v>
      </c>
    </row>
    <row r="1890" spans="1:11" x14ac:dyDescent="0.25">
      <c r="A1890" s="2" t="s">
        <v>8656</v>
      </c>
      <c r="B1890" s="2" t="s">
        <v>107</v>
      </c>
      <c r="C1890" s="2" t="s">
        <v>11</v>
      </c>
      <c r="D1890" s="2" t="s">
        <v>108</v>
      </c>
      <c r="E1890" s="2" t="s">
        <v>388</v>
      </c>
      <c r="F1890" s="3">
        <v>6</v>
      </c>
      <c r="G1890" s="2" t="s">
        <v>1101</v>
      </c>
      <c r="H1890" s="2" t="s">
        <v>8657</v>
      </c>
      <c r="I1890" s="3" t="s">
        <v>8658</v>
      </c>
      <c r="J1890" s="3" t="s">
        <v>1132</v>
      </c>
      <c r="K1890" s="2" t="s">
        <v>8659</v>
      </c>
    </row>
    <row r="1891" spans="1:11" x14ac:dyDescent="0.25">
      <c r="A1891" s="2" t="s">
        <v>8660</v>
      </c>
      <c r="B1891" s="2" t="s">
        <v>107</v>
      </c>
      <c r="C1891" s="2" t="s">
        <v>11</v>
      </c>
      <c r="D1891" s="2" t="s">
        <v>108</v>
      </c>
      <c r="E1891" s="2" t="s">
        <v>1144</v>
      </c>
      <c r="F1891" s="3">
        <v>0</v>
      </c>
      <c r="G1891" s="2" t="s">
        <v>1095</v>
      </c>
      <c r="H1891" s="2" t="s">
        <v>8661</v>
      </c>
      <c r="I1891" s="3" t="s">
        <v>8662</v>
      </c>
      <c r="J1891" s="3" t="s">
        <v>1137</v>
      </c>
      <c r="K1891" s="2" t="s">
        <v>8663</v>
      </c>
    </row>
    <row r="1892" spans="1:11" x14ac:dyDescent="0.25">
      <c r="A1892" s="2" t="s">
        <v>8664</v>
      </c>
      <c r="B1892" s="2" t="s">
        <v>107</v>
      </c>
      <c r="C1892" s="2" t="s">
        <v>11</v>
      </c>
      <c r="D1892" s="2" t="s">
        <v>108</v>
      </c>
      <c r="E1892" s="2" t="s">
        <v>1144</v>
      </c>
      <c r="F1892" s="3">
        <v>1</v>
      </c>
      <c r="G1892" s="2" t="s">
        <v>1101</v>
      </c>
      <c r="H1892" s="2" t="s">
        <v>8665</v>
      </c>
      <c r="I1892" s="3" t="s">
        <v>8666</v>
      </c>
      <c r="J1892" s="3" t="s">
        <v>1098</v>
      </c>
      <c r="K1892" s="2" t="s">
        <v>8667</v>
      </c>
    </row>
    <row r="1893" spans="1:11" x14ac:dyDescent="0.25">
      <c r="A1893" s="2" t="s">
        <v>8668</v>
      </c>
      <c r="B1893" s="2" t="s">
        <v>107</v>
      </c>
      <c r="C1893" s="2" t="s">
        <v>11</v>
      </c>
      <c r="D1893" s="2" t="s">
        <v>108</v>
      </c>
      <c r="E1893" s="2" t="s">
        <v>1144</v>
      </c>
      <c r="F1893" s="3">
        <v>2</v>
      </c>
      <c r="G1893" s="2" t="s">
        <v>1101</v>
      </c>
      <c r="H1893" s="2" t="s">
        <v>8669</v>
      </c>
      <c r="I1893" s="3" t="s">
        <v>8670</v>
      </c>
      <c r="J1893" s="3" t="s">
        <v>1098</v>
      </c>
      <c r="K1893" s="2" t="s">
        <v>8671</v>
      </c>
    </row>
    <row r="1894" spans="1:11" x14ac:dyDescent="0.25">
      <c r="A1894" s="2" t="s">
        <v>8672</v>
      </c>
      <c r="B1894" s="2" t="s">
        <v>107</v>
      </c>
      <c r="C1894" s="2" t="s">
        <v>11</v>
      </c>
      <c r="D1894" s="2" t="s">
        <v>108</v>
      </c>
      <c r="E1894" s="2" t="s">
        <v>1144</v>
      </c>
      <c r="F1894" s="3">
        <v>3</v>
      </c>
      <c r="G1894" s="2" t="s">
        <v>1101</v>
      </c>
      <c r="H1894" s="2" t="s">
        <v>8673</v>
      </c>
      <c r="I1894" s="3" t="s">
        <v>8674</v>
      </c>
      <c r="J1894" s="3" t="s">
        <v>1098</v>
      </c>
      <c r="K1894" s="2" t="s">
        <v>8675</v>
      </c>
    </row>
    <row r="1895" spans="1:11" x14ac:dyDescent="0.25">
      <c r="A1895" s="2" t="s">
        <v>8676</v>
      </c>
      <c r="B1895" s="2" t="s">
        <v>107</v>
      </c>
      <c r="C1895" s="2" t="s">
        <v>11</v>
      </c>
      <c r="D1895" s="2" t="s">
        <v>108</v>
      </c>
      <c r="E1895" s="2" t="s">
        <v>1144</v>
      </c>
      <c r="F1895" s="3">
        <v>4</v>
      </c>
      <c r="G1895" s="2" t="s">
        <v>1101</v>
      </c>
      <c r="H1895" s="2" t="s">
        <v>8677</v>
      </c>
      <c r="I1895" s="3" t="s">
        <v>8678</v>
      </c>
      <c r="J1895" s="3" t="s">
        <v>1098</v>
      </c>
      <c r="K1895" s="2" t="s">
        <v>8679</v>
      </c>
    </row>
    <row r="1896" spans="1:11" x14ac:dyDescent="0.25">
      <c r="A1896" s="2" t="s">
        <v>8680</v>
      </c>
      <c r="B1896" s="2" t="s">
        <v>107</v>
      </c>
      <c r="C1896" s="2" t="s">
        <v>11</v>
      </c>
      <c r="D1896" s="2" t="s">
        <v>108</v>
      </c>
      <c r="E1896" s="2" t="s">
        <v>1144</v>
      </c>
      <c r="F1896" s="3">
        <v>5</v>
      </c>
      <c r="G1896" s="2" t="s">
        <v>1101</v>
      </c>
      <c r="H1896" s="2" t="s">
        <v>8681</v>
      </c>
      <c r="I1896" s="3" t="s">
        <v>8682</v>
      </c>
      <c r="J1896" s="3" t="s">
        <v>1098</v>
      </c>
      <c r="K1896" s="2" t="s">
        <v>8683</v>
      </c>
    </row>
    <row r="1897" spans="1:11" x14ac:dyDescent="0.25">
      <c r="A1897" s="2" t="s">
        <v>8684</v>
      </c>
      <c r="B1897" s="2" t="s">
        <v>107</v>
      </c>
      <c r="C1897" s="2" t="s">
        <v>11</v>
      </c>
      <c r="D1897" s="2" t="s">
        <v>108</v>
      </c>
      <c r="E1897" s="2" t="s">
        <v>1144</v>
      </c>
      <c r="F1897" s="3">
        <v>6</v>
      </c>
      <c r="G1897" s="2" t="s">
        <v>1101</v>
      </c>
      <c r="H1897" s="2" t="s">
        <v>8685</v>
      </c>
      <c r="I1897" s="3" t="s">
        <v>8686</v>
      </c>
      <c r="J1897" s="3" t="s">
        <v>1098</v>
      </c>
      <c r="K1897" s="2" t="s">
        <v>8687</v>
      </c>
    </row>
    <row r="1898" spans="1:11" x14ac:dyDescent="0.25">
      <c r="A1898" s="2" t="s">
        <v>8688</v>
      </c>
      <c r="B1898" s="2" t="s">
        <v>107</v>
      </c>
      <c r="C1898" s="2" t="s">
        <v>11</v>
      </c>
      <c r="D1898" s="2" t="s">
        <v>108</v>
      </c>
      <c r="E1898" s="2" t="s">
        <v>380</v>
      </c>
      <c r="F1898" s="3">
        <v>0</v>
      </c>
      <c r="G1898" s="2" t="s">
        <v>1095</v>
      </c>
      <c r="H1898" s="2" t="s">
        <v>8689</v>
      </c>
      <c r="I1898" s="3" t="s">
        <v>8690</v>
      </c>
      <c r="J1898" s="3" t="s">
        <v>1098</v>
      </c>
      <c r="K1898" s="2" t="s">
        <v>8691</v>
      </c>
    </row>
    <row r="1899" spans="1:11" x14ac:dyDescent="0.25">
      <c r="A1899" s="2" t="s">
        <v>8692</v>
      </c>
      <c r="B1899" s="2" t="s">
        <v>107</v>
      </c>
      <c r="C1899" s="2" t="s">
        <v>11</v>
      </c>
      <c r="D1899" s="2" t="s">
        <v>108</v>
      </c>
      <c r="E1899" s="2" t="s">
        <v>380</v>
      </c>
      <c r="F1899" s="3">
        <v>1</v>
      </c>
      <c r="G1899" s="2" t="s">
        <v>1101</v>
      </c>
      <c r="H1899" s="2" t="s">
        <v>8693</v>
      </c>
      <c r="I1899" s="3" t="s">
        <v>8694</v>
      </c>
      <c r="J1899" s="3" t="s">
        <v>1098</v>
      </c>
      <c r="K1899" s="2" t="s">
        <v>8695</v>
      </c>
    </row>
    <row r="1900" spans="1:11" x14ac:dyDescent="0.25">
      <c r="A1900" s="2" t="s">
        <v>8696</v>
      </c>
      <c r="B1900" s="2" t="s">
        <v>107</v>
      </c>
      <c r="C1900" s="2" t="s">
        <v>11</v>
      </c>
      <c r="D1900" s="2" t="s">
        <v>108</v>
      </c>
      <c r="E1900" s="2" t="s">
        <v>380</v>
      </c>
      <c r="F1900" s="3">
        <v>2</v>
      </c>
      <c r="G1900" s="2" t="s">
        <v>1101</v>
      </c>
      <c r="H1900" s="2" t="s">
        <v>8697</v>
      </c>
      <c r="I1900" s="3" t="s">
        <v>8698</v>
      </c>
      <c r="J1900" s="3" t="s">
        <v>1098</v>
      </c>
      <c r="K1900" s="2" t="s">
        <v>8699</v>
      </c>
    </row>
    <row r="1901" spans="1:11" x14ac:dyDescent="0.25">
      <c r="A1901" s="2" t="s">
        <v>8700</v>
      </c>
      <c r="B1901" s="2" t="s">
        <v>107</v>
      </c>
      <c r="C1901" s="2" t="s">
        <v>11</v>
      </c>
      <c r="D1901" s="2" t="s">
        <v>108</v>
      </c>
      <c r="E1901" s="2" t="s">
        <v>380</v>
      </c>
      <c r="F1901" s="3">
        <v>3</v>
      </c>
      <c r="G1901" s="2" t="s">
        <v>1101</v>
      </c>
      <c r="H1901" s="2" t="s">
        <v>8701</v>
      </c>
      <c r="I1901" s="3" t="s">
        <v>8702</v>
      </c>
      <c r="J1901" s="3" t="s">
        <v>1132</v>
      </c>
      <c r="K1901" s="2" t="s">
        <v>8703</v>
      </c>
    </row>
    <row r="1902" spans="1:11" x14ac:dyDescent="0.25">
      <c r="A1902" s="2" t="s">
        <v>8704</v>
      </c>
      <c r="B1902" s="2" t="s">
        <v>107</v>
      </c>
      <c r="C1902" s="2" t="s">
        <v>11</v>
      </c>
      <c r="D1902" s="2" t="s">
        <v>108</v>
      </c>
      <c r="E1902" s="2" t="s">
        <v>380</v>
      </c>
      <c r="F1902" s="3">
        <v>4</v>
      </c>
      <c r="G1902" s="2" t="s">
        <v>1101</v>
      </c>
      <c r="H1902" s="2" t="s">
        <v>8705</v>
      </c>
      <c r="I1902" s="3" t="s">
        <v>8706</v>
      </c>
      <c r="J1902" s="3" t="s">
        <v>1098</v>
      </c>
      <c r="K1902" s="2" t="s">
        <v>8707</v>
      </c>
    </row>
    <row r="1903" spans="1:11" x14ac:dyDescent="0.25">
      <c r="A1903" s="2" t="s">
        <v>8708</v>
      </c>
      <c r="B1903" s="2" t="s">
        <v>107</v>
      </c>
      <c r="C1903" s="2" t="s">
        <v>11</v>
      </c>
      <c r="D1903" s="2" t="s">
        <v>108</v>
      </c>
      <c r="E1903" s="2" t="s">
        <v>380</v>
      </c>
      <c r="F1903" s="3">
        <v>5</v>
      </c>
      <c r="G1903" s="2" t="s">
        <v>1101</v>
      </c>
      <c r="H1903" s="2" t="s">
        <v>8709</v>
      </c>
      <c r="I1903" s="3" t="s">
        <v>8710</v>
      </c>
      <c r="J1903" s="3" t="s">
        <v>1098</v>
      </c>
      <c r="K1903" s="2" t="s">
        <v>8711</v>
      </c>
    </row>
    <row r="1904" spans="1:11" x14ac:dyDescent="0.25">
      <c r="A1904" s="2" t="s">
        <v>8712</v>
      </c>
      <c r="B1904" s="2" t="s">
        <v>107</v>
      </c>
      <c r="C1904" s="2" t="s">
        <v>11</v>
      </c>
      <c r="D1904" s="2" t="s">
        <v>108</v>
      </c>
      <c r="E1904" s="2" t="s">
        <v>380</v>
      </c>
      <c r="F1904" s="3">
        <v>6</v>
      </c>
      <c r="G1904" s="2" t="s">
        <v>1101</v>
      </c>
      <c r="H1904" s="2" t="s">
        <v>8713</v>
      </c>
      <c r="I1904" s="3" t="s">
        <v>8714</v>
      </c>
      <c r="J1904" s="3" t="s">
        <v>1098</v>
      </c>
      <c r="K1904" s="2" t="s">
        <v>8715</v>
      </c>
    </row>
    <row r="1905" spans="1:11" x14ac:dyDescent="0.25">
      <c r="A1905" s="2" t="s">
        <v>8716</v>
      </c>
      <c r="B1905" s="2" t="s">
        <v>107</v>
      </c>
      <c r="C1905" s="2" t="s">
        <v>11</v>
      </c>
      <c r="D1905" s="2" t="s">
        <v>108</v>
      </c>
      <c r="E1905" s="2" t="s">
        <v>364</v>
      </c>
      <c r="F1905" s="3">
        <v>0</v>
      </c>
      <c r="G1905" s="2" t="s">
        <v>1095</v>
      </c>
      <c r="H1905" s="2" t="s">
        <v>8717</v>
      </c>
      <c r="I1905" s="3" t="s">
        <v>8718</v>
      </c>
      <c r="J1905" s="3" t="s">
        <v>1098</v>
      </c>
      <c r="K1905" s="2" t="s">
        <v>8719</v>
      </c>
    </row>
    <row r="1906" spans="1:11" x14ac:dyDescent="0.25">
      <c r="A1906" s="2" t="s">
        <v>8720</v>
      </c>
      <c r="B1906" s="2" t="s">
        <v>107</v>
      </c>
      <c r="C1906" s="2" t="s">
        <v>11</v>
      </c>
      <c r="D1906" s="2" t="s">
        <v>108</v>
      </c>
      <c r="E1906" s="2" t="s">
        <v>364</v>
      </c>
      <c r="F1906" s="3">
        <v>1</v>
      </c>
      <c r="G1906" s="2" t="s">
        <v>1101</v>
      </c>
      <c r="H1906" s="2" t="s">
        <v>8721</v>
      </c>
      <c r="I1906" s="3" t="s">
        <v>8722</v>
      </c>
      <c r="J1906" s="3" t="s">
        <v>1098</v>
      </c>
      <c r="K1906" s="2" t="s">
        <v>8723</v>
      </c>
    </row>
    <row r="1907" spans="1:11" x14ac:dyDescent="0.25">
      <c r="A1907" s="2" t="s">
        <v>8724</v>
      </c>
      <c r="B1907" s="2" t="s">
        <v>107</v>
      </c>
      <c r="C1907" s="2" t="s">
        <v>11</v>
      </c>
      <c r="D1907" s="2" t="s">
        <v>108</v>
      </c>
      <c r="E1907" s="2" t="s">
        <v>364</v>
      </c>
      <c r="F1907" s="3">
        <v>2</v>
      </c>
      <c r="G1907" s="2" t="s">
        <v>1101</v>
      </c>
      <c r="H1907" s="2" t="s">
        <v>8725</v>
      </c>
      <c r="I1907" s="3" t="s">
        <v>8726</v>
      </c>
      <c r="J1907" s="3" t="s">
        <v>1098</v>
      </c>
      <c r="K1907" s="2" t="s">
        <v>8727</v>
      </c>
    </row>
    <row r="1908" spans="1:11" x14ac:dyDescent="0.25">
      <c r="A1908" s="2" t="s">
        <v>8728</v>
      </c>
      <c r="B1908" s="2" t="s">
        <v>107</v>
      </c>
      <c r="C1908" s="2" t="s">
        <v>11</v>
      </c>
      <c r="D1908" s="2" t="s">
        <v>108</v>
      </c>
      <c r="E1908" s="2" t="s">
        <v>364</v>
      </c>
      <c r="F1908" s="3">
        <v>3</v>
      </c>
      <c r="G1908" s="2" t="s">
        <v>1101</v>
      </c>
      <c r="H1908" s="2" t="s">
        <v>8729</v>
      </c>
      <c r="I1908" s="3" t="s">
        <v>8730</v>
      </c>
      <c r="J1908" s="3" t="s">
        <v>1098</v>
      </c>
      <c r="K1908" s="2" t="s">
        <v>8731</v>
      </c>
    </row>
    <row r="1909" spans="1:11" x14ac:dyDescent="0.25">
      <c r="A1909" s="2" t="s">
        <v>8732</v>
      </c>
      <c r="B1909" s="2" t="s">
        <v>107</v>
      </c>
      <c r="C1909" s="2" t="s">
        <v>11</v>
      </c>
      <c r="D1909" s="2" t="s">
        <v>108</v>
      </c>
      <c r="E1909" s="2" t="s">
        <v>364</v>
      </c>
      <c r="F1909" s="3">
        <v>4</v>
      </c>
      <c r="G1909" s="2" t="s">
        <v>1101</v>
      </c>
      <c r="H1909" s="2" t="s">
        <v>8733</v>
      </c>
      <c r="I1909" s="3" t="s">
        <v>8734</v>
      </c>
      <c r="J1909" s="3" t="s">
        <v>1098</v>
      </c>
      <c r="K1909" s="2" t="s">
        <v>8735</v>
      </c>
    </row>
    <row r="1910" spans="1:11" x14ac:dyDescent="0.25">
      <c r="A1910" s="2" t="s">
        <v>8736</v>
      </c>
      <c r="B1910" s="2" t="s">
        <v>107</v>
      </c>
      <c r="C1910" s="2" t="s">
        <v>11</v>
      </c>
      <c r="D1910" s="2" t="s">
        <v>108</v>
      </c>
      <c r="E1910" s="2" t="s">
        <v>364</v>
      </c>
      <c r="F1910" s="3">
        <v>5</v>
      </c>
      <c r="G1910" s="2" t="s">
        <v>1101</v>
      </c>
      <c r="H1910" s="2" t="s">
        <v>8737</v>
      </c>
      <c r="I1910" s="3" t="s">
        <v>8738</v>
      </c>
      <c r="J1910" s="3" t="s">
        <v>1098</v>
      </c>
      <c r="K1910" s="2" t="s">
        <v>8739</v>
      </c>
    </row>
    <row r="1911" spans="1:11" x14ac:dyDescent="0.25">
      <c r="A1911" s="2" t="s">
        <v>8740</v>
      </c>
      <c r="B1911" s="2" t="s">
        <v>107</v>
      </c>
      <c r="C1911" s="2" t="s">
        <v>11</v>
      </c>
      <c r="D1911" s="2" t="s">
        <v>108</v>
      </c>
      <c r="E1911" s="2" t="s">
        <v>364</v>
      </c>
      <c r="F1911" s="3">
        <v>6</v>
      </c>
      <c r="G1911" s="2" t="s">
        <v>1101</v>
      </c>
      <c r="H1911" s="2" t="s">
        <v>8741</v>
      </c>
      <c r="I1911" s="3" t="s">
        <v>8742</v>
      </c>
      <c r="J1911" s="3" t="s">
        <v>1098</v>
      </c>
      <c r="K1911" s="2" t="s">
        <v>8743</v>
      </c>
    </row>
    <row r="1912" spans="1:11" x14ac:dyDescent="0.25">
      <c r="A1912" s="2" t="s">
        <v>8744</v>
      </c>
      <c r="B1912" s="2" t="s">
        <v>107</v>
      </c>
      <c r="C1912" s="2" t="s">
        <v>11</v>
      </c>
      <c r="D1912" s="2" t="s">
        <v>108</v>
      </c>
      <c r="E1912" s="2" t="s">
        <v>370</v>
      </c>
      <c r="F1912" s="3">
        <v>0</v>
      </c>
      <c r="G1912" s="2" t="s">
        <v>1095</v>
      </c>
      <c r="H1912" s="2" t="s">
        <v>8745</v>
      </c>
      <c r="I1912" s="3" t="s">
        <v>8746</v>
      </c>
      <c r="J1912" s="3" t="s">
        <v>1098</v>
      </c>
      <c r="K1912" s="2" t="s">
        <v>8747</v>
      </c>
    </row>
    <row r="1913" spans="1:11" x14ac:dyDescent="0.25">
      <c r="A1913" s="2" t="s">
        <v>8748</v>
      </c>
      <c r="B1913" s="2" t="s">
        <v>107</v>
      </c>
      <c r="C1913" s="2" t="s">
        <v>11</v>
      </c>
      <c r="D1913" s="2" t="s">
        <v>108</v>
      </c>
      <c r="E1913" s="2" t="s">
        <v>370</v>
      </c>
      <c r="F1913" s="3">
        <v>1</v>
      </c>
      <c r="G1913" s="2" t="s">
        <v>1101</v>
      </c>
      <c r="H1913" s="2" t="s">
        <v>8749</v>
      </c>
      <c r="I1913" s="3" t="s">
        <v>8750</v>
      </c>
      <c r="J1913" s="3" t="s">
        <v>1098</v>
      </c>
      <c r="K1913" s="2" t="s">
        <v>8751</v>
      </c>
    </row>
    <row r="1914" spans="1:11" x14ac:dyDescent="0.25">
      <c r="A1914" s="2" t="s">
        <v>8752</v>
      </c>
      <c r="B1914" s="2" t="s">
        <v>107</v>
      </c>
      <c r="C1914" s="2" t="s">
        <v>11</v>
      </c>
      <c r="D1914" s="2" t="s">
        <v>108</v>
      </c>
      <c r="E1914" s="2" t="s">
        <v>370</v>
      </c>
      <c r="F1914" s="3">
        <v>2</v>
      </c>
      <c r="G1914" s="2" t="s">
        <v>1101</v>
      </c>
      <c r="H1914" s="2" t="s">
        <v>8753</v>
      </c>
      <c r="I1914" s="3" t="s">
        <v>8754</v>
      </c>
      <c r="J1914" s="3" t="s">
        <v>1098</v>
      </c>
      <c r="K1914" s="2" t="s">
        <v>8755</v>
      </c>
    </row>
    <row r="1915" spans="1:11" x14ac:dyDescent="0.25">
      <c r="A1915" s="2" t="s">
        <v>8756</v>
      </c>
      <c r="B1915" s="2" t="s">
        <v>107</v>
      </c>
      <c r="C1915" s="2" t="s">
        <v>11</v>
      </c>
      <c r="D1915" s="2" t="s">
        <v>108</v>
      </c>
      <c r="E1915" s="2" t="s">
        <v>370</v>
      </c>
      <c r="F1915" s="3">
        <v>3</v>
      </c>
      <c r="G1915" s="2" t="s">
        <v>1101</v>
      </c>
      <c r="H1915" s="2" t="s">
        <v>8757</v>
      </c>
      <c r="I1915" s="3" t="s">
        <v>8758</v>
      </c>
      <c r="J1915" s="3" t="s">
        <v>1098</v>
      </c>
      <c r="K1915" s="2" t="s">
        <v>8759</v>
      </c>
    </row>
    <row r="1916" spans="1:11" x14ac:dyDescent="0.25">
      <c r="A1916" s="2" t="s">
        <v>8760</v>
      </c>
      <c r="B1916" s="2" t="s">
        <v>107</v>
      </c>
      <c r="C1916" s="2" t="s">
        <v>11</v>
      </c>
      <c r="D1916" s="2" t="s">
        <v>108</v>
      </c>
      <c r="E1916" s="2" t="s">
        <v>370</v>
      </c>
      <c r="F1916" s="3">
        <v>4</v>
      </c>
      <c r="G1916" s="2" t="s">
        <v>1101</v>
      </c>
      <c r="H1916" s="2" t="s">
        <v>8761</v>
      </c>
      <c r="I1916" s="3" t="s">
        <v>8762</v>
      </c>
      <c r="J1916" s="3" t="s">
        <v>1098</v>
      </c>
      <c r="K1916" s="2" t="s">
        <v>8763</v>
      </c>
    </row>
    <row r="1917" spans="1:11" x14ac:dyDescent="0.25">
      <c r="A1917" s="2" t="s">
        <v>8764</v>
      </c>
      <c r="B1917" s="2" t="s">
        <v>107</v>
      </c>
      <c r="C1917" s="2" t="s">
        <v>11</v>
      </c>
      <c r="D1917" s="2" t="s">
        <v>108</v>
      </c>
      <c r="E1917" s="2" t="s">
        <v>370</v>
      </c>
      <c r="F1917" s="3">
        <v>5</v>
      </c>
      <c r="G1917" s="2" t="s">
        <v>1101</v>
      </c>
      <c r="H1917" s="2" t="s">
        <v>8765</v>
      </c>
      <c r="I1917" s="3" t="s">
        <v>8766</v>
      </c>
      <c r="J1917" s="3" t="s">
        <v>1098</v>
      </c>
      <c r="K1917" s="2" t="s">
        <v>8767</v>
      </c>
    </row>
    <row r="1918" spans="1:11" x14ac:dyDescent="0.25">
      <c r="A1918" s="2" t="s">
        <v>8768</v>
      </c>
      <c r="B1918" s="2" t="s">
        <v>107</v>
      </c>
      <c r="C1918" s="2" t="s">
        <v>11</v>
      </c>
      <c r="D1918" s="2" t="s">
        <v>108</v>
      </c>
      <c r="E1918" s="2" t="s">
        <v>370</v>
      </c>
      <c r="F1918" s="3">
        <v>6</v>
      </c>
      <c r="G1918" s="2" t="s">
        <v>1101</v>
      </c>
      <c r="H1918" s="2" t="s">
        <v>8769</v>
      </c>
      <c r="I1918" s="3" t="s">
        <v>8770</v>
      </c>
      <c r="J1918" s="3" t="s">
        <v>1098</v>
      </c>
      <c r="K1918" s="2" t="s">
        <v>8771</v>
      </c>
    </row>
    <row r="1919" spans="1:11" x14ac:dyDescent="0.25">
      <c r="A1919" s="2" t="s">
        <v>8772</v>
      </c>
      <c r="B1919" s="2" t="s">
        <v>107</v>
      </c>
      <c r="C1919" s="2" t="s">
        <v>11</v>
      </c>
      <c r="D1919" s="2" t="s">
        <v>108</v>
      </c>
      <c r="E1919" s="2" t="s">
        <v>393</v>
      </c>
      <c r="F1919" s="3">
        <v>0</v>
      </c>
      <c r="G1919" s="2" t="s">
        <v>1095</v>
      </c>
      <c r="H1919" s="2" t="s">
        <v>8773</v>
      </c>
      <c r="I1919" s="3" t="s">
        <v>8774</v>
      </c>
      <c r="J1919" s="3" t="s">
        <v>1098</v>
      </c>
      <c r="K1919" s="2" t="s">
        <v>8775</v>
      </c>
    </row>
    <row r="1920" spans="1:11" x14ac:dyDescent="0.25">
      <c r="A1920" s="2" t="s">
        <v>8776</v>
      </c>
      <c r="B1920" s="2" t="s">
        <v>107</v>
      </c>
      <c r="C1920" s="2" t="s">
        <v>11</v>
      </c>
      <c r="D1920" s="2" t="s">
        <v>108</v>
      </c>
      <c r="E1920" s="2" t="s">
        <v>393</v>
      </c>
      <c r="F1920" s="3">
        <v>1</v>
      </c>
      <c r="G1920" s="2" t="s">
        <v>1101</v>
      </c>
      <c r="H1920" s="2" t="s">
        <v>8777</v>
      </c>
      <c r="I1920" s="3" t="s">
        <v>8778</v>
      </c>
      <c r="J1920" s="3" t="s">
        <v>1098</v>
      </c>
      <c r="K1920" s="2" t="s">
        <v>8779</v>
      </c>
    </row>
    <row r="1921" spans="1:11" x14ac:dyDescent="0.25">
      <c r="A1921" s="2" t="s">
        <v>8780</v>
      </c>
      <c r="B1921" s="2" t="s">
        <v>107</v>
      </c>
      <c r="C1921" s="2" t="s">
        <v>11</v>
      </c>
      <c r="D1921" s="2" t="s">
        <v>108</v>
      </c>
      <c r="E1921" s="2" t="s">
        <v>393</v>
      </c>
      <c r="F1921" s="3">
        <v>2</v>
      </c>
      <c r="G1921" s="2" t="s">
        <v>1101</v>
      </c>
      <c r="H1921" s="2" t="s">
        <v>8781</v>
      </c>
      <c r="I1921" s="3" t="s">
        <v>8782</v>
      </c>
      <c r="J1921" s="3" t="s">
        <v>1098</v>
      </c>
      <c r="K1921" s="2" t="s">
        <v>8783</v>
      </c>
    </row>
    <row r="1922" spans="1:11" x14ac:dyDescent="0.25">
      <c r="A1922" s="2" t="s">
        <v>8784</v>
      </c>
      <c r="B1922" s="2" t="s">
        <v>107</v>
      </c>
      <c r="C1922" s="2" t="s">
        <v>11</v>
      </c>
      <c r="D1922" s="2" t="s">
        <v>108</v>
      </c>
      <c r="E1922" s="2" t="s">
        <v>393</v>
      </c>
      <c r="F1922" s="3">
        <v>3</v>
      </c>
      <c r="G1922" s="2" t="s">
        <v>1101</v>
      </c>
      <c r="H1922" s="2" t="s">
        <v>8785</v>
      </c>
      <c r="I1922" s="3" t="s">
        <v>8786</v>
      </c>
      <c r="J1922" s="3" t="s">
        <v>1098</v>
      </c>
      <c r="K1922" s="2" t="s">
        <v>8787</v>
      </c>
    </row>
    <row r="1923" spans="1:11" x14ac:dyDescent="0.25">
      <c r="A1923" s="2" t="s">
        <v>8788</v>
      </c>
      <c r="B1923" s="2" t="s">
        <v>107</v>
      </c>
      <c r="C1923" s="2" t="s">
        <v>11</v>
      </c>
      <c r="D1923" s="2" t="s">
        <v>108</v>
      </c>
      <c r="E1923" s="2" t="s">
        <v>393</v>
      </c>
      <c r="F1923" s="3">
        <v>4</v>
      </c>
      <c r="G1923" s="2" t="s">
        <v>1101</v>
      </c>
      <c r="H1923" s="2" t="s">
        <v>8789</v>
      </c>
      <c r="I1923" s="3" t="s">
        <v>8790</v>
      </c>
      <c r="J1923" s="3" t="s">
        <v>1098</v>
      </c>
      <c r="K1923" s="2" t="s">
        <v>8791</v>
      </c>
    </row>
    <row r="1924" spans="1:11" x14ac:dyDescent="0.25">
      <c r="A1924" s="2" t="s">
        <v>8792</v>
      </c>
      <c r="B1924" s="2" t="s">
        <v>107</v>
      </c>
      <c r="C1924" s="2" t="s">
        <v>11</v>
      </c>
      <c r="D1924" s="2" t="s">
        <v>108</v>
      </c>
      <c r="E1924" s="2" t="s">
        <v>393</v>
      </c>
      <c r="F1924" s="3">
        <v>5</v>
      </c>
      <c r="G1924" s="2" t="s">
        <v>1101</v>
      </c>
      <c r="H1924" s="2" t="s">
        <v>8793</v>
      </c>
      <c r="I1924" s="3" t="s">
        <v>8794</v>
      </c>
      <c r="J1924" s="3" t="s">
        <v>1098</v>
      </c>
      <c r="K1924" s="2" t="s">
        <v>8795</v>
      </c>
    </row>
    <row r="1925" spans="1:11" x14ac:dyDescent="0.25">
      <c r="A1925" s="2" t="s">
        <v>8796</v>
      </c>
      <c r="B1925" s="2" t="s">
        <v>107</v>
      </c>
      <c r="C1925" s="2" t="s">
        <v>11</v>
      </c>
      <c r="D1925" s="2" t="s">
        <v>108</v>
      </c>
      <c r="E1925" s="2" t="s">
        <v>393</v>
      </c>
      <c r="F1925" s="3">
        <v>6</v>
      </c>
      <c r="G1925" s="2" t="s">
        <v>1101</v>
      </c>
      <c r="H1925" s="2" t="s">
        <v>8797</v>
      </c>
      <c r="I1925" s="3" t="s">
        <v>8798</v>
      </c>
      <c r="J1925" s="3" t="s">
        <v>1098</v>
      </c>
      <c r="K1925" s="2" t="s">
        <v>8799</v>
      </c>
    </row>
    <row r="1926" spans="1:11" x14ac:dyDescent="0.25">
      <c r="A1926" s="2" t="s">
        <v>8800</v>
      </c>
      <c r="B1926" s="2" t="s">
        <v>107</v>
      </c>
      <c r="C1926" s="2" t="s">
        <v>11</v>
      </c>
      <c r="D1926" s="2" t="s">
        <v>108</v>
      </c>
      <c r="E1926" s="2" t="s">
        <v>398</v>
      </c>
      <c r="F1926" s="3">
        <v>0</v>
      </c>
      <c r="G1926" s="2" t="s">
        <v>1095</v>
      </c>
      <c r="H1926" s="2" t="s">
        <v>8801</v>
      </c>
      <c r="I1926" s="3" t="s">
        <v>8802</v>
      </c>
      <c r="J1926" s="3" t="s">
        <v>1098</v>
      </c>
      <c r="K1926" s="2" t="s">
        <v>8803</v>
      </c>
    </row>
    <row r="1927" spans="1:11" x14ac:dyDescent="0.25">
      <c r="A1927" s="2" t="s">
        <v>8804</v>
      </c>
      <c r="B1927" s="2" t="s">
        <v>107</v>
      </c>
      <c r="C1927" s="2" t="s">
        <v>11</v>
      </c>
      <c r="D1927" s="2" t="s">
        <v>108</v>
      </c>
      <c r="E1927" s="2" t="s">
        <v>398</v>
      </c>
      <c r="F1927" s="3">
        <v>1</v>
      </c>
      <c r="G1927" s="2" t="s">
        <v>1101</v>
      </c>
      <c r="H1927" s="2" t="s">
        <v>8805</v>
      </c>
      <c r="I1927" s="3" t="s">
        <v>8806</v>
      </c>
      <c r="J1927" s="3" t="s">
        <v>1098</v>
      </c>
      <c r="K1927" s="2" t="s">
        <v>8807</v>
      </c>
    </row>
    <row r="1928" spans="1:11" x14ac:dyDescent="0.25">
      <c r="A1928" s="2" t="s">
        <v>8808</v>
      </c>
      <c r="B1928" s="2" t="s">
        <v>107</v>
      </c>
      <c r="C1928" s="2" t="s">
        <v>11</v>
      </c>
      <c r="D1928" s="2" t="s">
        <v>108</v>
      </c>
      <c r="E1928" s="2" t="s">
        <v>398</v>
      </c>
      <c r="F1928" s="3">
        <v>2</v>
      </c>
      <c r="G1928" s="2" t="s">
        <v>1101</v>
      </c>
      <c r="H1928" s="2" t="s">
        <v>8809</v>
      </c>
      <c r="I1928" s="3" t="s">
        <v>8810</v>
      </c>
      <c r="J1928" s="3" t="s">
        <v>1098</v>
      </c>
      <c r="K1928" s="2" t="s">
        <v>8811</v>
      </c>
    </row>
    <row r="1929" spans="1:11" x14ac:dyDescent="0.25">
      <c r="A1929" s="2" t="s">
        <v>8812</v>
      </c>
      <c r="B1929" s="2" t="s">
        <v>107</v>
      </c>
      <c r="C1929" s="2" t="s">
        <v>11</v>
      </c>
      <c r="D1929" s="2" t="s">
        <v>108</v>
      </c>
      <c r="E1929" s="2" t="s">
        <v>398</v>
      </c>
      <c r="F1929" s="3">
        <v>3</v>
      </c>
      <c r="G1929" s="2" t="s">
        <v>1101</v>
      </c>
      <c r="H1929" s="2" t="s">
        <v>8813</v>
      </c>
      <c r="I1929" s="3" t="s">
        <v>8814</v>
      </c>
      <c r="J1929" s="3" t="s">
        <v>1098</v>
      </c>
      <c r="K1929" s="2" t="s">
        <v>8815</v>
      </c>
    </row>
    <row r="1930" spans="1:11" x14ac:dyDescent="0.25">
      <c r="A1930" s="2" t="s">
        <v>8816</v>
      </c>
      <c r="B1930" s="2" t="s">
        <v>107</v>
      </c>
      <c r="C1930" s="2" t="s">
        <v>11</v>
      </c>
      <c r="D1930" s="2" t="s">
        <v>108</v>
      </c>
      <c r="E1930" s="2" t="s">
        <v>398</v>
      </c>
      <c r="F1930" s="3">
        <v>4</v>
      </c>
      <c r="G1930" s="2" t="s">
        <v>1101</v>
      </c>
      <c r="H1930" s="2" t="s">
        <v>8817</v>
      </c>
      <c r="I1930" s="3" t="s">
        <v>8818</v>
      </c>
      <c r="J1930" s="3" t="s">
        <v>1098</v>
      </c>
      <c r="K1930" s="2" t="s">
        <v>8819</v>
      </c>
    </row>
    <row r="1931" spans="1:11" x14ac:dyDescent="0.25">
      <c r="A1931" s="2" t="s">
        <v>8820</v>
      </c>
      <c r="B1931" s="2" t="s">
        <v>107</v>
      </c>
      <c r="C1931" s="2" t="s">
        <v>11</v>
      </c>
      <c r="D1931" s="2" t="s">
        <v>108</v>
      </c>
      <c r="E1931" s="2" t="s">
        <v>398</v>
      </c>
      <c r="F1931" s="3">
        <v>5</v>
      </c>
      <c r="G1931" s="2" t="s">
        <v>1101</v>
      </c>
      <c r="H1931" s="2" t="s">
        <v>8821</v>
      </c>
      <c r="I1931" s="3" t="s">
        <v>8822</v>
      </c>
      <c r="J1931" s="3" t="s">
        <v>1098</v>
      </c>
      <c r="K1931" s="2" t="s">
        <v>8823</v>
      </c>
    </row>
    <row r="1932" spans="1:11" x14ac:dyDescent="0.25">
      <c r="A1932" s="2" t="s">
        <v>8824</v>
      </c>
      <c r="B1932" s="2" t="s">
        <v>107</v>
      </c>
      <c r="C1932" s="2" t="s">
        <v>11</v>
      </c>
      <c r="D1932" s="2" t="s">
        <v>108</v>
      </c>
      <c r="E1932" s="2" t="s">
        <v>398</v>
      </c>
      <c r="F1932" s="3">
        <v>6</v>
      </c>
      <c r="G1932" s="2" t="s">
        <v>1101</v>
      </c>
      <c r="H1932" s="2" t="s">
        <v>8825</v>
      </c>
      <c r="I1932" s="3" t="s">
        <v>8826</v>
      </c>
      <c r="J1932" s="3" t="s">
        <v>1098</v>
      </c>
      <c r="K1932" s="2" t="s">
        <v>8827</v>
      </c>
    </row>
    <row r="1933" spans="1:11" x14ac:dyDescent="0.25">
      <c r="A1933" s="2" t="s">
        <v>8828</v>
      </c>
      <c r="B1933" s="2" t="s">
        <v>110</v>
      </c>
      <c r="C1933" s="2" t="s">
        <v>11</v>
      </c>
      <c r="D1933" s="2" t="s">
        <v>111</v>
      </c>
      <c r="E1933" s="2" t="s">
        <v>1144</v>
      </c>
      <c r="F1933" s="3">
        <v>0</v>
      </c>
      <c r="G1933" s="2" t="s">
        <v>1095</v>
      </c>
      <c r="H1933" s="2" t="s">
        <v>8829</v>
      </c>
      <c r="I1933" s="3" t="s">
        <v>8830</v>
      </c>
      <c r="J1933" s="3" t="s">
        <v>1098</v>
      </c>
      <c r="K1933" s="2" t="s">
        <v>8831</v>
      </c>
    </row>
    <row r="1934" spans="1:11" x14ac:dyDescent="0.25">
      <c r="A1934" s="2" t="s">
        <v>8832</v>
      </c>
      <c r="B1934" s="2" t="s">
        <v>110</v>
      </c>
      <c r="C1934" s="2" t="s">
        <v>11</v>
      </c>
      <c r="D1934" s="2" t="s">
        <v>111</v>
      </c>
      <c r="E1934" s="2" t="s">
        <v>1144</v>
      </c>
      <c r="F1934" s="3">
        <v>1</v>
      </c>
      <c r="G1934" s="2" t="s">
        <v>1101</v>
      </c>
      <c r="H1934" s="2" t="s">
        <v>8833</v>
      </c>
      <c r="I1934" s="3" t="s">
        <v>8834</v>
      </c>
      <c r="J1934" s="3" t="s">
        <v>1098</v>
      </c>
      <c r="K1934" s="2" t="s">
        <v>8835</v>
      </c>
    </row>
    <row r="1935" spans="1:11" x14ac:dyDescent="0.25">
      <c r="A1935" s="2" t="s">
        <v>8836</v>
      </c>
      <c r="B1935" s="2" t="s">
        <v>110</v>
      </c>
      <c r="C1935" s="2" t="s">
        <v>11</v>
      </c>
      <c r="D1935" s="2" t="s">
        <v>111</v>
      </c>
      <c r="E1935" s="2" t="s">
        <v>1144</v>
      </c>
      <c r="F1935" s="3">
        <v>2</v>
      </c>
      <c r="G1935" s="2" t="s">
        <v>1101</v>
      </c>
      <c r="H1935" s="2" t="s">
        <v>8837</v>
      </c>
      <c r="I1935" s="3" t="s">
        <v>8838</v>
      </c>
      <c r="J1935" s="3" t="s">
        <v>1098</v>
      </c>
      <c r="K1935" s="2" t="s">
        <v>8839</v>
      </c>
    </row>
    <row r="1936" spans="1:11" x14ac:dyDescent="0.25">
      <c r="A1936" s="2" t="s">
        <v>8840</v>
      </c>
      <c r="B1936" s="2" t="s">
        <v>110</v>
      </c>
      <c r="C1936" s="2" t="s">
        <v>11</v>
      </c>
      <c r="D1936" s="2" t="s">
        <v>111</v>
      </c>
      <c r="E1936" s="2" t="s">
        <v>1144</v>
      </c>
      <c r="F1936" s="3">
        <v>3</v>
      </c>
      <c r="G1936" s="2" t="s">
        <v>1101</v>
      </c>
      <c r="H1936" s="2" t="s">
        <v>8841</v>
      </c>
      <c r="I1936" s="3" t="s">
        <v>8842</v>
      </c>
      <c r="J1936" s="3" t="s">
        <v>1098</v>
      </c>
      <c r="K1936" s="2" t="s">
        <v>8843</v>
      </c>
    </row>
    <row r="1937" spans="1:11" x14ac:dyDescent="0.25">
      <c r="A1937" s="2" t="s">
        <v>8844</v>
      </c>
      <c r="B1937" s="2" t="s">
        <v>110</v>
      </c>
      <c r="C1937" s="2" t="s">
        <v>11</v>
      </c>
      <c r="D1937" s="2" t="s">
        <v>111</v>
      </c>
      <c r="E1937" s="2" t="s">
        <v>1144</v>
      </c>
      <c r="F1937" s="3">
        <v>4</v>
      </c>
      <c r="G1937" s="2" t="s">
        <v>1101</v>
      </c>
      <c r="H1937" s="2" t="s">
        <v>8845</v>
      </c>
      <c r="I1937" s="3" t="s">
        <v>8846</v>
      </c>
      <c r="J1937" s="3" t="s">
        <v>1098</v>
      </c>
      <c r="K1937" s="2" t="s">
        <v>8847</v>
      </c>
    </row>
    <row r="1938" spans="1:11" x14ac:dyDescent="0.25">
      <c r="A1938" s="2" t="s">
        <v>8848</v>
      </c>
      <c r="B1938" s="2" t="s">
        <v>110</v>
      </c>
      <c r="C1938" s="2" t="s">
        <v>11</v>
      </c>
      <c r="D1938" s="2" t="s">
        <v>111</v>
      </c>
      <c r="E1938" s="2" t="s">
        <v>1144</v>
      </c>
      <c r="F1938" s="3">
        <v>5</v>
      </c>
      <c r="G1938" s="2" t="s">
        <v>1101</v>
      </c>
      <c r="H1938" s="2" t="s">
        <v>8849</v>
      </c>
      <c r="I1938" s="3" t="s">
        <v>8850</v>
      </c>
      <c r="J1938" s="3" t="s">
        <v>1098</v>
      </c>
      <c r="K1938" s="2" t="s">
        <v>8851</v>
      </c>
    </row>
    <row r="1939" spans="1:11" x14ac:dyDescent="0.25">
      <c r="A1939" s="2" t="s">
        <v>8852</v>
      </c>
      <c r="B1939" s="2" t="s">
        <v>110</v>
      </c>
      <c r="C1939" s="2" t="s">
        <v>11</v>
      </c>
      <c r="D1939" s="2" t="s">
        <v>111</v>
      </c>
      <c r="E1939" s="2" t="s">
        <v>1144</v>
      </c>
      <c r="F1939" s="3">
        <v>6</v>
      </c>
      <c r="G1939" s="2" t="s">
        <v>1101</v>
      </c>
      <c r="H1939" s="2" t="s">
        <v>8853</v>
      </c>
      <c r="I1939" s="3" t="s">
        <v>8854</v>
      </c>
      <c r="J1939" s="3" t="s">
        <v>1098</v>
      </c>
      <c r="K1939" s="2" t="s">
        <v>8855</v>
      </c>
    </row>
    <row r="1940" spans="1:11" x14ac:dyDescent="0.25">
      <c r="A1940" s="2" t="s">
        <v>8856</v>
      </c>
      <c r="B1940" s="2" t="s">
        <v>110</v>
      </c>
      <c r="C1940" s="2" t="s">
        <v>11</v>
      </c>
      <c r="D1940" s="2" t="s">
        <v>111</v>
      </c>
      <c r="E1940" s="2" t="s">
        <v>1144</v>
      </c>
      <c r="F1940" s="3">
        <v>7</v>
      </c>
      <c r="G1940" s="2" t="s">
        <v>1101</v>
      </c>
      <c r="H1940" s="2" t="s">
        <v>8857</v>
      </c>
      <c r="I1940" s="3" t="s">
        <v>8858</v>
      </c>
      <c r="J1940" s="3" t="s">
        <v>1098</v>
      </c>
      <c r="K1940" s="2" t="s">
        <v>8859</v>
      </c>
    </row>
    <row r="1941" spans="1:11" x14ac:dyDescent="0.25">
      <c r="A1941" s="2" t="s">
        <v>8860</v>
      </c>
      <c r="B1941" s="2" t="s">
        <v>110</v>
      </c>
      <c r="C1941" s="2" t="s">
        <v>11</v>
      </c>
      <c r="D1941" s="2" t="s">
        <v>111</v>
      </c>
      <c r="E1941" s="2" t="s">
        <v>1144</v>
      </c>
      <c r="F1941" s="3">
        <v>8</v>
      </c>
      <c r="G1941" s="2" t="s">
        <v>1101</v>
      </c>
      <c r="H1941" s="2" t="s">
        <v>8861</v>
      </c>
      <c r="I1941" s="3" t="s">
        <v>8862</v>
      </c>
      <c r="J1941" s="3" t="s">
        <v>1098</v>
      </c>
      <c r="K1941" s="2" t="s">
        <v>8863</v>
      </c>
    </row>
    <row r="1942" spans="1:11" x14ac:dyDescent="0.25">
      <c r="A1942" s="2" t="s">
        <v>8864</v>
      </c>
      <c r="B1942" s="2" t="s">
        <v>110</v>
      </c>
      <c r="C1942" s="2" t="s">
        <v>11</v>
      </c>
      <c r="D1942" s="2" t="s">
        <v>111</v>
      </c>
      <c r="E1942" s="2" t="s">
        <v>380</v>
      </c>
      <c r="F1942" s="3">
        <v>0</v>
      </c>
      <c r="G1942" s="2" t="s">
        <v>1095</v>
      </c>
      <c r="H1942" s="2" t="s">
        <v>8865</v>
      </c>
      <c r="I1942" s="3" t="s">
        <v>8866</v>
      </c>
      <c r="J1942" s="3" t="s">
        <v>1098</v>
      </c>
      <c r="K1942" s="2" t="s">
        <v>8867</v>
      </c>
    </row>
    <row r="1943" spans="1:11" x14ac:dyDescent="0.25">
      <c r="A1943" s="2" t="s">
        <v>8868</v>
      </c>
      <c r="B1943" s="2" t="s">
        <v>110</v>
      </c>
      <c r="C1943" s="2" t="s">
        <v>11</v>
      </c>
      <c r="D1943" s="2" t="s">
        <v>111</v>
      </c>
      <c r="E1943" s="2" t="s">
        <v>380</v>
      </c>
      <c r="F1943" s="3">
        <v>1</v>
      </c>
      <c r="G1943" s="2" t="s">
        <v>1101</v>
      </c>
      <c r="H1943" s="2" t="s">
        <v>8869</v>
      </c>
      <c r="I1943" s="3" t="s">
        <v>8870</v>
      </c>
      <c r="J1943" s="3" t="s">
        <v>1098</v>
      </c>
      <c r="K1943" s="2" t="s">
        <v>8871</v>
      </c>
    </row>
    <row r="1944" spans="1:11" x14ac:dyDescent="0.25">
      <c r="A1944" s="2" t="s">
        <v>8872</v>
      </c>
      <c r="B1944" s="2" t="s">
        <v>110</v>
      </c>
      <c r="C1944" s="2" t="s">
        <v>11</v>
      </c>
      <c r="D1944" s="2" t="s">
        <v>111</v>
      </c>
      <c r="E1944" s="2" t="s">
        <v>380</v>
      </c>
      <c r="F1944" s="3">
        <v>2</v>
      </c>
      <c r="G1944" s="2" t="s">
        <v>1101</v>
      </c>
      <c r="H1944" s="2" t="s">
        <v>8873</v>
      </c>
      <c r="I1944" s="3" t="s">
        <v>8874</v>
      </c>
      <c r="J1944" s="3" t="s">
        <v>1098</v>
      </c>
      <c r="K1944" s="2" t="s">
        <v>8875</v>
      </c>
    </row>
    <row r="1945" spans="1:11" x14ac:dyDescent="0.25">
      <c r="A1945" s="2" t="s">
        <v>8876</v>
      </c>
      <c r="B1945" s="2" t="s">
        <v>110</v>
      </c>
      <c r="C1945" s="2" t="s">
        <v>11</v>
      </c>
      <c r="D1945" s="2" t="s">
        <v>111</v>
      </c>
      <c r="E1945" s="2" t="s">
        <v>380</v>
      </c>
      <c r="F1945" s="3">
        <v>3</v>
      </c>
      <c r="G1945" s="2" t="s">
        <v>1101</v>
      </c>
      <c r="H1945" s="2" t="s">
        <v>8877</v>
      </c>
      <c r="I1945" s="3" t="s">
        <v>8878</v>
      </c>
      <c r="J1945" s="3" t="s">
        <v>1098</v>
      </c>
      <c r="K1945" s="2" t="s">
        <v>8879</v>
      </c>
    </row>
    <row r="1946" spans="1:11" x14ac:dyDescent="0.25">
      <c r="A1946" s="2" t="s">
        <v>8880</v>
      </c>
      <c r="B1946" s="2" t="s">
        <v>110</v>
      </c>
      <c r="C1946" s="2" t="s">
        <v>11</v>
      </c>
      <c r="D1946" s="2" t="s">
        <v>111</v>
      </c>
      <c r="E1946" s="2" t="s">
        <v>380</v>
      </c>
      <c r="F1946" s="3">
        <v>4</v>
      </c>
      <c r="G1946" s="2" t="s">
        <v>1101</v>
      </c>
      <c r="H1946" s="2" t="s">
        <v>8881</v>
      </c>
      <c r="I1946" s="3" t="s">
        <v>8882</v>
      </c>
      <c r="J1946" s="3" t="s">
        <v>1098</v>
      </c>
      <c r="K1946" s="2" t="s">
        <v>8883</v>
      </c>
    </row>
    <row r="1947" spans="1:11" x14ac:dyDescent="0.25">
      <c r="A1947" s="2" t="s">
        <v>8884</v>
      </c>
      <c r="B1947" s="2" t="s">
        <v>110</v>
      </c>
      <c r="C1947" s="2" t="s">
        <v>11</v>
      </c>
      <c r="D1947" s="2" t="s">
        <v>111</v>
      </c>
      <c r="E1947" s="2" t="s">
        <v>380</v>
      </c>
      <c r="F1947" s="3">
        <v>5</v>
      </c>
      <c r="G1947" s="2" t="s">
        <v>1101</v>
      </c>
      <c r="H1947" s="2" t="s">
        <v>8885</v>
      </c>
      <c r="I1947" s="3" t="s">
        <v>8886</v>
      </c>
      <c r="J1947" s="3" t="s">
        <v>1098</v>
      </c>
      <c r="K1947" s="2" t="s">
        <v>8887</v>
      </c>
    </row>
    <row r="1948" spans="1:11" x14ac:dyDescent="0.25">
      <c r="A1948" s="2" t="s">
        <v>8888</v>
      </c>
      <c r="B1948" s="2" t="s">
        <v>110</v>
      </c>
      <c r="C1948" s="2" t="s">
        <v>11</v>
      </c>
      <c r="D1948" s="2" t="s">
        <v>111</v>
      </c>
      <c r="E1948" s="2" t="s">
        <v>380</v>
      </c>
      <c r="F1948" s="3">
        <v>6</v>
      </c>
      <c r="G1948" s="2" t="s">
        <v>1101</v>
      </c>
      <c r="H1948" s="2" t="s">
        <v>8889</v>
      </c>
      <c r="I1948" s="3" t="s">
        <v>8890</v>
      </c>
      <c r="J1948" s="3" t="s">
        <v>1098</v>
      </c>
      <c r="K1948" s="2" t="s">
        <v>8891</v>
      </c>
    </row>
    <row r="1949" spans="1:11" x14ac:dyDescent="0.25">
      <c r="A1949" s="2" t="s">
        <v>8892</v>
      </c>
      <c r="B1949" s="2" t="s">
        <v>110</v>
      </c>
      <c r="C1949" s="2" t="s">
        <v>11</v>
      </c>
      <c r="D1949" s="2" t="s">
        <v>111</v>
      </c>
      <c r="E1949" s="2" t="s">
        <v>380</v>
      </c>
      <c r="F1949" s="3">
        <v>7</v>
      </c>
      <c r="G1949" s="2" t="s">
        <v>1101</v>
      </c>
      <c r="H1949" s="2" t="s">
        <v>8893</v>
      </c>
      <c r="I1949" s="3" t="s">
        <v>8894</v>
      </c>
      <c r="J1949" s="3" t="s">
        <v>1098</v>
      </c>
      <c r="K1949" s="2" t="s">
        <v>8895</v>
      </c>
    </row>
    <row r="1950" spans="1:11" x14ac:dyDescent="0.25">
      <c r="A1950" s="2" t="s">
        <v>8896</v>
      </c>
      <c r="B1950" s="2" t="s">
        <v>110</v>
      </c>
      <c r="C1950" s="2" t="s">
        <v>11</v>
      </c>
      <c r="D1950" s="2" t="s">
        <v>111</v>
      </c>
      <c r="E1950" s="2" t="s">
        <v>380</v>
      </c>
      <c r="F1950" s="3">
        <v>8</v>
      </c>
      <c r="G1950" s="2" t="s">
        <v>1101</v>
      </c>
      <c r="H1950" s="2" t="s">
        <v>8897</v>
      </c>
      <c r="I1950" s="3" t="s">
        <v>8898</v>
      </c>
      <c r="J1950" s="3" t="s">
        <v>1098</v>
      </c>
      <c r="K1950" s="2" t="s">
        <v>8899</v>
      </c>
    </row>
    <row r="1951" spans="1:11" x14ac:dyDescent="0.25">
      <c r="A1951" s="2" t="s">
        <v>8900</v>
      </c>
      <c r="B1951" s="2" t="s">
        <v>110</v>
      </c>
      <c r="C1951" s="2" t="s">
        <v>11</v>
      </c>
      <c r="D1951" s="2" t="s">
        <v>111</v>
      </c>
      <c r="E1951" s="2" t="s">
        <v>364</v>
      </c>
      <c r="F1951" s="3">
        <v>0</v>
      </c>
      <c r="G1951" s="2" t="s">
        <v>1095</v>
      </c>
      <c r="H1951" s="2" t="s">
        <v>8901</v>
      </c>
      <c r="I1951" s="3" t="s">
        <v>8902</v>
      </c>
      <c r="J1951" s="3" t="s">
        <v>1098</v>
      </c>
      <c r="K1951" s="2" t="s">
        <v>8903</v>
      </c>
    </row>
    <row r="1952" spans="1:11" x14ac:dyDescent="0.25">
      <c r="A1952" s="2" t="s">
        <v>8904</v>
      </c>
      <c r="B1952" s="2" t="s">
        <v>110</v>
      </c>
      <c r="C1952" s="2" t="s">
        <v>11</v>
      </c>
      <c r="D1952" s="2" t="s">
        <v>111</v>
      </c>
      <c r="E1952" s="2" t="s">
        <v>364</v>
      </c>
      <c r="F1952" s="3">
        <v>1</v>
      </c>
      <c r="G1952" s="2" t="s">
        <v>1101</v>
      </c>
      <c r="H1952" s="2" t="s">
        <v>8905</v>
      </c>
      <c r="I1952" s="3" t="s">
        <v>8906</v>
      </c>
      <c r="J1952" s="3" t="s">
        <v>1098</v>
      </c>
      <c r="K1952" s="2" t="s">
        <v>8907</v>
      </c>
    </row>
    <row r="1953" spans="1:11" x14ac:dyDescent="0.25">
      <c r="A1953" s="2" t="s">
        <v>8908</v>
      </c>
      <c r="B1953" s="2" t="s">
        <v>110</v>
      </c>
      <c r="C1953" s="2" t="s">
        <v>11</v>
      </c>
      <c r="D1953" s="2" t="s">
        <v>111</v>
      </c>
      <c r="E1953" s="2" t="s">
        <v>364</v>
      </c>
      <c r="F1953" s="3">
        <v>2</v>
      </c>
      <c r="G1953" s="2" t="s">
        <v>1101</v>
      </c>
      <c r="H1953" s="2" t="s">
        <v>8909</v>
      </c>
      <c r="I1953" s="3" t="s">
        <v>8910</v>
      </c>
      <c r="J1953" s="3" t="s">
        <v>1098</v>
      </c>
      <c r="K1953" s="2" t="s">
        <v>8911</v>
      </c>
    </row>
    <row r="1954" spans="1:11" x14ac:dyDescent="0.25">
      <c r="A1954" s="2" t="s">
        <v>8912</v>
      </c>
      <c r="B1954" s="2" t="s">
        <v>110</v>
      </c>
      <c r="C1954" s="2" t="s">
        <v>11</v>
      </c>
      <c r="D1954" s="2" t="s">
        <v>111</v>
      </c>
      <c r="E1954" s="2" t="s">
        <v>364</v>
      </c>
      <c r="F1954" s="3">
        <v>3</v>
      </c>
      <c r="G1954" s="2" t="s">
        <v>1101</v>
      </c>
      <c r="H1954" s="2" t="s">
        <v>8913</v>
      </c>
      <c r="I1954" s="3" t="s">
        <v>8914</v>
      </c>
      <c r="J1954" s="3" t="s">
        <v>1098</v>
      </c>
      <c r="K1954" s="2" t="s">
        <v>8915</v>
      </c>
    </row>
    <row r="1955" spans="1:11" x14ac:dyDescent="0.25">
      <c r="A1955" s="2" t="s">
        <v>8916</v>
      </c>
      <c r="B1955" s="2" t="s">
        <v>110</v>
      </c>
      <c r="C1955" s="2" t="s">
        <v>11</v>
      </c>
      <c r="D1955" s="2" t="s">
        <v>111</v>
      </c>
      <c r="E1955" s="2" t="s">
        <v>364</v>
      </c>
      <c r="F1955" s="3">
        <v>4</v>
      </c>
      <c r="G1955" s="2" t="s">
        <v>1101</v>
      </c>
      <c r="H1955" s="2" t="s">
        <v>8917</v>
      </c>
      <c r="I1955" s="3" t="s">
        <v>8918</v>
      </c>
      <c r="J1955" s="3" t="s">
        <v>1098</v>
      </c>
      <c r="K1955" s="2" t="s">
        <v>8919</v>
      </c>
    </row>
    <row r="1956" spans="1:11" x14ac:dyDescent="0.25">
      <c r="A1956" s="2" t="s">
        <v>8920</v>
      </c>
      <c r="B1956" s="2" t="s">
        <v>110</v>
      </c>
      <c r="C1956" s="2" t="s">
        <v>11</v>
      </c>
      <c r="D1956" s="2" t="s">
        <v>111</v>
      </c>
      <c r="E1956" s="2" t="s">
        <v>364</v>
      </c>
      <c r="F1956" s="3">
        <v>5</v>
      </c>
      <c r="G1956" s="2" t="s">
        <v>1101</v>
      </c>
      <c r="H1956" s="2" t="s">
        <v>8921</v>
      </c>
      <c r="I1956" s="3" t="s">
        <v>8922</v>
      </c>
      <c r="J1956" s="3" t="s">
        <v>1098</v>
      </c>
      <c r="K1956" s="2" t="s">
        <v>8923</v>
      </c>
    </row>
    <row r="1957" spans="1:11" x14ac:dyDescent="0.25">
      <c r="A1957" s="2" t="s">
        <v>8924</v>
      </c>
      <c r="B1957" s="2" t="s">
        <v>110</v>
      </c>
      <c r="C1957" s="2" t="s">
        <v>11</v>
      </c>
      <c r="D1957" s="2" t="s">
        <v>111</v>
      </c>
      <c r="E1957" s="2" t="s">
        <v>364</v>
      </c>
      <c r="F1957" s="3">
        <v>6</v>
      </c>
      <c r="G1957" s="2" t="s">
        <v>1101</v>
      </c>
      <c r="H1957" s="2" t="s">
        <v>8925</v>
      </c>
      <c r="I1957" s="3" t="s">
        <v>8926</v>
      </c>
      <c r="J1957" s="3" t="s">
        <v>1098</v>
      </c>
      <c r="K1957" s="2" t="s">
        <v>8927</v>
      </c>
    </row>
    <row r="1958" spans="1:11" x14ac:dyDescent="0.25">
      <c r="A1958" s="2" t="s">
        <v>8928</v>
      </c>
      <c r="B1958" s="2" t="s">
        <v>110</v>
      </c>
      <c r="C1958" s="2" t="s">
        <v>11</v>
      </c>
      <c r="D1958" s="2" t="s">
        <v>111</v>
      </c>
      <c r="E1958" s="2" t="s">
        <v>364</v>
      </c>
      <c r="F1958" s="3">
        <v>7</v>
      </c>
      <c r="G1958" s="2" t="s">
        <v>1101</v>
      </c>
      <c r="H1958" s="2" t="s">
        <v>8929</v>
      </c>
      <c r="I1958" s="3" t="s">
        <v>8930</v>
      </c>
      <c r="J1958" s="3" t="s">
        <v>1098</v>
      </c>
      <c r="K1958" s="2" t="s">
        <v>8931</v>
      </c>
    </row>
    <row r="1959" spans="1:11" x14ac:dyDescent="0.25">
      <c r="A1959" s="2" t="s">
        <v>8932</v>
      </c>
      <c r="B1959" s="2" t="s">
        <v>110</v>
      </c>
      <c r="C1959" s="2" t="s">
        <v>11</v>
      </c>
      <c r="D1959" s="2" t="s">
        <v>111</v>
      </c>
      <c r="E1959" s="2" t="s">
        <v>364</v>
      </c>
      <c r="F1959" s="3">
        <v>8</v>
      </c>
      <c r="G1959" s="2" t="s">
        <v>1101</v>
      </c>
      <c r="H1959" s="2" t="s">
        <v>8933</v>
      </c>
      <c r="I1959" s="3" t="s">
        <v>8934</v>
      </c>
      <c r="J1959" s="3" t="s">
        <v>1098</v>
      </c>
      <c r="K1959" s="2" t="s">
        <v>8935</v>
      </c>
    </row>
    <row r="1960" spans="1:11" x14ac:dyDescent="0.25">
      <c r="A1960" s="2" t="s">
        <v>8936</v>
      </c>
      <c r="B1960" s="2" t="s">
        <v>110</v>
      </c>
      <c r="C1960" s="2" t="s">
        <v>11</v>
      </c>
      <c r="D1960" s="2" t="s">
        <v>111</v>
      </c>
      <c r="E1960" s="2" t="s">
        <v>458</v>
      </c>
      <c r="F1960" s="3">
        <v>0</v>
      </c>
      <c r="G1960" s="2" t="s">
        <v>1095</v>
      </c>
      <c r="H1960" s="2" t="s">
        <v>8937</v>
      </c>
      <c r="I1960" s="3" t="s">
        <v>8938</v>
      </c>
      <c r="J1960" s="3" t="s">
        <v>1132</v>
      </c>
      <c r="K1960" s="2" t="s">
        <v>8939</v>
      </c>
    </row>
    <row r="1961" spans="1:11" x14ac:dyDescent="0.25">
      <c r="A1961" s="2" t="s">
        <v>8940</v>
      </c>
      <c r="B1961" s="2" t="s">
        <v>110</v>
      </c>
      <c r="C1961" s="2" t="s">
        <v>11</v>
      </c>
      <c r="D1961" s="2" t="s">
        <v>111</v>
      </c>
      <c r="E1961" s="2" t="s">
        <v>458</v>
      </c>
      <c r="F1961" s="3">
        <v>1</v>
      </c>
      <c r="G1961" s="2" t="s">
        <v>1101</v>
      </c>
      <c r="H1961" s="2" t="s">
        <v>8941</v>
      </c>
      <c r="I1961" s="3" t="s">
        <v>8942</v>
      </c>
      <c r="J1961" s="3" t="s">
        <v>1132</v>
      </c>
      <c r="K1961" s="2" t="s">
        <v>8943</v>
      </c>
    </row>
    <row r="1962" spans="1:11" x14ac:dyDescent="0.25">
      <c r="A1962" s="2" t="s">
        <v>8944</v>
      </c>
      <c r="B1962" s="2" t="s">
        <v>110</v>
      </c>
      <c r="C1962" s="2" t="s">
        <v>11</v>
      </c>
      <c r="D1962" s="2" t="s">
        <v>111</v>
      </c>
      <c r="E1962" s="2" t="s">
        <v>458</v>
      </c>
      <c r="F1962" s="3">
        <v>2</v>
      </c>
      <c r="G1962" s="2" t="s">
        <v>1101</v>
      </c>
      <c r="H1962" s="2" t="s">
        <v>8945</v>
      </c>
      <c r="I1962" s="3" t="s">
        <v>8946</v>
      </c>
      <c r="J1962" s="3" t="s">
        <v>1132</v>
      </c>
      <c r="K1962" s="2" t="s">
        <v>8947</v>
      </c>
    </row>
    <row r="1963" spans="1:11" x14ac:dyDescent="0.25">
      <c r="A1963" s="2" t="s">
        <v>8948</v>
      </c>
      <c r="B1963" s="2" t="s">
        <v>110</v>
      </c>
      <c r="C1963" s="2" t="s">
        <v>11</v>
      </c>
      <c r="D1963" s="2" t="s">
        <v>111</v>
      </c>
      <c r="E1963" s="2" t="s">
        <v>458</v>
      </c>
      <c r="F1963" s="3">
        <v>3</v>
      </c>
      <c r="G1963" s="2" t="s">
        <v>1101</v>
      </c>
      <c r="H1963" s="2" t="s">
        <v>8949</v>
      </c>
      <c r="I1963" s="3" t="s">
        <v>8950</v>
      </c>
      <c r="J1963" s="3" t="s">
        <v>1132</v>
      </c>
      <c r="K1963" s="2" t="s">
        <v>8951</v>
      </c>
    </row>
    <row r="1964" spans="1:11" x14ac:dyDescent="0.25">
      <c r="A1964" s="2" t="s">
        <v>8952</v>
      </c>
      <c r="B1964" s="2" t="s">
        <v>110</v>
      </c>
      <c r="C1964" s="2" t="s">
        <v>11</v>
      </c>
      <c r="D1964" s="2" t="s">
        <v>111</v>
      </c>
      <c r="E1964" s="2" t="s">
        <v>458</v>
      </c>
      <c r="F1964" s="3">
        <v>4</v>
      </c>
      <c r="G1964" s="2" t="s">
        <v>1101</v>
      </c>
      <c r="H1964" s="2" t="s">
        <v>8953</v>
      </c>
      <c r="I1964" s="3" t="s">
        <v>8954</v>
      </c>
      <c r="J1964" s="3" t="s">
        <v>1132</v>
      </c>
      <c r="K1964" s="2" t="s">
        <v>8955</v>
      </c>
    </row>
    <row r="1965" spans="1:11" x14ac:dyDescent="0.25">
      <c r="A1965" s="2" t="s">
        <v>8956</v>
      </c>
      <c r="B1965" s="2" t="s">
        <v>110</v>
      </c>
      <c r="C1965" s="2" t="s">
        <v>11</v>
      </c>
      <c r="D1965" s="2" t="s">
        <v>111</v>
      </c>
      <c r="E1965" s="2" t="s">
        <v>458</v>
      </c>
      <c r="F1965" s="3">
        <v>5</v>
      </c>
      <c r="G1965" s="2" t="s">
        <v>1101</v>
      </c>
      <c r="H1965" s="2" t="s">
        <v>8957</v>
      </c>
      <c r="I1965" s="3" t="s">
        <v>8958</v>
      </c>
      <c r="J1965" s="3" t="s">
        <v>1132</v>
      </c>
      <c r="K1965" s="2" t="s">
        <v>8959</v>
      </c>
    </row>
    <row r="1966" spans="1:11" x14ac:dyDescent="0.25">
      <c r="A1966" s="2" t="s">
        <v>8960</v>
      </c>
      <c r="B1966" s="2" t="s">
        <v>110</v>
      </c>
      <c r="C1966" s="2" t="s">
        <v>11</v>
      </c>
      <c r="D1966" s="2" t="s">
        <v>111</v>
      </c>
      <c r="E1966" s="2" t="s">
        <v>458</v>
      </c>
      <c r="F1966" s="3">
        <v>6</v>
      </c>
      <c r="G1966" s="2" t="s">
        <v>1101</v>
      </c>
      <c r="H1966" s="2" t="s">
        <v>8961</v>
      </c>
      <c r="I1966" s="3" t="s">
        <v>8962</v>
      </c>
      <c r="J1966" s="3" t="s">
        <v>1132</v>
      </c>
      <c r="K1966" s="2" t="s">
        <v>8963</v>
      </c>
    </row>
    <row r="1967" spans="1:11" x14ac:dyDescent="0.25">
      <c r="A1967" s="2" t="s">
        <v>8964</v>
      </c>
      <c r="B1967" s="2" t="s">
        <v>110</v>
      </c>
      <c r="C1967" s="2" t="s">
        <v>11</v>
      </c>
      <c r="D1967" s="2" t="s">
        <v>111</v>
      </c>
      <c r="E1967" s="2" t="s">
        <v>458</v>
      </c>
      <c r="F1967" s="3">
        <v>7</v>
      </c>
      <c r="G1967" s="2" t="s">
        <v>1101</v>
      </c>
      <c r="H1967" s="2" t="s">
        <v>8965</v>
      </c>
      <c r="I1967" s="3" t="s">
        <v>8966</v>
      </c>
      <c r="J1967" s="3" t="s">
        <v>1132</v>
      </c>
      <c r="K1967" s="2" t="s">
        <v>8967</v>
      </c>
    </row>
    <row r="1968" spans="1:11" x14ac:dyDescent="0.25">
      <c r="A1968" s="2" t="s">
        <v>8968</v>
      </c>
      <c r="B1968" s="2" t="s">
        <v>110</v>
      </c>
      <c r="C1968" s="2" t="s">
        <v>11</v>
      </c>
      <c r="D1968" s="2" t="s">
        <v>111</v>
      </c>
      <c r="E1968" s="2" t="s">
        <v>458</v>
      </c>
      <c r="F1968" s="3">
        <v>8</v>
      </c>
      <c r="G1968" s="2" t="s">
        <v>1101</v>
      </c>
      <c r="H1968" s="2" t="s">
        <v>8969</v>
      </c>
      <c r="I1968" s="3" t="s">
        <v>8970</v>
      </c>
      <c r="J1968" s="3" t="s">
        <v>1132</v>
      </c>
      <c r="K1968" s="2" t="s">
        <v>8971</v>
      </c>
    </row>
    <row r="1969" spans="1:11" x14ac:dyDescent="0.25">
      <c r="A1969" s="2" t="s">
        <v>8972</v>
      </c>
      <c r="B1969" s="2" t="s">
        <v>110</v>
      </c>
      <c r="C1969" s="2" t="s">
        <v>11</v>
      </c>
      <c r="D1969" s="2" t="s">
        <v>111</v>
      </c>
      <c r="E1969" s="2" t="s">
        <v>370</v>
      </c>
      <c r="F1969" s="3">
        <v>0</v>
      </c>
      <c r="G1969" s="2" t="s">
        <v>1095</v>
      </c>
      <c r="H1969" s="2" t="s">
        <v>8973</v>
      </c>
      <c r="I1969" s="3" t="s">
        <v>8974</v>
      </c>
      <c r="J1969" s="3" t="s">
        <v>1098</v>
      </c>
      <c r="K1969" s="2" t="s">
        <v>8975</v>
      </c>
    </row>
    <row r="1970" spans="1:11" x14ac:dyDescent="0.25">
      <c r="A1970" s="2" t="s">
        <v>8976</v>
      </c>
      <c r="B1970" s="2" t="s">
        <v>110</v>
      </c>
      <c r="C1970" s="2" t="s">
        <v>11</v>
      </c>
      <c r="D1970" s="2" t="s">
        <v>111</v>
      </c>
      <c r="E1970" s="2" t="s">
        <v>370</v>
      </c>
      <c r="F1970" s="3">
        <v>1</v>
      </c>
      <c r="G1970" s="2" t="s">
        <v>1101</v>
      </c>
      <c r="H1970" s="2" t="s">
        <v>8977</v>
      </c>
      <c r="I1970" s="3" t="s">
        <v>8978</v>
      </c>
      <c r="J1970" s="3" t="s">
        <v>1098</v>
      </c>
      <c r="K1970" s="2" t="s">
        <v>8979</v>
      </c>
    </row>
    <row r="1971" spans="1:11" x14ac:dyDescent="0.25">
      <c r="A1971" s="2" t="s">
        <v>8980</v>
      </c>
      <c r="B1971" s="2" t="s">
        <v>110</v>
      </c>
      <c r="C1971" s="2" t="s">
        <v>11</v>
      </c>
      <c r="D1971" s="2" t="s">
        <v>111</v>
      </c>
      <c r="E1971" s="2" t="s">
        <v>370</v>
      </c>
      <c r="F1971" s="3">
        <v>2</v>
      </c>
      <c r="G1971" s="2" t="s">
        <v>1101</v>
      </c>
      <c r="H1971" s="2" t="s">
        <v>8981</v>
      </c>
      <c r="I1971" s="3" t="s">
        <v>8982</v>
      </c>
      <c r="J1971" s="3" t="s">
        <v>1098</v>
      </c>
      <c r="K1971" s="2" t="s">
        <v>8983</v>
      </c>
    </row>
    <row r="1972" spans="1:11" x14ac:dyDescent="0.25">
      <c r="A1972" s="2" t="s">
        <v>8984</v>
      </c>
      <c r="B1972" s="2" t="s">
        <v>110</v>
      </c>
      <c r="C1972" s="2" t="s">
        <v>11</v>
      </c>
      <c r="D1972" s="2" t="s">
        <v>111</v>
      </c>
      <c r="E1972" s="2" t="s">
        <v>370</v>
      </c>
      <c r="F1972" s="3">
        <v>3</v>
      </c>
      <c r="G1972" s="2" t="s">
        <v>1101</v>
      </c>
      <c r="H1972" s="2" t="s">
        <v>8985</v>
      </c>
      <c r="I1972" s="3" t="s">
        <v>8986</v>
      </c>
      <c r="J1972" s="3" t="s">
        <v>1098</v>
      </c>
      <c r="K1972" s="2" t="s">
        <v>8987</v>
      </c>
    </row>
    <row r="1973" spans="1:11" x14ac:dyDescent="0.25">
      <c r="A1973" s="2" t="s">
        <v>8988</v>
      </c>
      <c r="B1973" s="2" t="s">
        <v>110</v>
      </c>
      <c r="C1973" s="2" t="s">
        <v>11</v>
      </c>
      <c r="D1973" s="2" t="s">
        <v>111</v>
      </c>
      <c r="E1973" s="2" t="s">
        <v>370</v>
      </c>
      <c r="F1973" s="3">
        <v>4</v>
      </c>
      <c r="G1973" s="2" t="s">
        <v>1101</v>
      </c>
      <c r="H1973" s="2" t="s">
        <v>8989</v>
      </c>
      <c r="I1973" s="3" t="s">
        <v>8990</v>
      </c>
      <c r="J1973" s="3" t="s">
        <v>1098</v>
      </c>
      <c r="K1973" s="2" t="s">
        <v>8991</v>
      </c>
    </row>
    <row r="1974" spans="1:11" x14ac:dyDescent="0.25">
      <c r="A1974" s="2" t="s">
        <v>8992</v>
      </c>
      <c r="B1974" s="2" t="s">
        <v>110</v>
      </c>
      <c r="C1974" s="2" t="s">
        <v>11</v>
      </c>
      <c r="D1974" s="2" t="s">
        <v>111</v>
      </c>
      <c r="E1974" s="2" t="s">
        <v>370</v>
      </c>
      <c r="F1974" s="3">
        <v>5</v>
      </c>
      <c r="G1974" s="2" t="s">
        <v>1101</v>
      </c>
      <c r="H1974" s="2" t="s">
        <v>8993</v>
      </c>
      <c r="I1974" s="3" t="s">
        <v>8994</v>
      </c>
      <c r="J1974" s="3" t="s">
        <v>1098</v>
      </c>
      <c r="K1974" s="2" t="s">
        <v>8995</v>
      </c>
    </row>
    <row r="1975" spans="1:11" x14ac:dyDescent="0.25">
      <c r="A1975" s="2" t="s">
        <v>8996</v>
      </c>
      <c r="B1975" s="2" t="s">
        <v>110</v>
      </c>
      <c r="C1975" s="2" t="s">
        <v>11</v>
      </c>
      <c r="D1975" s="2" t="s">
        <v>111</v>
      </c>
      <c r="E1975" s="2" t="s">
        <v>370</v>
      </c>
      <c r="F1975" s="3">
        <v>6</v>
      </c>
      <c r="G1975" s="2" t="s">
        <v>1101</v>
      </c>
      <c r="H1975" s="2" t="s">
        <v>8997</v>
      </c>
      <c r="I1975" s="3" t="s">
        <v>8998</v>
      </c>
      <c r="J1975" s="3" t="s">
        <v>1098</v>
      </c>
      <c r="K1975" s="2" t="s">
        <v>8999</v>
      </c>
    </row>
    <row r="1976" spans="1:11" x14ac:dyDescent="0.25">
      <c r="A1976" s="2" t="s">
        <v>9000</v>
      </c>
      <c r="B1976" s="2" t="s">
        <v>110</v>
      </c>
      <c r="C1976" s="2" t="s">
        <v>11</v>
      </c>
      <c r="D1976" s="2" t="s">
        <v>111</v>
      </c>
      <c r="E1976" s="2" t="s">
        <v>370</v>
      </c>
      <c r="F1976" s="3">
        <v>7</v>
      </c>
      <c r="G1976" s="2" t="s">
        <v>1101</v>
      </c>
      <c r="H1976" s="2" t="s">
        <v>9001</v>
      </c>
      <c r="I1976" s="3" t="s">
        <v>9002</v>
      </c>
      <c r="J1976" s="3" t="s">
        <v>1098</v>
      </c>
      <c r="K1976" s="2" t="s">
        <v>9003</v>
      </c>
    </row>
    <row r="1977" spans="1:11" x14ac:dyDescent="0.25">
      <c r="A1977" s="2" t="s">
        <v>9004</v>
      </c>
      <c r="B1977" s="2" t="s">
        <v>110</v>
      </c>
      <c r="C1977" s="2" t="s">
        <v>11</v>
      </c>
      <c r="D1977" s="2" t="s">
        <v>111</v>
      </c>
      <c r="E1977" s="2" t="s">
        <v>370</v>
      </c>
      <c r="F1977" s="3">
        <v>8</v>
      </c>
      <c r="G1977" s="2" t="s">
        <v>1101</v>
      </c>
      <c r="H1977" s="2" t="s">
        <v>9005</v>
      </c>
      <c r="I1977" s="3" t="s">
        <v>9006</v>
      </c>
      <c r="J1977" s="3" t="s">
        <v>1098</v>
      </c>
      <c r="K1977" s="2" t="s">
        <v>9007</v>
      </c>
    </row>
    <row r="1978" spans="1:11" x14ac:dyDescent="0.25">
      <c r="A1978" s="2" t="s">
        <v>9008</v>
      </c>
      <c r="B1978" s="2" t="s">
        <v>110</v>
      </c>
      <c r="C1978" s="2" t="s">
        <v>11</v>
      </c>
      <c r="D1978" s="2" t="s">
        <v>111</v>
      </c>
      <c r="E1978" s="2" t="s">
        <v>378</v>
      </c>
      <c r="F1978" s="3">
        <v>0</v>
      </c>
      <c r="G1978" s="2" t="s">
        <v>1095</v>
      </c>
      <c r="H1978" s="2" t="s">
        <v>9009</v>
      </c>
      <c r="I1978" s="3" t="s">
        <v>9010</v>
      </c>
      <c r="J1978" s="3" t="s">
        <v>1098</v>
      </c>
      <c r="K1978" s="2" t="s">
        <v>9011</v>
      </c>
    </row>
    <row r="1979" spans="1:11" x14ac:dyDescent="0.25">
      <c r="A1979" s="2" t="s">
        <v>9012</v>
      </c>
      <c r="B1979" s="2" t="s">
        <v>110</v>
      </c>
      <c r="C1979" s="2" t="s">
        <v>11</v>
      </c>
      <c r="D1979" s="2" t="s">
        <v>111</v>
      </c>
      <c r="E1979" s="2" t="s">
        <v>378</v>
      </c>
      <c r="F1979" s="3">
        <v>1</v>
      </c>
      <c r="G1979" s="2" t="s">
        <v>1101</v>
      </c>
      <c r="H1979" s="2" t="s">
        <v>9013</v>
      </c>
      <c r="I1979" s="3" t="s">
        <v>9014</v>
      </c>
      <c r="J1979" s="3" t="s">
        <v>1132</v>
      </c>
      <c r="K1979" s="2" t="s">
        <v>9015</v>
      </c>
    </row>
    <row r="1980" spans="1:11" x14ac:dyDescent="0.25">
      <c r="A1980" s="2" t="s">
        <v>9016</v>
      </c>
      <c r="B1980" s="2" t="s">
        <v>110</v>
      </c>
      <c r="C1980" s="2" t="s">
        <v>11</v>
      </c>
      <c r="D1980" s="2" t="s">
        <v>111</v>
      </c>
      <c r="E1980" s="2" t="s">
        <v>378</v>
      </c>
      <c r="F1980" s="3">
        <v>2</v>
      </c>
      <c r="G1980" s="2" t="s">
        <v>1101</v>
      </c>
      <c r="H1980" s="2" t="s">
        <v>9017</v>
      </c>
      <c r="I1980" s="3" t="s">
        <v>9018</v>
      </c>
      <c r="J1980" s="3" t="s">
        <v>1098</v>
      </c>
      <c r="K1980" s="2" t="s">
        <v>9019</v>
      </c>
    </row>
    <row r="1981" spans="1:11" x14ac:dyDescent="0.25">
      <c r="A1981" s="2" t="s">
        <v>9020</v>
      </c>
      <c r="B1981" s="2" t="s">
        <v>110</v>
      </c>
      <c r="C1981" s="2" t="s">
        <v>11</v>
      </c>
      <c r="D1981" s="2" t="s">
        <v>111</v>
      </c>
      <c r="E1981" s="2" t="s">
        <v>378</v>
      </c>
      <c r="F1981" s="3">
        <v>3</v>
      </c>
      <c r="G1981" s="2" t="s">
        <v>1101</v>
      </c>
      <c r="H1981" s="2" t="s">
        <v>9021</v>
      </c>
      <c r="I1981" s="3" t="s">
        <v>9022</v>
      </c>
      <c r="J1981" s="3" t="s">
        <v>1098</v>
      </c>
      <c r="K1981" s="2" t="s">
        <v>9023</v>
      </c>
    </row>
    <row r="1982" spans="1:11" x14ac:dyDescent="0.25">
      <c r="A1982" s="2" t="s">
        <v>9024</v>
      </c>
      <c r="B1982" s="2" t="s">
        <v>110</v>
      </c>
      <c r="C1982" s="2" t="s">
        <v>11</v>
      </c>
      <c r="D1982" s="2" t="s">
        <v>111</v>
      </c>
      <c r="E1982" s="2" t="s">
        <v>378</v>
      </c>
      <c r="F1982" s="3">
        <v>4</v>
      </c>
      <c r="G1982" s="2" t="s">
        <v>1101</v>
      </c>
      <c r="H1982" s="2" t="s">
        <v>9025</v>
      </c>
      <c r="I1982" s="3" t="s">
        <v>9026</v>
      </c>
      <c r="J1982" s="3" t="s">
        <v>1132</v>
      </c>
      <c r="K1982" s="2" t="s">
        <v>9027</v>
      </c>
    </row>
    <row r="1983" spans="1:11" x14ac:dyDescent="0.25">
      <c r="A1983" s="2" t="s">
        <v>9028</v>
      </c>
      <c r="B1983" s="2" t="s">
        <v>110</v>
      </c>
      <c r="C1983" s="2" t="s">
        <v>11</v>
      </c>
      <c r="D1983" s="2" t="s">
        <v>111</v>
      </c>
      <c r="E1983" s="2" t="s">
        <v>378</v>
      </c>
      <c r="F1983" s="3">
        <v>5</v>
      </c>
      <c r="G1983" s="2" t="s">
        <v>1101</v>
      </c>
      <c r="H1983" s="2" t="s">
        <v>9029</v>
      </c>
      <c r="I1983" s="3" t="s">
        <v>9030</v>
      </c>
      <c r="J1983" s="3" t="s">
        <v>1132</v>
      </c>
      <c r="K1983" s="2" t="s">
        <v>9031</v>
      </c>
    </row>
    <row r="1984" spans="1:11" x14ac:dyDescent="0.25">
      <c r="A1984" s="2" t="s">
        <v>9032</v>
      </c>
      <c r="B1984" s="2" t="s">
        <v>110</v>
      </c>
      <c r="C1984" s="2" t="s">
        <v>11</v>
      </c>
      <c r="D1984" s="2" t="s">
        <v>111</v>
      </c>
      <c r="E1984" s="2" t="s">
        <v>378</v>
      </c>
      <c r="F1984" s="3">
        <v>6</v>
      </c>
      <c r="G1984" s="2" t="s">
        <v>1101</v>
      </c>
      <c r="H1984" s="2" t="s">
        <v>9033</v>
      </c>
      <c r="I1984" s="3" t="s">
        <v>9034</v>
      </c>
      <c r="J1984" s="3" t="s">
        <v>1132</v>
      </c>
      <c r="K1984" s="2" t="s">
        <v>9035</v>
      </c>
    </row>
    <row r="1985" spans="1:11" x14ac:dyDescent="0.25">
      <c r="A1985" s="2" t="s">
        <v>9036</v>
      </c>
      <c r="B1985" s="2" t="s">
        <v>110</v>
      </c>
      <c r="C1985" s="2" t="s">
        <v>11</v>
      </c>
      <c r="D1985" s="2" t="s">
        <v>111</v>
      </c>
      <c r="E1985" s="2" t="s">
        <v>378</v>
      </c>
      <c r="F1985" s="3">
        <v>7</v>
      </c>
      <c r="G1985" s="2" t="s">
        <v>1101</v>
      </c>
      <c r="H1985" s="2" t="s">
        <v>9037</v>
      </c>
      <c r="I1985" s="3" t="s">
        <v>9038</v>
      </c>
      <c r="J1985" s="3" t="s">
        <v>1098</v>
      </c>
      <c r="K1985" s="2" t="s">
        <v>9039</v>
      </c>
    </row>
    <row r="1986" spans="1:11" x14ac:dyDescent="0.25">
      <c r="A1986" s="2" t="s">
        <v>9040</v>
      </c>
      <c r="B1986" s="2" t="s">
        <v>110</v>
      </c>
      <c r="C1986" s="2" t="s">
        <v>11</v>
      </c>
      <c r="D1986" s="2" t="s">
        <v>111</v>
      </c>
      <c r="E1986" s="2" t="s">
        <v>378</v>
      </c>
      <c r="F1986" s="3">
        <v>8</v>
      </c>
      <c r="G1986" s="2" t="s">
        <v>1101</v>
      </c>
      <c r="H1986" s="2" t="s">
        <v>9041</v>
      </c>
      <c r="I1986" s="3" t="s">
        <v>9042</v>
      </c>
      <c r="J1986" s="3" t="s">
        <v>1098</v>
      </c>
      <c r="K1986" s="2" t="s">
        <v>9043</v>
      </c>
    </row>
    <row r="1987" spans="1:11" x14ac:dyDescent="0.25">
      <c r="A1987" s="2" t="s">
        <v>9044</v>
      </c>
      <c r="B1987" s="2" t="s">
        <v>110</v>
      </c>
      <c r="C1987" s="2" t="s">
        <v>11</v>
      </c>
      <c r="D1987" s="2" t="s">
        <v>111</v>
      </c>
      <c r="E1987" s="2" t="s">
        <v>398</v>
      </c>
      <c r="F1987" s="3">
        <v>0</v>
      </c>
      <c r="G1987" s="2" t="s">
        <v>1095</v>
      </c>
      <c r="H1987" s="2" t="s">
        <v>9045</v>
      </c>
      <c r="I1987" s="3" t="s">
        <v>9046</v>
      </c>
      <c r="J1987" s="3" t="s">
        <v>1098</v>
      </c>
      <c r="K1987" s="2" t="s">
        <v>9047</v>
      </c>
    </row>
    <row r="1988" spans="1:11" x14ac:dyDescent="0.25">
      <c r="A1988" s="2" t="s">
        <v>9048</v>
      </c>
      <c r="B1988" s="2" t="s">
        <v>110</v>
      </c>
      <c r="C1988" s="2" t="s">
        <v>11</v>
      </c>
      <c r="D1988" s="2" t="s">
        <v>111</v>
      </c>
      <c r="E1988" s="2" t="s">
        <v>398</v>
      </c>
      <c r="F1988" s="3">
        <v>1</v>
      </c>
      <c r="G1988" s="2" t="s">
        <v>1101</v>
      </c>
      <c r="H1988" s="2" t="s">
        <v>9049</v>
      </c>
      <c r="I1988" s="3" t="s">
        <v>9050</v>
      </c>
      <c r="J1988" s="3" t="s">
        <v>1098</v>
      </c>
      <c r="K1988" s="2" t="s">
        <v>9051</v>
      </c>
    </row>
    <row r="1989" spans="1:11" x14ac:dyDescent="0.25">
      <c r="A1989" s="2" t="s">
        <v>9052</v>
      </c>
      <c r="B1989" s="2" t="s">
        <v>110</v>
      </c>
      <c r="C1989" s="2" t="s">
        <v>11</v>
      </c>
      <c r="D1989" s="2" t="s">
        <v>111</v>
      </c>
      <c r="E1989" s="2" t="s">
        <v>398</v>
      </c>
      <c r="F1989" s="3">
        <v>2</v>
      </c>
      <c r="G1989" s="2" t="s">
        <v>1101</v>
      </c>
      <c r="H1989" s="2" t="s">
        <v>9053</v>
      </c>
      <c r="I1989" s="3" t="s">
        <v>9054</v>
      </c>
      <c r="J1989" s="3" t="s">
        <v>1098</v>
      </c>
      <c r="K1989" s="2" t="s">
        <v>9055</v>
      </c>
    </row>
    <row r="1990" spans="1:11" x14ac:dyDescent="0.25">
      <c r="A1990" s="2" t="s">
        <v>9056</v>
      </c>
      <c r="B1990" s="2" t="s">
        <v>110</v>
      </c>
      <c r="C1990" s="2" t="s">
        <v>11</v>
      </c>
      <c r="D1990" s="2" t="s">
        <v>111</v>
      </c>
      <c r="E1990" s="2" t="s">
        <v>398</v>
      </c>
      <c r="F1990" s="3">
        <v>3</v>
      </c>
      <c r="G1990" s="2" t="s">
        <v>1101</v>
      </c>
      <c r="H1990" s="2" t="s">
        <v>9057</v>
      </c>
      <c r="I1990" s="3" t="s">
        <v>9058</v>
      </c>
      <c r="J1990" s="3" t="s">
        <v>1098</v>
      </c>
      <c r="K1990" s="2" t="s">
        <v>9059</v>
      </c>
    </row>
    <row r="1991" spans="1:11" x14ac:dyDescent="0.25">
      <c r="A1991" s="2" t="s">
        <v>9060</v>
      </c>
      <c r="B1991" s="2" t="s">
        <v>110</v>
      </c>
      <c r="C1991" s="2" t="s">
        <v>11</v>
      </c>
      <c r="D1991" s="2" t="s">
        <v>111</v>
      </c>
      <c r="E1991" s="2" t="s">
        <v>398</v>
      </c>
      <c r="F1991" s="3">
        <v>4</v>
      </c>
      <c r="G1991" s="2" t="s">
        <v>1101</v>
      </c>
      <c r="H1991" s="2" t="s">
        <v>9061</v>
      </c>
      <c r="I1991" s="3" t="s">
        <v>9062</v>
      </c>
      <c r="J1991" s="3" t="s">
        <v>1098</v>
      </c>
      <c r="K1991" s="2" t="s">
        <v>9063</v>
      </c>
    </row>
    <row r="1992" spans="1:11" x14ac:dyDescent="0.25">
      <c r="A1992" s="2" t="s">
        <v>9064</v>
      </c>
      <c r="B1992" s="2" t="s">
        <v>110</v>
      </c>
      <c r="C1992" s="2" t="s">
        <v>11</v>
      </c>
      <c r="D1992" s="2" t="s">
        <v>111</v>
      </c>
      <c r="E1992" s="2" t="s">
        <v>398</v>
      </c>
      <c r="F1992" s="3">
        <v>5</v>
      </c>
      <c r="G1992" s="2" t="s">
        <v>1101</v>
      </c>
      <c r="H1992" s="2" t="s">
        <v>9065</v>
      </c>
      <c r="I1992" s="3" t="s">
        <v>9066</v>
      </c>
      <c r="J1992" s="3" t="s">
        <v>1098</v>
      </c>
      <c r="K1992" s="2" t="s">
        <v>9067</v>
      </c>
    </row>
    <row r="1993" spans="1:11" x14ac:dyDescent="0.25">
      <c r="A1993" s="2" t="s">
        <v>9068</v>
      </c>
      <c r="B1993" s="2" t="s">
        <v>110</v>
      </c>
      <c r="C1993" s="2" t="s">
        <v>11</v>
      </c>
      <c r="D1993" s="2" t="s">
        <v>111</v>
      </c>
      <c r="E1993" s="2" t="s">
        <v>398</v>
      </c>
      <c r="F1993" s="3">
        <v>6</v>
      </c>
      <c r="G1993" s="2" t="s">
        <v>1101</v>
      </c>
      <c r="H1993" s="2" t="s">
        <v>9069</v>
      </c>
      <c r="I1993" s="3" t="s">
        <v>9070</v>
      </c>
      <c r="J1993" s="3" t="s">
        <v>1098</v>
      </c>
      <c r="K1993" s="2" t="s">
        <v>9071</v>
      </c>
    </row>
    <row r="1994" spans="1:11" x14ac:dyDescent="0.25">
      <c r="A1994" s="2" t="s">
        <v>9072</v>
      </c>
      <c r="B1994" s="2" t="s">
        <v>110</v>
      </c>
      <c r="C1994" s="2" t="s">
        <v>11</v>
      </c>
      <c r="D1994" s="2" t="s">
        <v>111</v>
      </c>
      <c r="E1994" s="2" t="s">
        <v>398</v>
      </c>
      <c r="F1994" s="3">
        <v>7</v>
      </c>
      <c r="G1994" s="2" t="s">
        <v>1101</v>
      </c>
      <c r="H1994" s="2" t="s">
        <v>9073</v>
      </c>
      <c r="I1994" s="3" t="s">
        <v>9074</v>
      </c>
      <c r="J1994" s="3" t="s">
        <v>1098</v>
      </c>
      <c r="K1994" s="2" t="s">
        <v>9075</v>
      </c>
    </row>
    <row r="1995" spans="1:11" x14ac:dyDescent="0.25">
      <c r="A1995" s="2" t="s">
        <v>9076</v>
      </c>
      <c r="B1995" s="2" t="s">
        <v>110</v>
      </c>
      <c r="C1995" s="2" t="s">
        <v>11</v>
      </c>
      <c r="D1995" s="2" t="s">
        <v>111</v>
      </c>
      <c r="E1995" s="2" t="s">
        <v>398</v>
      </c>
      <c r="F1995" s="3">
        <v>8</v>
      </c>
      <c r="G1995" s="2" t="s">
        <v>1101</v>
      </c>
      <c r="H1995" s="2" t="s">
        <v>9077</v>
      </c>
      <c r="I1995" s="3" t="s">
        <v>9078</v>
      </c>
      <c r="J1995" s="3" t="s">
        <v>1098</v>
      </c>
      <c r="K1995" s="2" t="s">
        <v>9079</v>
      </c>
    </row>
    <row r="1996" spans="1:11" x14ac:dyDescent="0.25">
      <c r="A1996" s="2" t="s">
        <v>9080</v>
      </c>
      <c r="B1996" s="2" t="s">
        <v>110</v>
      </c>
      <c r="C1996" s="2" t="s">
        <v>11</v>
      </c>
      <c r="D1996" s="2" t="s">
        <v>111</v>
      </c>
      <c r="E1996" s="2" t="s">
        <v>423</v>
      </c>
      <c r="F1996" s="3">
        <v>0</v>
      </c>
      <c r="G1996" s="2" t="s">
        <v>1095</v>
      </c>
      <c r="H1996" s="2" t="s">
        <v>9081</v>
      </c>
      <c r="I1996" s="3" t="s">
        <v>9082</v>
      </c>
      <c r="J1996" s="3" t="s">
        <v>1098</v>
      </c>
      <c r="K1996" s="2" t="s">
        <v>9083</v>
      </c>
    </row>
    <row r="1997" spans="1:11" x14ac:dyDescent="0.25">
      <c r="A1997" s="2" t="s">
        <v>9084</v>
      </c>
      <c r="B1997" s="2" t="s">
        <v>110</v>
      </c>
      <c r="C1997" s="2" t="s">
        <v>11</v>
      </c>
      <c r="D1997" s="2" t="s">
        <v>111</v>
      </c>
      <c r="E1997" s="2" t="s">
        <v>423</v>
      </c>
      <c r="F1997" s="3">
        <v>1</v>
      </c>
      <c r="G1997" s="2" t="s">
        <v>1101</v>
      </c>
      <c r="H1997" s="2" t="s">
        <v>9085</v>
      </c>
      <c r="I1997" s="3" t="s">
        <v>9086</v>
      </c>
      <c r="J1997" s="3" t="s">
        <v>1098</v>
      </c>
      <c r="K1997" s="2" t="s">
        <v>9087</v>
      </c>
    </row>
    <row r="1998" spans="1:11" x14ac:dyDescent="0.25">
      <c r="A1998" s="2" t="s">
        <v>9088</v>
      </c>
      <c r="B1998" s="2" t="s">
        <v>110</v>
      </c>
      <c r="C1998" s="2" t="s">
        <v>11</v>
      </c>
      <c r="D1998" s="2" t="s">
        <v>111</v>
      </c>
      <c r="E1998" s="2" t="s">
        <v>423</v>
      </c>
      <c r="F1998" s="3">
        <v>2</v>
      </c>
      <c r="G1998" s="2" t="s">
        <v>1101</v>
      </c>
      <c r="H1998" s="2" t="s">
        <v>9089</v>
      </c>
      <c r="I1998" s="3" t="s">
        <v>9090</v>
      </c>
      <c r="J1998" s="3" t="s">
        <v>1098</v>
      </c>
      <c r="K1998" s="2" t="s">
        <v>9091</v>
      </c>
    </row>
    <row r="1999" spans="1:11" x14ac:dyDescent="0.25">
      <c r="A1999" s="2" t="s">
        <v>9092</v>
      </c>
      <c r="B1999" s="2" t="s">
        <v>110</v>
      </c>
      <c r="C1999" s="2" t="s">
        <v>11</v>
      </c>
      <c r="D1999" s="2" t="s">
        <v>111</v>
      </c>
      <c r="E1999" s="2" t="s">
        <v>423</v>
      </c>
      <c r="F1999" s="3">
        <v>3</v>
      </c>
      <c r="G1999" s="2" t="s">
        <v>1101</v>
      </c>
      <c r="H1999" s="2" t="s">
        <v>9093</v>
      </c>
      <c r="I1999" s="3" t="s">
        <v>9094</v>
      </c>
      <c r="J1999" s="3" t="s">
        <v>1098</v>
      </c>
      <c r="K1999" s="2" t="s">
        <v>9095</v>
      </c>
    </row>
    <row r="2000" spans="1:11" x14ac:dyDescent="0.25">
      <c r="A2000" s="2" t="s">
        <v>9096</v>
      </c>
      <c r="B2000" s="2" t="s">
        <v>110</v>
      </c>
      <c r="C2000" s="2" t="s">
        <v>11</v>
      </c>
      <c r="D2000" s="2" t="s">
        <v>111</v>
      </c>
      <c r="E2000" s="2" t="s">
        <v>423</v>
      </c>
      <c r="F2000" s="3">
        <v>4</v>
      </c>
      <c r="G2000" s="2" t="s">
        <v>1101</v>
      </c>
      <c r="H2000" s="2" t="s">
        <v>9097</v>
      </c>
      <c r="I2000" s="3" t="s">
        <v>9098</v>
      </c>
      <c r="J2000" s="3" t="s">
        <v>1098</v>
      </c>
      <c r="K2000" s="2" t="s">
        <v>9099</v>
      </c>
    </row>
    <row r="2001" spans="1:11" x14ac:dyDescent="0.25">
      <c r="A2001" s="2" t="s">
        <v>9100</v>
      </c>
      <c r="B2001" s="2" t="s">
        <v>110</v>
      </c>
      <c r="C2001" s="2" t="s">
        <v>11</v>
      </c>
      <c r="D2001" s="2" t="s">
        <v>111</v>
      </c>
      <c r="E2001" s="2" t="s">
        <v>423</v>
      </c>
      <c r="F2001" s="3">
        <v>5</v>
      </c>
      <c r="G2001" s="2" t="s">
        <v>1101</v>
      </c>
      <c r="H2001" s="2" t="s">
        <v>9101</v>
      </c>
      <c r="I2001" s="3" t="s">
        <v>9102</v>
      </c>
      <c r="J2001" s="3" t="s">
        <v>1098</v>
      </c>
      <c r="K2001" s="2" t="s">
        <v>9103</v>
      </c>
    </row>
    <row r="2002" spans="1:11" x14ac:dyDescent="0.25">
      <c r="A2002" s="2" t="s">
        <v>9104</v>
      </c>
      <c r="B2002" s="2" t="s">
        <v>110</v>
      </c>
      <c r="C2002" s="2" t="s">
        <v>11</v>
      </c>
      <c r="D2002" s="2" t="s">
        <v>111</v>
      </c>
      <c r="E2002" s="2" t="s">
        <v>423</v>
      </c>
      <c r="F2002" s="3">
        <v>6</v>
      </c>
      <c r="G2002" s="2" t="s">
        <v>1101</v>
      </c>
      <c r="H2002" s="2" t="s">
        <v>9105</v>
      </c>
      <c r="I2002" s="3" t="s">
        <v>9106</v>
      </c>
      <c r="J2002" s="3" t="s">
        <v>1098</v>
      </c>
      <c r="K2002" s="2" t="s">
        <v>9107</v>
      </c>
    </row>
    <row r="2003" spans="1:11" x14ac:dyDescent="0.25">
      <c r="A2003" s="2" t="s">
        <v>9108</v>
      </c>
      <c r="B2003" s="2" t="s">
        <v>110</v>
      </c>
      <c r="C2003" s="2" t="s">
        <v>11</v>
      </c>
      <c r="D2003" s="2" t="s">
        <v>111</v>
      </c>
      <c r="E2003" s="2" t="s">
        <v>423</v>
      </c>
      <c r="F2003" s="3">
        <v>7</v>
      </c>
      <c r="G2003" s="2" t="s">
        <v>1101</v>
      </c>
      <c r="H2003" s="2" t="s">
        <v>9109</v>
      </c>
      <c r="I2003" s="3" t="s">
        <v>9110</v>
      </c>
      <c r="J2003" s="3" t="s">
        <v>1098</v>
      </c>
      <c r="K2003" s="2" t="s">
        <v>9111</v>
      </c>
    </row>
    <row r="2004" spans="1:11" x14ac:dyDescent="0.25">
      <c r="A2004" s="2" t="s">
        <v>9112</v>
      </c>
      <c r="B2004" s="2" t="s">
        <v>110</v>
      </c>
      <c r="C2004" s="2" t="s">
        <v>11</v>
      </c>
      <c r="D2004" s="2" t="s">
        <v>111</v>
      </c>
      <c r="E2004" s="2" t="s">
        <v>423</v>
      </c>
      <c r="F2004" s="3">
        <v>8</v>
      </c>
      <c r="G2004" s="2" t="s">
        <v>1101</v>
      </c>
      <c r="H2004" s="2" t="s">
        <v>9113</v>
      </c>
      <c r="I2004" s="3" t="s">
        <v>9114</v>
      </c>
      <c r="J2004" s="3" t="s">
        <v>1098</v>
      </c>
      <c r="K2004" s="2" t="s">
        <v>9115</v>
      </c>
    </row>
    <row r="2005" spans="1:11" x14ac:dyDescent="0.25">
      <c r="A2005" s="2" t="s">
        <v>9116</v>
      </c>
      <c r="B2005" s="2" t="s">
        <v>110</v>
      </c>
      <c r="C2005" s="2" t="s">
        <v>11</v>
      </c>
      <c r="D2005" s="2" t="s">
        <v>111</v>
      </c>
      <c r="E2005" s="2" t="s">
        <v>401</v>
      </c>
      <c r="F2005" s="3">
        <v>0</v>
      </c>
      <c r="G2005" s="2" t="s">
        <v>1095</v>
      </c>
      <c r="H2005" s="2" t="s">
        <v>9117</v>
      </c>
      <c r="I2005" s="3" t="s">
        <v>9118</v>
      </c>
      <c r="J2005" s="3" t="s">
        <v>1098</v>
      </c>
      <c r="K2005" s="2" t="s">
        <v>9119</v>
      </c>
    </row>
    <row r="2006" spans="1:11" x14ac:dyDescent="0.25">
      <c r="A2006" s="2" t="s">
        <v>9120</v>
      </c>
      <c r="B2006" s="2" t="s">
        <v>110</v>
      </c>
      <c r="C2006" s="2" t="s">
        <v>11</v>
      </c>
      <c r="D2006" s="2" t="s">
        <v>111</v>
      </c>
      <c r="E2006" s="2" t="s">
        <v>401</v>
      </c>
      <c r="F2006" s="3">
        <v>1</v>
      </c>
      <c r="G2006" s="2" t="s">
        <v>1101</v>
      </c>
      <c r="H2006" s="2" t="s">
        <v>9121</v>
      </c>
      <c r="I2006" s="3" t="s">
        <v>9122</v>
      </c>
      <c r="J2006" s="3" t="s">
        <v>1098</v>
      </c>
      <c r="K2006" s="2" t="s">
        <v>9123</v>
      </c>
    </row>
    <row r="2007" spans="1:11" x14ac:dyDescent="0.25">
      <c r="A2007" s="2" t="s">
        <v>9124</v>
      </c>
      <c r="B2007" s="2" t="s">
        <v>110</v>
      </c>
      <c r="C2007" s="2" t="s">
        <v>11</v>
      </c>
      <c r="D2007" s="2" t="s">
        <v>111</v>
      </c>
      <c r="E2007" s="2" t="s">
        <v>401</v>
      </c>
      <c r="F2007" s="3">
        <v>2</v>
      </c>
      <c r="G2007" s="2" t="s">
        <v>1101</v>
      </c>
      <c r="H2007" s="2" t="s">
        <v>9125</v>
      </c>
      <c r="I2007" s="3" t="s">
        <v>9126</v>
      </c>
      <c r="J2007" s="3" t="s">
        <v>1098</v>
      </c>
      <c r="K2007" s="2" t="s">
        <v>9127</v>
      </c>
    </row>
    <row r="2008" spans="1:11" x14ac:dyDescent="0.25">
      <c r="A2008" s="2" t="s">
        <v>9128</v>
      </c>
      <c r="B2008" s="2" t="s">
        <v>110</v>
      </c>
      <c r="C2008" s="2" t="s">
        <v>11</v>
      </c>
      <c r="D2008" s="2" t="s">
        <v>111</v>
      </c>
      <c r="E2008" s="2" t="s">
        <v>401</v>
      </c>
      <c r="F2008" s="3">
        <v>3</v>
      </c>
      <c r="G2008" s="2" t="s">
        <v>1101</v>
      </c>
      <c r="H2008" s="2" t="s">
        <v>9129</v>
      </c>
      <c r="I2008" s="3" t="s">
        <v>9130</v>
      </c>
      <c r="J2008" s="3" t="s">
        <v>1098</v>
      </c>
      <c r="K2008" s="2" t="s">
        <v>9131</v>
      </c>
    </row>
    <row r="2009" spans="1:11" x14ac:dyDescent="0.25">
      <c r="A2009" s="2" t="s">
        <v>9132</v>
      </c>
      <c r="B2009" s="2" t="s">
        <v>110</v>
      </c>
      <c r="C2009" s="2" t="s">
        <v>11</v>
      </c>
      <c r="D2009" s="2" t="s">
        <v>111</v>
      </c>
      <c r="E2009" s="2" t="s">
        <v>401</v>
      </c>
      <c r="F2009" s="3">
        <v>4</v>
      </c>
      <c r="G2009" s="2" t="s">
        <v>1101</v>
      </c>
      <c r="H2009" s="2" t="s">
        <v>9133</v>
      </c>
      <c r="I2009" s="3" t="s">
        <v>9134</v>
      </c>
      <c r="J2009" s="3" t="s">
        <v>1098</v>
      </c>
      <c r="K2009" s="2" t="s">
        <v>9135</v>
      </c>
    </row>
    <row r="2010" spans="1:11" x14ac:dyDescent="0.25">
      <c r="A2010" s="2" t="s">
        <v>9136</v>
      </c>
      <c r="B2010" s="2" t="s">
        <v>110</v>
      </c>
      <c r="C2010" s="2" t="s">
        <v>11</v>
      </c>
      <c r="D2010" s="2" t="s">
        <v>111</v>
      </c>
      <c r="E2010" s="2" t="s">
        <v>401</v>
      </c>
      <c r="F2010" s="3">
        <v>5</v>
      </c>
      <c r="G2010" s="2" t="s">
        <v>1101</v>
      </c>
      <c r="H2010" s="2" t="s">
        <v>9137</v>
      </c>
      <c r="I2010" s="3" t="s">
        <v>9138</v>
      </c>
      <c r="J2010" s="3" t="s">
        <v>1098</v>
      </c>
      <c r="K2010" s="2" t="s">
        <v>9139</v>
      </c>
    </row>
    <row r="2011" spans="1:11" x14ac:dyDescent="0.25">
      <c r="A2011" s="2" t="s">
        <v>9140</v>
      </c>
      <c r="B2011" s="2" t="s">
        <v>110</v>
      </c>
      <c r="C2011" s="2" t="s">
        <v>11</v>
      </c>
      <c r="D2011" s="2" t="s">
        <v>111</v>
      </c>
      <c r="E2011" s="2" t="s">
        <v>401</v>
      </c>
      <c r="F2011" s="3">
        <v>6</v>
      </c>
      <c r="G2011" s="2" t="s">
        <v>1101</v>
      </c>
      <c r="H2011" s="2" t="s">
        <v>9141</v>
      </c>
      <c r="I2011" s="3" t="s">
        <v>9142</v>
      </c>
      <c r="J2011" s="3" t="s">
        <v>1098</v>
      </c>
      <c r="K2011" s="2" t="s">
        <v>9143</v>
      </c>
    </row>
    <row r="2012" spans="1:11" x14ac:dyDescent="0.25">
      <c r="A2012" s="2" t="s">
        <v>9144</v>
      </c>
      <c r="B2012" s="2" t="s">
        <v>110</v>
      </c>
      <c r="C2012" s="2" t="s">
        <v>11</v>
      </c>
      <c r="D2012" s="2" t="s">
        <v>111</v>
      </c>
      <c r="E2012" s="2" t="s">
        <v>401</v>
      </c>
      <c r="F2012" s="3">
        <v>7</v>
      </c>
      <c r="G2012" s="2" t="s">
        <v>1101</v>
      </c>
      <c r="H2012" s="2" t="s">
        <v>9145</v>
      </c>
      <c r="I2012" s="3" t="s">
        <v>9146</v>
      </c>
      <c r="J2012" s="3" t="s">
        <v>1098</v>
      </c>
      <c r="K2012" s="2" t="s">
        <v>9147</v>
      </c>
    </row>
    <row r="2013" spans="1:11" x14ac:dyDescent="0.25">
      <c r="A2013" s="2" t="s">
        <v>9148</v>
      </c>
      <c r="B2013" s="2" t="s">
        <v>110</v>
      </c>
      <c r="C2013" s="2" t="s">
        <v>11</v>
      </c>
      <c r="D2013" s="2" t="s">
        <v>111</v>
      </c>
      <c r="E2013" s="2" t="s">
        <v>401</v>
      </c>
      <c r="F2013" s="3">
        <v>8</v>
      </c>
      <c r="G2013" s="2" t="s">
        <v>1101</v>
      </c>
      <c r="H2013" s="2" t="s">
        <v>9149</v>
      </c>
      <c r="I2013" s="3" t="s">
        <v>9150</v>
      </c>
      <c r="J2013" s="3" t="s">
        <v>1132</v>
      </c>
      <c r="K2013" s="2" t="s">
        <v>9151</v>
      </c>
    </row>
    <row r="2014" spans="1:11" x14ac:dyDescent="0.25">
      <c r="A2014" s="2" t="s">
        <v>9152</v>
      </c>
      <c r="B2014" s="2" t="s">
        <v>110</v>
      </c>
      <c r="C2014" s="2" t="s">
        <v>11</v>
      </c>
      <c r="D2014" s="2" t="s">
        <v>111</v>
      </c>
      <c r="E2014" s="2" t="s">
        <v>373</v>
      </c>
      <c r="F2014" s="3">
        <v>0</v>
      </c>
      <c r="G2014" s="2" t="s">
        <v>1095</v>
      </c>
      <c r="H2014" s="2" t="s">
        <v>9153</v>
      </c>
      <c r="I2014" s="3" t="s">
        <v>9154</v>
      </c>
      <c r="J2014" s="3" t="s">
        <v>1098</v>
      </c>
      <c r="K2014" s="2" t="s">
        <v>9155</v>
      </c>
    </row>
    <row r="2015" spans="1:11" x14ac:dyDescent="0.25">
      <c r="A2015" s="2" t="s">
        <v>9156</v>
      </c>
      <c r="B2015" s="2" t="s">
        <v>110</v>
      </c>
      <c r="C2015" s="2" t="s">
        <v>11</v>
      </c>
      <c r="D2015" s="2" t="s">
        <v>111</v>
      </c>
      <c r="E2015" s="2" t="s">
        <v>373</v>
      </c>
      <c r="F2015" s="3">
        <v>1</v>
      </c>
      <c r="G2015" s="2" t="s">
        <v>1101</v>
      </c>
      <c r="H2015" s="2" t="s">
        <v>9157</v>
      </c>
      <c r="I2015" s="3" t="s">
        <v>9158</v>
      </c>
      <c r="J2015" s="3" t="s">
        <v>1098</v>
      </c>
      <c r="K2015" s="2" t="s">
        <v>9159</v>
      </c>
    </row>
    <row r="2016" spans="1:11" x14ac:dyDescent="0.25">
      <c r="A2016" s="2" t="s">
        <v>9160</v>
      </c>
      <c r="B2016" s="2" t="s">
        <v>110</v>
      </c>
      <c r="C2016" s="2" t="s">
        <v>11</v>
      </c>
      <c r="D2016" s="2" t="s">
        <v>111</v>
      </c>
      <c r="E2016" s="2" t="s">
        <v>373</v>
      </c>
      <c r="F2016" s="3">
        <v>2</v>
      </c>
      <c r="G2016" s="2" t="s">
        <v>1101</v>
      </c>
      <c r="H2016" s="2" t="s">
        <v>9161</v>
      </c>
      <c r="I2016" s="3" t="s">
        <v>9162</v>
      </c>
      <c r="J2016" s="3" t="s">
        <v>1098</v>
      </c>
      <c r="K2016" s="2" t="s">
        <v>9163</v>
      </c>
    </row>
    <row r="2017" spans="1:11" x14ac:dyDescent="0.25">
      <c r="A2017" s="2" t="s">
        <v>9164</v>
      </c>
      <c r="B2017" s="2" t="s">
        <v>110</v>
      </c>
      <c r="C2017" s="2" t="s">
        <v>11</v>
      </c>
      <c r="D2017" s="2" t="s">
        <v>111</v>
      </c>
      <c r="E2017" s="2" t="s">
        <v>373</v>
      </c>
      <c r="F2017" s="3">
        <v>3</v>
      </c>
      <c r="G2017" s="2" t="s">
        <v>1101</v>
      </c>
      <c r="H2017" s="2" t="s">
        <v>9165</v>
      </c>
      <c r="I2017" s="3" t="s">
        <v>9166</v>
      </c>
      <c r="J2017" s="3" t="s">
        <v>1098</v>
      </c>
      <c r="K2017" s="2" t="s">
        <v>9167</v>
      </c>
    </row>
    <row r="2018" spans="1:11" x14ac:dyDescent="0.25">
      <c r="A2018" s="2" t="s">
        <v>9168</v>
      </c>
      <c r="B2018" s="2" t="s">
        <v>110</v>
      </c>
      <c r="C2018" s="2" t="s">
        <v>11</v>
      </c>
      <c r="D2018" s="2" t="s">
        <v>111</v>
      </c>
      <c r="E2018" s="2" t="s">
        <v>373</v>
      </c>
      <c r="F2018" s="3">
        <v>4</v>
      </c>
      <c r="G2018" s="2" t="s">
        <v>1101</v>
      </c>
      <c r="H2018" s="2" t="s">
        <v>9169</v>
      </c>
      <c r="I2018" s="3" t="s">
        <v>9170</v>
      </c>
      <c r="J2018" s="3" t="s">
        <v>1098</v>
      </c>
      <c r="K2018" s="2" t="s">
        <v>9171</v>
      </c>
    </row>
    <row r="2019" spans="1:11" x14ac:dyDescent="0.25">
      <c r="A2019" s="2" t="s">
        <v>9172</v>
      </c>
      <c r="B2019" s="2" t="s">
        <v>110</v>
      </c>
      <c r="C2019" s="2" t="s">
        <v>11</v>
      </c>
      <c r="D2019" s="2" t="s">
        <v>111</v>
      </c>
      <c r="E2019" s="2" t="s">
        <v>373</v>
      </c>
      <c r="F2019" s="3">
        <v>5</v>
      </c>
      <c r="G2019" s="2" t="s">
        <v>1101</v>
      </c>
      <c r="H2019" s="2" t="s">
        <v>9173</v>
      </c>
      <c r="I2019" s="3" t="s">
        <v>9174</v>
      </c>
      <c r="J2019" s="3" t="s">
        <v>1098</v>
      </c>
      <c r="K2019" s="2" t="s">
        <v>9175</v>
      </c>
    </row>
    <row r="2020" spans="1:11" x14ac:dyDescent="0.25">
      <c r="A2020" s="2" t="s">
        <v>9176</v>
      </c>
      <c r="B2020" s="2" t="s">
        <v>110</v>
      </c>
      <c r="C2020" s="2" t="s">
        <v>11</v>
      </c>
      <c r="D2020" s="2" t="s">
        <v>111</v>
      </c>
      <c r="E2020" s="2" t="s">
        <v>373</v>
      </c>
      <c r="F2020" s="3">
        <v>6</v>
      </c>
      <c r="G2020" s="2" t="s">
        <v>1101</v>
      </c>
      <c r="H2020" s="2" t="s">
        <v>9177</v>
      </c>
      <c r="I2020" s="3" t="s">
        <v>9178</v>
      </c>
      <c r="J2020" s="3" t="s">
        <v>1098</v>
      </c>
      <c r="K2020" s="2" t="s">
        <v>9179</v>
      </c>
    </row>
    <row r="2021" spans="1:11" x14ac:dyDescent="0.25">
      <c r="A2021" s="2" t="s">
        <v>9180</v>
      </c>
      <c r="B2021" s="2" t="s">
        <v>110</v>
      </c>
      <c r="C2021" s="2" t="s">
        <v>11</v>
      </c>
      <c r="D2021" s="2" t="s">
        <v>111</v>
      </c>
      <c r="E2021" s="2" t="s">
        <v>373</v>
      </c>
      <c r="F2021" s="3">
        <v>7</v>
      </c>
      <c r="G2021" s="2" t="s">
        <v>1101</v>
      </c>
      <c r="H2021" s="2" t="s">
        <v>9181</v>
      </c>
      <c r="I2021" s="3" t="s">
        <v>9182</v>
      </c>
      <c r="J2021" s="3" t="s">
        <v>1137</v>
      </c>
      <c r="K2021" s="2" t="s">
        <v>9183</v>
      </c>
    </row>
    <row r="2022" spans="1:11" x14ac:dyDescent="0.25">
      <c r="A2022" s="2" t="s">
        <v>9184</v>
      </c>
      <c r="B2022" s="2" t="s">
        <v>110</v>
      </c>
      <c r="C2022" s="2" t="s">
        <v>11</v>
      </c>
      <c r="D2022" s="2" t="s">
        <v>111</v>
      </c>
      <c r="E2022" s="2" t="s">
        <v>373</v>
      </c>
      <c r="F2022" s="3">
        <v>8</v>
      </c>
      <c r="G2022" s="2" t="s">
        <v>1101</v>
      </c>
      <c r="H2022" s="2" t="s">
        <v>9185</v>
      </c>
      <c r="I2022" s="3" t="s">
        <v>9186</v>
      </c>
      <c r="J2022" s="3" t="s">
        <v>1098</v>
      </c>
      <c r="K2022" s="2" t="s">
        <v>9187</v>
      </c>
    </row>
    <row r="2023" spans="1:11" x14ac:dyDescent="0.25">
      <c r="A2023" s="2" t="s">
        <v>9188</v>
      </c>
      <c r="B2023" s="2" t="s">
        <v>181</v>
      </c>
      <c r="C2023" s="2" t="s">
        <v>20</v>
      </c>
      <c r="D2023" s="2" t="s">
        <v>182</v>
      </c>
      <c r="E2023" s="2" t="s">
        <v>388</v>
      </c>
      <c r="F2023" s="3">
        <v>0</v>
      </c>
      <c r="G2023" s="2" t="s">
        <v>1095</v>
      </c>
      <c r="H2023" s="2" t="s">
        <v>9189</v>
      </c>
      <c r="I2023" s="3" t="s">
        <v>9190</v>
      </c>
      <c r="J2023" s="3" t="s">
        <v>1098</v>
      </c>
      <c r="K2023" s="2" t="s">
        <v>9191</v>
      </c>
    </row>
    <row r="2024" spans="1:11" x14ac:dyDescent="0.25">
      <c r="A2024" s="2" t="s">
        <v>9192</v>
      </c>
      <c r="B2024" s="2" t="s">
        <v>181</v>
      </c>
      <c r="C2024" s="2" t="s">
        <v>20</v>
      </c>
      <c r="D2024" s="2" t="s">
        <v>182</v>
      </c>
      <c r="E2024" s="2" t="s">
        <v>388</v>
      </c>
      <c r="F2024" s="3">
        <v>1</v>
      </c>
      <c r="G2024" s="2" t="s">
        <v>1101</v>
      </c>
      <c r="H2024" s="2" t="s">
        <v>9193</v>
      </c>
      <c r="I2024" s="3" t="s">
        <v>9194</v>
      </c>
      <c r="J2024" s="3" t="s">
        <v>1098</v>
      </c>
      <c r="K2024" s="2" t="s">
        <v>9195</v>
      </c>
    </row>
    <row r="2025" spans="1:11" x14ac:dyDescent="0.25">
      <c r="A2025" s="2" t="s">
        <v>9196</v>
      </c>
      <c r="B2025" s="2" t="s">
        <v>181</v>
      </c>
      <c r="C2025" s="2" t="s">
        <v>20</v>
      </c>
      <c r="D2025" s="2" t="s">
        <v>182</v>
      </c>
      <c r="E2025" s="2" t="s">
        <v>388</v>
      </c>
      <c r="F2025" s="3">
        <v>2</v>
      </c>
      <c r="G2025" s="2" t="s">
        <v>1101</v>
      </c>
      <c r="H2025" s="2" t="s">
        <v>9197</v>
      </c>
      <c r="I2025" s="3" t="s">
        <v>9198</v>
      </c>
      <c r="J2025" s="3" t="s">
        <v>1098</v>
      </c>
      <c r="K2025" s="2" t="s">
        <v>9199</v>
      </c>
    </row>
    <row r="2026" spans="1:11" x14ac:dyDescent="0.25">
      <c r="A2026" s="2" t="s">
        <v>9200</v>
      </c>
      <c r="B2026" s="2" t="s">
        <v>181</v>
      </c>
      <c r="C2026" s="2" t="s">
        <v>20</v>
      </c>
      <c r="D2026" s="2" t="s">
        <v>182</v>
      </c>
      <c r="E2026" s="2" t="s">
        <v>388</v>
      </c>
      <c r="F2026" s="3">
        <v>3</v>
      </c>
      <c r="G2026" s="2" t="s">
        <v>1101</v>
      </c>
      <c r="H2026" s="2" t="s">
        <v>9201</v>
      </c>
      <c r="I2026" s="3" t="s">
        <v>9202</v>
      </c>
      <c r="J2026" s="3" t="s">
        <v>1098</v>
      </c>
      <c r="K2026" s="2" t="s">
        <v>9203</v>
      </c>
    </row>
    <row r="2027" spans="1:11" x14ac:dyDescent="0.25">
      <c r="A2027" s="2" t="s">
        <v>9204</v>
      </c>
      <c r="B2027" s="2" t="s">
        <v>181</v>
      </c>
      <c r="C2027" s="2" t="s">
        <v>20</v>
      </c>
      <c r="D2027" s="2" t="s">
        <v>182</v>
      </c>
      <c r="E2027" s="2" t="s">
        <v>388</v>
      </c>
      <c r="F2027" s="3">
        <v>4</v>
      </c>
      <c r="G2027" s="2" t="s">
        <v>1101</v>
      </c>
      <c r="H2027" s="2" t="s">
        <v>9205</v>
      </c>
      <c r="I2027" s="3" t="s">
        <v>9206</v>
      </c>
      <c r="J2027" s="3" t="s">
        <v>1098</v>
      </c>
      <c r="K2027" s="2" t="s">
        <v>9207</v>
      </c>
    </row>
    <row r="2028" spans="1:11" x14ac:dyDescent="0.25">
      <c r="A2028" s="2" t="s">
        <v>9208</v>
      </c>
      <c r="B2028" s="2" t="s">
        <v>181</v>
      </c>
      <c r="C2028" s="2" t="s">
        <v>20</v>
      </c>
      <c r="D2028" s="2" t="s">
        <v>182</v>
      </c>
      <c r="E2028" s="2" t="s">
        <v>388</v>
      </c>
      <c r="F2028" s="3">
        <v>5</v>
      </c>
      <c r="G2028" s="2" t="s">
        <v>1101</v>
      </c>
      <c r="H2028" s="2" t="s">
        <v>9209</v>
      </c>
      <c r="I2028" s="3" t="s">
        <v>9210</v>
      </c>
      <c r="J2028" s="3" t="s">
        <v>1098</v>
      </c>
      <c r="K2028" s="2" t="s">
        <v>9211</v>
      </c>
    </row>
    <row r="2029" spans="1:11" x14ac:dyDescent="0.25">
      <c r="A2029" s="2" t="s">
        <v>9212</v>
      </c>
      <c r="B2029" s="2" t="s">
        <v>181</v>
      </c>
      <c r="C2029" s="2" t="s">
        <v>20</v>
      </c>
      <c r="D2029" s="2" t="s">
        <v>182</v>
      </c>
      <c r="E2029" s="2" t="s">
        <v>388</v>
      </c>
      <c r="F2029" s="3">
        <v>6</v>
      </c>
      <c r="G2029" s="2" t="s">
        <v>1101</v>
      </c>
      <c r="H2029" s="2" t="s">
        <v>9213</v>
      </c>
      <c r="I2029" s="3" t="s">
        <v>9214</v>
      </c>
      <c r="J2029" s="3" t="s">
        <v>1098</v>
      </c>
      <c r="K2029" s="2" t="s">
        <v>9215</v>
      </c>
    </row>
    <row r="2030" spans="1:11" x14ac:dyDescent="0.25">
      <c r="A2030" s="2" t="s">
        <v>9216</v>
      </c>
      <c r="B2030" s="2" t="s">
        <v>181</v>
      </c>
      <c r="C2030" s="2" t="s">
        <v>20</v>
      </c>
      <c r="D2030" s="2" t="s">
        <v>182</v>
      </c>
      <c r="E2030" s="2" t="s">
        <v>1144</v>
      </c>
      <c r="F2030" s="3">
        <v>0</v>
      </c>
      <c r="G2030" s="2" t="s">
        <v>1095</v>
      </c>
      <c r="H2030" s="2" t="s">
        <v>9217</v>
      </c>
      <c r="I2030" s="3" t="s">
        <v>9218</v>
      </c>
      <c r="J2030" s="3" t="s">
        <v>1098</v>
      </c>
      <c r="K2030" s="2" t="s">
        <v>9219</v>
      </c>
    </row>
    <row r="2031" spans="1:11" x14ac:dyDescent="0.25">
      <c r="A2031" s="2" t="s">
        <v>9220</v>
      </c>
      <c r="B2031" s="2" t="s">
        <v>181</v>
      </c>
      <c r="C2031" s="2" t="s">
        <v>20</v>
      </c>
      <c r="D2031" s="2" t="s">
        <v>182</v>
      </c>
      <c r="E2031" s="2" t="s">
        <v>1144</v>
      </c>
      <c r="F2031" s="3">
        <v>1</v>
      </c>
      <c r="G2031" s="2" t="s">
        <v>1101</v>
      </c>
      <c r="H2031" s="2" t="s">
        <v>9221</v>
      </c>
      <c r="I2031" s="3" t="s">
        <v>9222</v>
      </c>
      <c r="J2031" s="3" t="s">
        <v>2720</v>
      </c>
      <c r="K2031" s="2" t="s">
        <v>9223</v>
      </c>
    </row>
    <row r="2032" spans="1:11" x14ac:dyDescent="0.25">
      <c r="A2032" s="2" t="s">
        <v>9224</v>
      </c>
      <c r="B2032" s="2" t="s">
        <v>181</v>
      </c>
      <c r="C2032" s="2" t="s">
        <v>20</v>
      </c>
      <c r="D2032" s="2" t="s">
        <v>182</v>
      </c>
      <c r="E2032" s="2" t="s">
        <v>1144</v>
      </c>
      <c r="F2032" s="3">
        <v>2</v>
      </c>
      <c r="G2032" s="2" t="s">
        <v>1101</v>
      </c>
      <c r="H2032" s="2" t="s">
        <v>9225</v>
      </c>
      <c r="I2032" s="3" t="s">
        <v>9226</v>
      </c>
      <c r="J2032" s="3" t="s">
        <v>1098</v>
      </c>
      <c r="K2032" s="2" t="s">
        <v>9227</v>
      </c>
    </row>
    <row r="2033" spans="1:11" x14ac:dyDescent="0.25">
      <c r="A2033" s="2" t="s">
        <v>9228</v>
      </c>
      <c r="B2033" s="2" t="s">
        <v>181</v>
      </c>
      <c r="C2033" s="2" t="s">
        <v>20</v>
      </c>
      <c r="D2033" s="2" t="s">
        <v>182</v>
      </c>
      <c r="E2033" s="2" t="s">
        <v>1144</v>
      </c>
      <c r="F2033" s="3">
        <v>3</v>
      </c>
      <c r="G2033" s="2" t="s">
        <v>1101</v>
      </c>
      <c r="H2033" s="2" t="s">
        <v>9229</v>
      </c>
      <c r="I2033" s="3" t="s">
        <v>9230</v>
      </c>
      <c r="J2033" s="3" t="s">
        <v>1098</v>
      </c>
      <c r="K2033" s="2" t="s">
        <v>9231</v>
      </c>
    </row>
    <row r="2034" spans="1:11" x14ac:dyDescent="0.25">
      <c r="A2034" s="2" t="s">
        <v>9232</v>
      </c>
      <c r="B2034" s="2" t="s">
        <v>181</v>
      </c>
      <c r="C2034" s="2" t="s">
        <v>20</v>
      </c>
      <c r="D2034" s="2" t="s">
        <v>182</v>
      </c>
      <c r="E2034" s="2" t="s">
        <v>1144</v>
      </c>
      <c r="F2034" s="3">
        <v>4</v>
      </c>
      <c r="G2034" s="2" t="s">
        <v>1101</v>
      </c>
      <c r="H2034" s="2" t="s">
        <v>9233</v>
      </c>
      <c r="I2034" s="3" t="s">
        <v>9234</v>
      </c>
      <c r="J2034" s="3" t="s">
        <v>1132</v>
      </c>
      <c r="K2034" s="2" t="s">
        <v>9235</v>
      </c>
    </row>
    <row r="2035" spans="1:11" x14ac:dyDescent="0.25">
      <c r="A2035" s="2" t="s">
        <v>9236</v>
      </c>
      <c r="B2035" s="2" t="s">
        <v>181</v>
      </c>
      <c r="C2035" s="2" t="s">
        <v>20</v>
      </c>
      <c r="D2035" s="2" t="s">
        <v>182</v>
      </c>
      <c r="E2035" s="2" t="s">
        <v>1144</v>
      </c>
      <c r="F2035" s="3">
        <v>5</v>
      </c>
      <c r="G2035" s="2" t="s">
        <v>1101</v>
      </c>
      <c r="H2035" s="2" t="s">
        <v>9237</v>
      </c>
      <c r="I2035" s="3" t="s">
        <v>9238</v>
      </c>
      <c r="J2035" s="3" t="s">
        <v>1132</v>
      </c>
      <c r="K2035" s="2" t="s">
        <v>9239</v>
      </c>
    </row>
    <row r="2036" spans="1:11" x14ac:dyDescent="0.25">
      <c r="A2036" s="2" t="s">
        <v>9240</v>
      </c>
      <c r="B2036" s="2" t="s">
        <v>181</v>
      </c>
      <c r="C2036" s="2" t="s">
        <v>20</v>
      </c>
      <c r="D2036" s="2" t="s">
        <v>182</v>
      </c>
      <c r="E2036" s="2" t="s">
        <v>1144</v>
      </c>
      <c r="F2036" s="3">
        <v>6</v>
      </c>
      <c r="G2036" s="2" t="s">
        <v>1101</v>
      </c>
      <c r="H2036" s="2" t="s">
        <v>9241</v>
      </c>
      <c r="I2036" s="3" t="s">
        <v>9242</v>
      </c>
      <c r="J2036" s="3" t="s">
        <v>1132</v>
      </c>
      <c r="K2036" s="2" t="s">
        <v>9243</v>
      </c>
    </row>
    <row r="2037" spans="1:11" x14ac:dyDescent="0.25">
      <c r="A2037" s="2" t="s">
        <v>9244</v>
      </c>
      <c r="B2037" s="2" t="s">
        <v>181</v>
      </c>
      <c r="C2037" s="2" t="s">
        <v>20</v>
      </c>
      <c r="D2037" s="2" t="s">
        <v>182</v>
      </c>
      <c r="E2037" s="2" t="s">
        <v>370</v>
      </c>
      <c r="F2037" s="3">
        <v>0</v>
      </c>
      <c r="G2037" s="2" t="s">
        <v>1095</v>
      </c>
      <c r="H2037" s="2" t="s">
        <v>9245</v>
      </c>
      <c r="I2037" s="3" t="s">
        <v>9246</v>
      </c>
      <c r="J2037" s="3" t="s">
        <v>1098</v>
      </c>
      <c r="K2037" s="2" t="s">
        <v>9247</v>
      </c>
    </row>
    <row r="2038" spans="1:11" x14ac:dyDescent="0.25">
      <c r="A2038" s="2" t="s">
        <v>9248</v>
      </c>
      <c r="B2038" s="2" t="s">
        <v>181</v>
      </c>
      <c r="C2038" s="2" t="s">
        <v>20</v>
      </c>
      <c r="D2038" s="2" t="s">
        <v>182</v>
      </c>
      <c r="E2038" s="2" t="s">
        <v>370</v>
      </c>
      <c r="F2038" s="3">
        <v>1</v>
      </c>
      <c r="G2038" s="2" t="s">
        <v>1101</v>
      </c>
      <c r="H2038" s="2" t="s">
        <v>9249</v>
      </c>
      <c r="I2038" s="3" t="s">
        <v>9250</v>
      </c>
      <c r="J2038" s="3" t="s">
        <v>1098</v>
      </c>
      <c r="K2038" s="2" t="s">
        <v>9251</v>
      </c>
    </row>
    <row r="2039" spans="1:11" x14ac:dyDescent="0.25">
      <c r="A2039" s="2" t="s">
        <v>9252</v>
      </c>
      <c r="B2039" s="2" t="s">
        <v>181</v>
      </c>
      <c r="C2039" s="2" t="s">
        <v>20</v>
      </c>
      <c r="D2039" s="2" t="s">
        <v>182</v>
      </c>
      <c r="E2039" s="2" t="s">
        <v>370</v>
      </c>
      <c r="F2039" s="3">
        <v>2</v>
      </c>
      <c r="G2039" s="2" t="s">
        <v>1101</v>
      </c>
      <c r="H2039" s="2" t="s">
        <v>9253</v>
      </c>
      <c r="I2039" s="3" t="s">
        <v>9254</v>
      </c>
      <c r="J2039" s="3" t="s">
        <v>1098</v>
      </c>
      <c r="K2039" s="2" t="s">
        <v>9255</v>
      </c>
    </row>
    <row r="2040" spans="1:11" x14ac:dyDescent="0.25">
      <c r="A2040" s="2" t="s">
        <v>9256</v>
      </c>
      <c r="B2040" s="2" t="s">
        <v>181</v>
      </c>
      <c r="C2040" s="2" t="s">
        <v>20</v>
      </c>
      <c r="D2040" s="2" t="s">
        <v>182</v>
      </c>
      <c r="E2040" s="2" t="s">
        <v>370</v>
      </c>
      <c r="F2040" s="3">
        <v>3</v>
      </c>
      <c r="G2040" s="2" t="s">
        <v>1101</v>
      </c>
      <c r="H2040" s="2" t="s">
        <v>9257</v>
      </c>
      <c r="I2040" s="3" t="s">
        <v>9258</v>
      </c>
      <c r="J2040" s="3" t="s">
        <v>1098</v>
      </c>
      <c r="K2040" s="2" t="s">
        <v>9259</v>
      </c>
    </row>
    <row r="2041" spans="1:11" x14ac:dyDescent="0.25">
      <c r="A2041" s="2" t="s">
        <v>9260</v>
      </c>
      <c r="B2041" s="2" t="s">
        <v>181</v>
      </c>
      <c r="C2041" s="2" t="s">
        <v>20</v>
      </c>
      <c r="D2041" s="2" t="s">
        <v>182</v>
      </c>
      <c r="E2041" s="2" t="s">
        <v>370</v>
      </c>
      <c r="F2041" s="3">
        <v>4</v>
      </c>
      <c r="G2041" s="2" t="s">
        <v>1101</v>
      </c>
      <c r="H2041" s="2" t="s">
        <v>9261</v>
      </c>
      <c r="I2041" s="3" t="s">
        <v>9262</v>
      </c>
      <c r="J2041" s="3" t="s">
        <v>1098</v>
      </c>
      <c r="K2041" s="2" t="s">
        <v>9263</v>
      </c>
    </row>
    <row r="2042" spans="1:11" x14ac:dyDescent="0.25">
      <c r="A2042" s="2" t="s">
        <v>9264</v>
      </c>
      <c r="B2042" s="2" t="s">
        <v>181</v>
      </c>
      <c r="C2042" s="2" t="s">
        <v>20</v>
      </c>
      <c r="D2042" s="2" t="s">
        <v>182</v>
      </c>
      <c r="E2042" s="2" t="s">
        <v>370</v>
      </c>
      <c r="F2042" s="3">
        <v>5</v>
      </c>
      <c r="G2042" s="2" t="s">
        <v>1101</v>
      </c>
      <c r="H2042" s="2" t="s">
        <v>9265</v>
      </c>
      <c r="I2042" s="3" t="s">
        <v>9266</v>
      </c>
      <c r="J2042" s="3" t="s">
        <v>1098</v>
      </c>
      <c r="K2042" s="2" t="s">
        <v>9267</v>
      </c>
    </row>
    <row r="2043" spans="1:11" x14ac:dyDescent="0.25">
      <c r="A2043" s="2" t="s">
        <v>9268</v>
      </c>
      <c r="B2043" s="2" t="s">
        <v>181</v>
      </c>
      <c r="C2043" s="2" t="s">
        <v>20</v>
      </c>
      <c r="D2043" s="2" t="s">
        <v>182</v>
      </c>
      <c r="E2043" s="2" t="s">
        <v>370</v>
      </c>
      <c r="F2043" s="3">
        <v>6</v>
      </c>
      <c r="G2043" s="2" t="s">
        <v>1101</v>
      </c>
      <c r="H2043" s="2" t="s">
        <v>9269</v>
      </c>
      <c r="I2043" s="3" t="s">
        <v>9270</v>
      </c>
      <c r="J2043" s="3" t="s">
        <v>1098</v>
      </c>
      <c r="K2043" s="2" t="s">
        <v>9271</v>
      </c>
    </row>
    <row r="2044" spans="1:11" x14ac:dyDescent="0.25">
      <c r="A2044" s="2" t="s">
        <v>9272</v>
      </c>
      <c r="B2044" s="2" t="s">
        <v>181</v>
      </c>
      <c r="C2044" s="2" t="s">
        <v>20</v>
      </c>
      <c r="D2044" s="2" t="s">
        <v>182</v>
      </c>
      <c r="E2044" s="2" t="s">
        <v>393</v>
      </c>
      <c r="F2044" s="3">
        <v>0</v>
      </c>
      <c r="G2044" s="2" t="s">
        <v>1095</v>
      </c>
      <c r="H2044" s="2" t="s">
        <v>9273</v>
      </c>
      <c r="I2044" s="3" t="s">
        <v>9274</v>
      </c>
      <c r="J2044" s="3" t="s">
        <v>1098</v>
      </c>
      <c r="K2044" s="2" t="s">
        <v>9275</v>
      </c>
    </row>
    <row r="2045" spans="1:11" x14ac:dyDescent="0.25">
      <c r="A2045" s="2" t="s">
        <v>9276</v>
      </c>
      <c r="B2045" s="2" t="s">
        <v>181</v>
      </c>
      <c r="C2045" s="2" t="s">
        <v>20</v>
      </c>
      <c r="D2045" s="2" t="s">
        <v>182</v>
      </c>
      <c r="E2045" s="2" t="s">
        <v>393</v>
      </c>
      <c r="F2045" s="3">
        <v>1</v>
      </c>
      <c r="G2045" s="2" t="s">
        <v>1101</v>
      </c>
      <c r="H2045" s="2" t="s">
        <v>9277</v>
      </c>
      <c r="I2045" s="3" t="s">
        <v>9278</v>
      </c>
      <c r="J2045" s="3" t="s">
        <v>1098</v>
      </c>
      <c r="K2045" s="2" t="s">
        <v>9279</v>
      </c>
    </row>
    <row r="2046" spans="1:11" x14ac:dyDescent="0.25">
      <c r="A2046" s="2" t="s">
        <v>9280</v>
      </c>
      <c r="B2046" s="2" t="s">
        <v>181</v>
      </c>
      <c r="C2046" s="2" t="s">
        <v>20</v>
      </c>
      <c r="D2046" s="2" t="s">
        <v>182</v>
      </c>
      <c r="E2046" s="2" t="s">
        <v>393</v>
      </c>
      <c r="F2046" s="3">
        <v>2</v>
      </c>
      <c r="G2046" s="2" t="s">
        <v>1101</v>
      </c>
      <c r="H2046" s="2" t="s">
        <v>9281</v>
      </c>
      <c r="I2046" s="3" t="s">
        <v>9282</v>
      </c>
      <c r="J2046" s="3" t="s">
        <v>1098</v>
      </c>
      <c r="K2046" s="2" t="s">
        <v>9283</v>
      </c>
    </row>
    <row r="2047" spans="1:11" x14ac:dyDescent="0.25">
      <c r="A2047" s="2" t="s">
        <v>9284</v>
      </c>
      <c r="B2047" s="2" t="s">
        <v>181</v>
      </c>
      <c r="C2047" s="2" t="s">
        <v>20</v>
      </c>
      <c r="D2047" s="2" t="s">
        <v>182</v>
      </c>
      <c r="E2047" s="2" t="s">
        <v>393</v>
      </c>
      <c r="F2047" s="3">
        <v>3</v>
      </c>
      <c r="G2047" s="2" t="s">
        <v>1101</v>
      </c>
      <c r="H2047" s="2" t="s">
        <v>9285</v>
      </c>
      <c r="I2047" s="3" t="s">
        <v>9286</v>
      </c>
      <c r="J2047" s="3" t="s">
        <v>1132</v>
      </c>
      <c r="K2047" s="2" t="s">
        <v>9287</v>
      </c>
    </row>
    <row r="2048" spans="1:11" x14ac:dyDescent="0.25">
      <c r="A2048" s="2" t="s">
        <v>9288</v>
      </c>
      <c r="B2048" s="2" t="s">
        <v>181</v>
      </c>
      <c r="C2048" s="2" t="s">
        <v>20</v>
      </c>
      <c r="D2048" s="2" t="s">
        <v>182</v>
      </c>
      <c r="E2048" s="2" t="s">
        <v>393</v>
      </c>
      <c r="F2048" s="3">
        <v>4</v>
      </c>
      <c r="G2048" s="2" t="s">
        <v>1101</v>
      </c>
      <c r="H2048" s="2" t="s">
        <v>9289</v>
      </c>
      <c r="I2048" s="3" t="s">
        <v>9290</v>
      </c>
      <c r="J2048" s="3" t="s">
        <v>1132</v>
      </c>
      <c r="K2048" s="2" t="s">
        <v>9291</v>
      </c>
    </row>
    <row r="2049" spans="1:11" x14ac:dyDescent="0.25">
      <c r="A2049" s="2" t="s">
        <v>9292</v>
      </c>
      <c r="B2049" s="2" t="s">
        <v>181</v>
      </c>
      <c r="C2049" s="2" t="s">
        <v>20</v>
      </c>
      <c r="D2049" s="2" t="s">
        <v>182</v>
      </c>
      <c r="E2049" s="2" t="s">
        <v>393</v>
      </c>
      <c r="F2049" s="3">
        <v>5</v>
      </c>
      <c r="G2049" s="2" t="s">
        <v>1101</v>
      </c>
      <c r="H2049" s="2" t="s">
        <v>9293</v>
      </c>
      <c r="I2049" s="3" t="s">
        <v>9294</v>
      </c>
      <c r="J2049" s="3" t="s">
        <v>1098</v>
      </c>
      <c r="K2049" s="2" t="s">
        <v>9295</v>
      </c>
    </row>
    <row r="2050" spans="1:11" x14ac:dyDescent="0.25">
      <c r="A2050" s="2" t="s">
        <v>9296</v>
      </c>
      <c r="B2050" s="2" t="s">
        <v>181</v>
      </c>
      <c r="C2050" s="2" t="s">
        <v>20</v>
      </c>
      <c r="D2050" s="2" t="s">
        <v>182</v>
      </c>
      <c r="E2050" s="2" t="s">
        <v>393</v>
      </c>
      <c r="F2050" s="3">
        <v>6</v>
      </c>
      <c r="G2050" s="2" t="s">
        <v>1101</v>
      </c>
      <c r="H2050" s="2" t="s">
        <v>9297</v>
      </c>
      <c r="I2050" s="3" t="s">
        <v>9298</v>
      </c>
      <c r="J2050" s="3" t="s">
        <v>2720</v>
      </c>
      <c r="K2050" s="2" t="s">
        <v>9299</v>
      </c>
    </row>
    <row r="2051" spans="1:11" x14ac:dyDescent="0.25">
      <c r="A2051" s="2" t="s">
        <v>9300</v>
      </c>
      <c r="B2051" s="2" t="s">
        <v>181</v>
      </c>
      <c r="C2051" s="2" t="s">
        <v>20</v>
      </c>
      <c r="D2051" s="2" t="s">
        <v>182</v>
      </c>
      <c r="E2051" s="2" t="s">
        <v>390</v>
      </c>
      <c r="F2051" s="3">
        <v>0</v>
      </c>
      <c r="G2051" s="2" t="s">
        <v>1095</v>
      </c>
      <c r="H2051" s="2" t="s">
        <v>9301</v>
      </c>
      <c r="I2051" s="3" t="s">
        <v>9302</v>
      </c>
      <c r="J2051" s="3" t="s">
        <v>1098</v>
      </c>
      <c r="K2051" s="2" t="s">
        <v>9303</v>
      </c>
    </row>
    <row r="2052" spans="1:11" x14ac:dyDescent="0.25">
      <c r="A2052" s="2" t="s">
        <v>9304</v>
      </c>
      <c r="B2052" s="2" t="s">
        <v>181</v>
      </c>
      <c r="C2052" s="2" t="s">
        <v>20</v>
      </c>
      <c r="D2052" s="2" t="s">
        <v>182</v>
      </c>
      <c r="E2052" s="2" t="s">
        <v>390</v>
      </c>
      <c r="F2052" s="3">
        <v>1</v>
      </c>
      <c r="G2052" s="2" t="s">
        <v>1101</v>
      </c>
      <c r="H2052" s="2" t="s">
        <v>9305</v>
      </c>
      <c r="I2052" s="3" t="s">
        <v>9306</v>
      </c>
      <c r="J2052" s="3" t="s">
        <v>1098</v>
      </c>
      <c r="K2052" s="2" t="s">
        <v>9307</v>
      </c>
    </row>
    <row r="2053" spans="1:11" x14ac:dyDescent="0.25">
      <c r="A2053" s="2" t="s">
        <v>9308</v>
      </c>
      <c r="B2053" s="2" t="s">
        <v>181</v>
      </c>
      <c r="C2053" s="2" t="s">
        <v>20</v>
      </c>
      <c r="D2053" s="2" t="s">
        <v>182</v>
      </c>
      <c r="E2053" s="2" t="s">
        <v>390</v>
      </c>
      <c r="F2053" s="3">
        <v>2</v>
      </c>
      <c r="G2053" s="2" t="s">
        <v>1101</v>
      </c>
      <c r="H2053" s="2" t="s">
        <v>9309</v>
      </c>
      <c r="I2053" s="3" t="s">
        <v>9310</v>
      </c>
      <c r="J2053" s="3" t="s">
        <v>1098</v>
      </c>
      <c r="K2053" s="2" t="s">
        <v>9311</v>
      </c>
    </row>
    <row r="2054" spans="1:11" x14ac:dyDescent="0.25">
      <c r="A2054" s="2" t="s">
        <v>9312</v>
      </c>
      <c r="B2054" s="2" t="s">
        <v>181</v>
      </c>
      <c r="C2054" s="2" t="s">
        <v>20</v>
      </c>
      <c r="D2054" s="2" t="s">
        <v>182</v>
      </c>
      <c r="E2054" s="2" t="s">
        <v>390</v>
      </c>
      <c r="F2054" s="3">
        <v>3</v>
      </c>
      <c r="G2054" s="2" t="s">
        <v>1101</v>
      </c>
      <c r="H2054" s="2" t="s">
        <v>9313</v>
      </c>
      <c r="I2054" s="3" t="s">
        <v>9314</v>
      </c>
      <c r="J2054" s="3" t="s">
        <v>1098</v>
      </c>
      <c r="K2054" s="2" t="s">
        <v>9315</v>
      </c>
    </row>
    <row r="2055" spans="1:11" x14ac:dyDescent="0.25">
      <c r="A2055" s="2" t="s">
        <v>9316</v>
      </c>
      <c r="B2055" s="2" t="s">
        <v>181</v>
      </c>
      <c r="C2055" s="2" t="s">
        <v>20</v>
      </c>
      <c r="D2055" s="2" t="s">
        <v>182</v>
      </c>
      <c r="E2055" s="2" t="s">
        <v>390</v>
      </c>
      <c r="F2055" s="3">
        <v>4</v>
      </c>
      <c r="G2055" s="2" t="s">
        <v>1101</v>
      </c>
      <c r="H2055" s="2" t="s">
        <v>9317</v>
      </c>
      <c r="I2055" s="3" t="s">
        <v>9318</v>
      </c>
      <c r="J2055" s="3" t="s">
        <v>1098</v>
      </c>
      <c r="K2055" s="2" t="s">
        <v>9319</v>
      </c>
    </row>
    <row r="2056" spans="1:11" x14ac:dyDescent="0.25">
      <c r="A2056" s="2" t="s">
        <v>9320</v>
      </c>
      <c r="B2056" s="2" t="s">
        <v>181</v>
      </c>
      <c r="C2056" s="2" t="s">
        <v>20</v>
      </c>
      <c r="D2056" s="2" t="s">
        <v>182</v>
      </c>
      <c r="E2056" s="2" t="s">
        <v>390</v>
      </c>
      <c r="F2056" s="3">
        <v>5</v>
      </c>
      <c r="G2056" s="2" t="s">
        <v>1101</v>
      </c>
      <c r="H2056" s="2" t="s">
        <v>9321</v>
      </c>
      <c r="I2056" s="3" t="s">
        <v>9322</v>
      </c>
      <c r="J2056" s="3" t="s">
        <v>1098</v>
      </c>
      <c r="K2056" s="2" t="s">
        <v>9323</v>
      </c>
    </row>
    <row r="2057" spans="1:11" x14ac:dyDescent="0.25">
      <c r="A2057" s="2" t="s">
        <v>9324</v>
      </c>
      <c r="B2057" s="2" t="s">
        <v>181</v>
      </c>
      <c r="C2057" s="2" t="s">
        <v>20</v>
      </c>
      <c r="D2057" s="2" t="s">
        <v>182</v>
      </c>
      <c r="E2057" s="2" t="s">
        <v>390</v>
      </c>
      <c r="F2057" s="3">
        <v>6</v>
      </c>
      <c r="G2057" s="2" t="s">
        <v>1101</v>
      </c>
      <c r="H2057" s="2" t="s">
        <v>9325</v>
      </c>
      <c r="I2057" s="3" t="s">
        <v>9326</v>
      </c>
      <c r="J2057" s="3" t="s">
        <v>1098</v>
      </c>
      <c r="K2057" s="2" t="s">
        <v>9327</v>
      </c>
    </row>
    <row r="2058" spans="1:11" x14ac:dyDescent="0.25">
      <c r="A2058" s="2" t="s">
        <v>9328</v>
      </c>
      <c r="B2058" s="2" t="s">
        <v>184</v>
      </c>
      <c r="C2058" s="2" t="s">
        <v>20</v>
      </c>
      <c r="D2058" s="2" t="s">
        <v>185</v>
      </c>
      <c r="E2058" s="2" t="s">
        <v>388</v>
      </c>
      <c r="F2058" s="3">
        <v>0</v>
      </c>
      <c r="G2058" s="2" t="s">
        <v>1095</v>
      </c>
      <c r="H2058" s="2" t="s">
        <v>9329</v>
      </c>
      <c r="I2058" s="3" t="s">
        <v>9330</v>
      </c>
      <c r="J2058" s="3" t="s">
        <v>1098</v>
      </c>
      <c r="K2058" s="2" t="s">
        <v>9331</v>
      </c>
    </row>
    <row r="2059" spans="1:11" x14ac:dyDescent="0.25">
      <c r="A2059" s="2" t="s">
        <v>9332</v>
      </c>
      <c r="B2059" s="2" t="s">
        <v>184</v>
      </c>
      <c r="C2059" s="2" t="s">
        <v>20</v>
      </c>
      <c r="D2059" s="2" t="s">
        <v>185</v>
      </c>
      <c r="E2059" s="2" t="s">
        <v>388</v>
      </c>
      <c r="F2059" s="3">
        <v>1</v>
      </c>
      <c r="G2059" s="2" t="s">
        <v>1101</v>
      </c>
      <c r="H2059" s="2" t="s">
        <v>9333</v>
      </c>
      <c r="I2059" s="3" t="s">
        <v>9334</v>
      </c>
      <c r="J2059" s="3" t="s">
        <v>1098</v>
      </c>
      <c r="K2059" s="2" t="s">
        <v>9335</v>
      </c>
    </row>
    <row r="2060" spans="1:11" x14ac:dyDescent="0.25">
      <c r="A2060" s="2" t="s">
        <v>9336</v>
      </c>
      <c r="B2060" s="2" t="s">
        <v>184</v>
      </c>
      <c r="C2060" s="2" t="s">
        <v>20</v>
      </c>
      <c r="D2060" s="2" t="s">
        <v>185</v>
      </c>
      <c r="E2060" s="2" t="s">
        <v>388</v>
      </c>
      <c r="F2060" s="3">
        <v>2</v>
      </c>
      <c r="G2060" s="2" t="s">
        <v>1101</v>
      </c>
      <c r="H2060" s="2" t="s">
        <v>9337</v>
      </c>
      <c r="I2060" s="3" t="s">
        <v>9338</v>
      </c>
      <c r="J2060" s="3" t="s">
        <v>1098</v>
      </c>
      <c r="K2060" s="2" t="s">
        <v>9339</v>
      </c>
    </row>
    <row r="2061" spans="1:11" x14ac:dyDescent="0.25">
      <c r="A2061" s="2" t="s">
        <v>9340</v>
      </c>
      <c r="B2061" s="2" t="s">
        <v>184</v>
      </c>
      <c r="C2061" s="2" t="s">
        <v>20</v>
      </c>
      <c r="D2061" s="2" t="s">
        <v>185</v>
      </c>
      <c r="E2061" s="2" t="s">
        <v>388</v>
      </c>
      <c r="F2061" s="3">
        <v>3</v>
      </c>
      <c r="G2061" s="2" t="s">
        <v>1101</v>
      </c>
      <c r="H2061" s="2" t="s">
        <v>9341</v>
      </c>
      <c r="I2061" s="3" t="s">
        <v>9342</v>
      </c>
      <c r="J2061" s="3" t="s">
        <v>1098</v>
      </c>
      <c r="K2061" s="2" t="s">
        <v>9343</v>
      </c>
    </row>
    <row r="2062" spans="1:11" x14ac:dyDescent="0.25">
      <c r="A2062" s="2" t="s">
        <v>9344</v>
      </c>
      <c r="B2062" s="2" t="s">
        <v>184</v>
      </c>
      <c r="C2062" s="2" t="s">
        <v>20</v>
      </c>
      <c r="D2062" s="2" t="s">
        <v>185</v>
      </c>
      <c r="E2062" s="2" t="s">
        <v>388</v>
      </c>
      <c r="F2062" s="3">
        <v>4</v>
      </c>
      <c r="G2062" s="2" t="s">
        <v>1101</v>
      </c>
      <c r="H2062" s="2" t="s">
        <v>9345</v>
      </c>
      <c r="I2062" s="3" t="s">
        <v>9346</v>
      </c>
      <c r="J2062" s="3" t="s">
        <v>1098</v>
      </c>
      <c r="K2062" s="2" t="s">
        <v>9347</v>
      </c>
    </row>
    <row r="2063" spans="1:11" x14ac:dyDescent="0.25">
      <c r="A2063" s="2" t="s">
        <v>9348</v>
      </c>
      <c r="B2063" s="2" t="s">
        <v>184</v>
      </c>
      <c r="C2063" s="2" t="s">
        <v>20</v>
      </c>
      <c r="D2063" s="2" t="s">
        <v>185</v>
      </c>
      <c r="E2063" s="2" t="s">
        <v>388</v>
      </c>
      <c r="F2063" s="3">
        <v>5</v>
      </c>
      <c r="G2063" s="2" t="s">
        <v>1101</v>
      </c>
      <c r="H2063" s="2" t="s">
        <v>9349</v>
      </c>
      <c r="I2063" s="3" t="s">
        <v>9350</v>
      </c>
      <c r="J2063" s="3" t="s">
        <v>1098</v>
      </c>
      <c r="K2063" s="2" t="s">
        <v>9351</v>
      </c>
    </row>
    <row r="2064" spans="1:11" x14ac:dyDescent="0.25">
      <c r="A2064" s="2" t="s">
        <v>9352</v>
      </c>
      <c r="B2064" s="2" t="s">
        <v>184</v>
      </c>
      <c r="C2064" s="2" t="s">
        <v>20</v>
      </c>
      <c r="D2064" s="2" t="s">
        <v>185</v>
      </c>
      <c r="E2064" s="2" t="s">
        <v>388</v>
      </c>
      <c r="F2064" s="3">
        <v>6</v>
      </c>
      <c r="G2064" s="2" t="s">
        <v>1101</v>
      </c>
      <c r="H2064" s="2" t="s">
        <v>9353</v>
      </c>
      <c r="I2064" s="3" t="s">
        <v>9354</v>
      </c>
      <c r="J2064" s="3" t="s">
        <v>1098</v>
      </c>
      <c r="K2064" s="2" t="s">
        <v>9355</v>
      </c>
    </row>
    <row r="2065" spans="1:11" x14ac:dyDescent="0.25">
      <c r="A2065" s="2" t="s">
        <v>9356</v>
      </c>
      <c r="B2065" s="2" t="s">
        <v>184</v>
      </c>
      <c r="C2065" s="2" t="s">
        <v>20</v>
      </c>
      <c r="D2065" s="2" t="s">
        <v>185</v>
      </c>
      <c r="E2065" s="2" t="s">
        <v>1144</v>
      </c>
      <c r="F2065" s="3">
        <v>0</v>
      </c>
      <c r="G2065" s="2" t="s">
        <v>1095</v>
      </c>
      <c r="H2065" s="2" t="s">
        <v>9357</v>
      </c>
      <c r="I2065" s="3" t="s">
        <v>9358</v>
      </c>
      <c r="J2065" s="3" t="s">
        <v>1098</v>
      </c>
      <c r="K2065" s="2" t="s">
        <v>9359</v>
      </c>
    </row>
    <row r="2066" spans="1:11" x14ac:dyDescent="0.25">
      <c r="A2066" s="2" t="s">
        <v>9360</v>
      </c>
      <c r="B2066" s="2" t="s">
        <v>184</v>
      </c>
      <c r="C2066" s="2" t="s">
        <v>20</v>
      </c>
      <c r="D2066" s="2" t="s">
        <v>185</v>
      </c>
      <c r="E2066" s="2" t="s">
        <v>1144</v>
      </c>
      <c r="F2066" s="3">
        <v>1</v>
      </c>
      <c r="G2066" s="2" t="s">
        <v>1101</v>
      </c>
      <c r="H2066" s="2" t="s">
        <v>9361</v>
      </c>
      <c r="I2066" s="3" t="s">
        <v>9362</v>
      </c>
      <c r="J2066" s="3" t="s">
        <v>1098</v>
      </c>
      <c r="K2066" s="2" t="s">
        <v>9363</v>
      </c>
    </row>
    <row r="2067" spans="1:11" x14ac:dyDescent="0.25">
      <c r="A2067" s="2" t="s">
        <v>9364</v>
      </c>
      <c r="B2067" s="2" t="s">
        <v>184</v>
      </c>
      <c r="C2067" s="2" t="s">
        <v>20</v>
      </c>
      <c r="D2067" s="2" t="s">
        <v>185</v>
      </c>
      <c r="E2067" s="2" t="s">
        <v>1144</v>
      </c>
      <c r="F2067" s="3">
        <v>2</v>
      </c>
      <c r="G2067" s="2" t="s">
        <v>1101</v>
      </c>
      <c r="H2067" s="2" t="s">
        <v>9365</v>
      </c>
      <c r="I2067" s="3" t="s">
        <v>9366</v>
      </c>
      <c r="J2067" s="3" t="s">
        <v>1098</v>
      </c>
      <c r="K2067" s="2" t="s">
        <v>9367</v>
      </c>
    </row>
    <row r="2068" spans="1:11" x14ac:dyDescent="0.25">
      <c r="A2068" s="2" t="s">
        <v>9368</v>
      </c>
      <c r="B2068" s="2" t="s">
        <v>184</v>
      </c>
      <c r="C2068" s="2" t="s">
        <v>20</v>
      </c>
      <c r="D2068" s="2" t="s">
        <v>185</v>
      </c>
      <c r="E2068" s="2" t="s">
        <v>1144</v>
      </c>
      <c r="F2068" s="3">
        <v>3</v>
      </c>
      <c r="G2068" s="2" t="s">
        <v>1101</v>
      </c>
      <c r="H2068" s="2" t="s">
        <v>9369</v>
      </c>
      <c r="I2068" s="3" t="s">
        <v>9370</v>
      </c>
      <c r="J2068" s="3" t="s">
        <v>1098</v>
      </c>
      <c r="K2068" s="2" t="s">
        <v>9371</v>
      </c>
    </row>
    <row r="2069" spans="1:11" x14ac:dyDescent="0.25">
      <c r="A2069" s="2" t="s">
        <v>9372</v>
      </c>
      <c r="B2069" s="2" t="s">
        <v>184</v>
      </c>
      <c r="C2069" s="2" t="s">
        <v>20</v>
      </c>
      <c r="D2069" s="2" t="s">
        <v>185</v>
      </c>
      <c r="E2069" s="2" t="s">
        <v>1144</v>
      </c>
      <c r="F2069" s="3">
        <v>4</v>
      </c>
      <c r="G2069" s="2" t="s">
        <v>1101</v>
      </c>
      <c r="H2069" s="2" t="s">
        <v>9373</v>
      </c>
      <c r="I2069" s="3" t="s">
        <v>9374</v>
      </c>
      <c r="J2069" s="3" t="s">
        <v>1098</v>
      </c>
      <c r="K2069" s="2" t="s">
        <v>9375</v>
      </c>
    </row>
    <row r="2070" spans="1:11" x14ac:dyDescent="0.25">
      <c r="A2070" s="2" t="s">
        <v>9376</v>
      </c>
      <c r="B2070" s="2" t="s">
        <v>184</v>
      </c>
      <c r="C2070" s="2" t="s">
        <v>20</v>
      </c>
      <c r="D2070" s="2" t="s">
        <v>185</v>
      </c>
      <c r="E2070" s="2" t="s">
        <v>1144</v>
      </c>
      <c r="F2070" s="3">
        <v>5</v>
      </c>
      <c r="G2070" s="2" t="s">
        <v>1101</v>
      </c>
      <c r="H2070" s="2" t="s">
        <v>9377</v>
      </c>
      <c r="I2070" s="3" t="s">
        <v>9378</v>
      </c>
      <c r="J2070" s="3" t="s">
        <v>1098</v>
      </c>
      <c r="K2070" s="2" t="s">
        <v>9379</v>
      </c>
    </row>
    <row r="2071" spans="1:11" x14ac:dyDescent="0.25">
      <c r="A2071" s="2" t="s">
        <v>9380</v>
      </c>
      <c r="B2071" s="2" t="s">
        <v>184</v>
      </c>
      <c r="C2071" s="2" t="s">
        <v>20</v>
      </c>
      <c r="D2071" s="2" t="s">
        <v>185</v>
      </c>
      <c r="E2071" s="2" t="s">
        <v>1144</v>
      </c>
      <c r="F2071" s="3">
        <v>6</v>
      </c>
      <c r="G2071" s="2" t="s">
        <v>1101</v>
      </c>
      <c r="H2071" s="2" t="s">
        <v>9381</v>
      </c>
      <c r="I2071" s="3" t="s">
        <v>9382</v>
      </c>
      <c r="J2071" s="3" t="s">
        <v>1098</v>
      </c>
      <c r="K2071" s="2" t="s">
        <v>9383</v>
      </c>
    </row>
    <row r="2072" spans="1:11" x14ac:dyDescent="0.25">
      <c r="A2072" s="2" t="s">
        <v>9384</v>
      </c>
      <c r="B2072" s="2" t="s">
        <v>184</v>
      </c>
      <c r="C2072" s="2" t="s">
        <v>20</v>
      </c>
      <c r="D2072" s="2" t="s">
        <v>185</v>
      </c>
      <c r="E2072" s="2" t="s">
        <v>364</v>
      </c>
      <c r="F2072" s="3">
        <v>0</v>
      </c>
      <c r="G2072" s="2" t="s">
        <v>1095</v>
      </c>
      <c r="H2072" s="2" t="s">
        <v>9385</v>
      </c>
      <c r="I2072" s="3" t="s">
        <v>9386</v>
      </c>
      <c r="J2072" s="3" t="s">
        <v>1098</v>
      </c>
      <c r="K2072" s="2" t="s">
        <v>9387</v>
      </c>
    </row>
    <row r="2073" spans="1:11" x14ac:dyDescent="0.25">
      <c r="A2073" s="2" t="s">
        <v>9388</v>
      </c>
      <c r="B2073" s="2" t="s">
        <v>184</v>
      </c>
      <c r="C2073" s="2" t="s">
        <v>20</v>
      </c>
      <c r="D2073" s="2" t="s">
        <v>185</v>
      </c>
      <c r="E2073" s="2" t="s">
        <v>364</v>
      </c>
      <c r="F2073" s="3">
        <v>1</v>
      </c>
      <c r="G2073" s="2" t="s">
        <v>1101</v>
      </c>
      <c r="H2073" s="2" t="s">
        <v>9389</v>
      </c>
      <c r="I2073" s="3" t="s">
        <v>9390</v>
      </c>
      <c r="J2073" s="3" t="s">
        <v>1098</v>
      </c>
      <c r="K2073" s="2" t="s">
        <v>9391</v>
      </c>
    </row>
    <row r="2074" spans="1:11" x14ac:dyDescent="0.25">
      <c r="A2074" s="2" t="s">
        <v>9392</v>
      </c>
      <c r="B2074" s="2" t="s">
        <v>184</v>
      </c>
      <c r="C2074" s="2" t="s">
        <v>20</v>
      </c>
      <c r="D2074" s="2" t="s">
        <v>185</v>
      </c>
      <c r="E2074" s="2" t="s">
        <v>364</v>
      </c>
      <c r="F2074" s="3">
        <v>2</v>
      </c>
      <c r="G2074" s="2" t="s">
        <v>1101</v>
      </c>
      <c r="H2074" s="2" t="s">
        <v>9393</v>
      </c>
      <c r="I2074" s="3" t="s">
        <v>9394</v>
      </c>
      <c r="J2074" s="3" t="s">
        <v>1098</v>
      </c>
      <c r="K2074" s="2" t="s">
        <v>9395</v>
      </c>
    </row>
    <row r="2075" spans="1:11" x14ac:dyDescent="0.25">
      <c r="A2075" s="2" t="s">
        <v>9396</v>
      </c>
      <c r="B2075" s="2" t="s">
        <v>184</v>
      </c>
      <c r="C2075" s="2" t="s">
        <v>20</v>
      </c>
      <c r="D2075" s="2" t="s">
        <v>185</v>
      </c>
      <c r="E2075" s="2" t="s">
        <v>364</v>
      </c>
      <c r="F2075" s="3">
        <v>3</v>
      </c>
      <c r="G2075" s="2" t="s">
        <v>1101</v>
      </c>
      <c r="H2075" s="2" t="s">
        <v>9397</v>
      </c>
      <c r="I2075" s="3" t="s">
        <v>9398</v>
      </c>
      <c r="J2075" s="3" t="s">
        <v>1098</v>
      </c>
      <c r="K2075" s="2" t="s">
        <v>9399</v>
      </c>
    </row>
    <row r="2076" spans="1:11" x14ac:dyDescent="0.25">
      <c r="A2076" s="2" t="s">
        <v>9400</v>
      </c>
      <c r="B2076" s="2" t="s">
        <v>184</v>
      </c>
      <c r="C2076" s="2" t="s">
        <v>20</v>
      </c>
      <c r="D2076" s="2" t="s">
        <v>185</v>
      </c>
      <c r="E2076" s="2" t="s">
        <v>364</v>
      </c>
      <c r="F2076" s="3">
        <v>4</v>
      </c>
      <c r="G2076" s="2" t="s">
        <v>1101</v>
      </c>
      <c r="H2076" s="2" t="s">
        <v>9401</v>
      </c>
      <c r="I2076" s="3" t="s">
        <v>9402</v>
      </c>
      <c r="J2076" s="3" t="s">
        <v>1098</v>
      </c>
      <c r="K2076" s="2" t="s">
        <v>9403</v>
      </c>
    </row>
    <row r="2077" spans="1:11" x14ac:dyDescent="0.25">
      <c r="A2077" s="2" t="s">
        <v>9404</v>
      </c>
      <c r="B2077" s="2" t="s">
        <v>184</v>
      </c>
      <c r="C2077" s="2" t="s">
        <v>20</v>
      </c>
      <c r="D2077" s="2" t="s">
        <v>185</v>
      </c>
      <c r="E2077" s="2" t="s">
        <v>364</v>
      </c>
      <c r="F2077" s="3">
        <v>5</v>
      </c>
      <c r="G2077" s="2" t="s">
        <v>1101</v>
      </c>
      <c r="H2077" s="2" t="s">
        <v>9405</v>
      </c>
      <c r="I2077" s="3" t="s">
        <v>9406</v>
      </c>
      <c r="J2077" s="3" t="s">
        <v>1098</v>
      </c>
      <c r="K2077" s="2" t="s">
        <v>9407</v>
      </c>
    </row>
    <row r="2078" spans="1:11" x14ac:dyDescent="0.25">
      <c r="A2078" s="2" t="s">
        <v>9408</v>
      </c>
      <c r="B2078" s="2" t="s">
        <v>184</v>
      </c>
      <c r="C2078" s="2" t="s">
        <v>20</v>
      </c>
      <c r="D2078" s="2" t="s">
        <v>185</v>
      </c>
      <c r="E2078" s="2" t="s">
        <v>364</v>
      </c>
      <c r="F2078" s="3">
        <v>6</v>
      </c>
      <c r="G2078" s="2" t="s">
        <v>1101</v>
      </c>
      <c r="H2078" s="2" t="s">
        <v>9409</v>
      </c>
      <c r="I2078" s="3" t="s">
        <v>9410</v>
      </c>
      <c r="J2078" s="3" t="s">
        <v>1098</v>
      </c>
      <c r="K2078" s="2" t="s">
        <v>9411</v>
      </c>
    </row>
    <row r="2079" spans="1:11" x14ac:dyDescent="0.25">
      <c r="A2079" s="2" t="s">
        <v>9412</v>
      </c>
      <c r="B2079" s="2" t="s">
        <v>184</v>
      </c>
      <c r="C2079" s="2" t="s">
        <v>20</v>
      </c>
      <c r="D2079" s="2" t="s">
        <v>185</v>
      </c>
      <c r="E2079" s="2" t="s">
        <v>398</v>
      </c>
      <c r="F2079" s="3">
        <v>0</v>
      </c>
      <c r="G2079" s="2" t="s">
        <v>1095</v>
      </c>
      <c r="H2079" s="2" t="s">
        <v>9413</v>
      </c>
      <c r="I2079" s="3" t="s">
        <v>9414</v>
      </c>
      <c r="J2079" s="3" t="s">
        <v>1098</v>
      </c>
      <c r="K2079" s="2" t="s">
        <v>9415</v>
      </c>
    </row>
    <row r="2080" spans="1:11" x14ac:dyDescent="0.25">
      <c r="A2080" s="2" t="s">
        <v>9416</v>
      </c>
      <c r="B2080" s="2" t="s">
        <v>184</v>
      </c>
      <c r="C2080" s="2" t="s">
        <v>20</v>
      </c>
      <c r="D2080" s="2" t="s">
        <v>185</v>
      </c>
      <c r="E2080" s="2" t="s">
        <v>398</v>
      </c>
      <c r="F2080" s="3">
        <v>1</v>
      </c>
      <c r="G2080" s="2" t="s">
        <v>1101</v>
      </c>
      <c r="H2080" s="2" t="s">
        <v>9417</v>
      </c>
      <c r="I2080" s="3" t="s">
        <v>9418</v>
      </c>
      <c r="J2080" s="3" t="s">
        <v>1098</v>
      </c>
      <c r="K2080" s="2" t="s">
        <v>9419</v>
      </c>
    </row>
    <row r="2081" spans="1:11" x14ac:dyDescent="0.25">
      <c r="A2081" s="2" t="s">
        <v>9420</v>
      </c>
      <c r="B2081" s="2" t="s">
        <v>184</v>
      </c>
      <c r="C2081" s="2" t="s">
        <v>20</v>
      </c>
      <c r="D2081" s="2" t="s">
        <v>185</v>
      </c>
      <c r="E2081" s="2" t="s">
        <v>398</v>
      </c>
      <c r="F2081" s="3">
        <v>2</v>
      </c>
      <c r="G2081" s="2" t="s">
        <v>1101</v>
      </c>
      <c r="H2081" s="2" t="s">
        <v>9421</v>
      </c>
      <c r="I2081" s="3" t="s">
        <v>9422</v>
      </c>
      <c r="J2081" s="3" t="s">
        <v>1098</v>
      </c>
      <c r="K2081" s="2" t="s">
        <v>9423</v>
      </c>
    </row>
    <row r="2082" spans="1:11" x14ac:dyDescent="0.25">
      <c r="A2082" s="2" t="s">
        <v>9424</v>
      </c>
      <c r="B2082" s="2" t="s">
        <v>184</v>
      </c>
      <c r="C2082" s="2" t="s">
        <v>20</v>
      </c>
      <c r="D2082" s="2" t="s">
        <v>185</v>
      </c>
      <c r="E2082" s="2" t="s">
        <v>398</v>
      </c>
      <c r="F2082" s="3">
        <v>3</v>
      </c>
      <c r="G2082" s="2" t="s">
        <v>1101</v>
      </c>
      <c r="H2082" s="2" t="s">
        <v>9425</v>
      </c>
      <c r="I2082" s="3" t="s">
        <v>9426</v>
      </c>
      <c r="J2082" s="3" t="s">
        <v>1098</v>
      </c>
      <c r="K2082" s="2" t="s">
        <v>9427</v>
      </c>
    </row>
    <row r="2083" spans="1:11" x14ac:dyDescent="0.25">
      <c r="A2083" s="2" t="s">
        <v>9428</v>
      </c>
      <c r="B2083" s="2" t="s">
        <v>184</v>
      </c>
      <c r="C2083" s="2" t="s">
        <v>20</v>
      </c>
      <c r="D2083" s="2" t="s">
        <v>185</v>
      </c>
      <c r="E2083" s="2" t="s">
        <v>398</v>
      </c>
      <c r="F2083" s="3">
        <v>4</v>
      </c>
      <c r="G2083" s="2" t="s">
        <v>1101</v>
      </c>
      <c r="H2083" s="2" t="s">
        <v>9429</v>
      </c>
      <c r="I2083" s="3" t="s">
        <v>9430</v>
      </c>
      <c r="J2083" s="3" t="s">
        <v>1098</v>
      </c>
      <c r="K2083" s="2" t="s">
        <v>9431</v>
      </c>
    </row>
    <row r="2084" spans="1:11" x14ac:dyDescent="0.25">
      <c r="A2084" s="2" t="s">
        <v>9432</v>
      </c>
      <c r="B2084" s="2" t="s">
        <v>184</v>
      </c>
      <c r="C2084" s="2" t="s">
        <v>20</v>
      </c>
      <c r="D2084" s="2" t="s">
        <v>185</v>
      </c>
      <c r="E2084" s="2" t="s">
        <v>398</v>
      </c>
      <c r="F2084" s="3">
        <v>5</v>
      </c>
      <c r="G2084" s="2" t="s">
        <v>1101</v>
      </c>
      <c r="H2084" s="2" t="s">
        <v>9433</v>
      </c>
      <c r="I2084" s="3" t="s">
        <v>9434</v>
      </c>
      <c r="J2084" s="3" t="s">
        <v>1098</v>
      </c>
      <c r="K2084" s="2" t="s">
        <v>9435</v>
      </c>
    </row>
    <row r="2085" spans="1:11" x14ac:dyDescent="0.25">
      <c r="A2085" s="2" t="s">
        <v>9436</v>
      </c>
      <c r="B2085" s="2" t="s">
        <v>184</v>
      </c>
      <c r="C2085" s="2" t="s">
        <v>20</v>
      </c>
      <c r="D2085" s="2" t="s">
        <v>185</v>
      </c>
      <c r="E2085" s="2" t="s">
        <v>398</v>
      </c>
      <c r="F2085" s="3">
        <v>6</v>
      </c>
      <c r="G2085" s="2" t="s">
        <v>1101</v>
      </c>
      <c r="H2085" s="2" t="s">
        <v>9437</v>
      </c>
      <c r="I2085" s="3" t="s">
        <v>9438</v>
      </c>
      <c r="J2085" s="3" t="s">
        <v>1098</v>
      </c>
      <c r="K2085" s="2" t="s">
        <v>9439</v>
      </c>
    </row>
    <row r="2086" spans="1:11" x14ac:dyDescent="0.25">
      <c r="A2086" s="2" t="s">
        <v>9440</v>
      </c>
      <c r="B2086" s="2" t="s">
        <v>184</v>
      </c>
      <c r="C2086" s="2" t="s">
        <v>20</v>
      </c>
      <c r="D2086" s="2" t="s">
        <v>185</v>
      </c>
      <c r="E2086" s="2" t="s">
        <v>401</v>
      </c>
      <c r="F2086" s="3">
        <v>0</v>
      </c>
      <c r="G2086" s="2" t="s">
        <v>1095</v>
      </c>
      <c r="H2086" s="2" t="s">
        <v>9441</v>
      </c>
      <c r="I2086" s="3" t="s">
        <v>9442</v>
      </c>
      <c r="J2086" s="3" t="s">
        <v>1132</v>
      </c>
      <c r="K2086" s="2" t="s">
        <v>9443</v>
      </c>
    </row>
    <row r="2087" spans="1:11" x14ac:dyDescent="0.25">
      <c r="A2087" s="2" t="s">
        <v>9444</v>
      </c>
      <c r="B2087" s="2" t="s">
        <v>184</v>
      </c>
      <c r="C2087" s="2" t="s">
        <v>20</v>
      </c>
      <c r="D2087" s="2" t="s">
        <v>185</v>
      </c>
      <c r="E2087" s="2" t="s">
        <v>401</v>
      </c>
      <c r="F2087" s="3">
        <v>1</v>
      </c>
      <c r="G2087" s="2" t="s">
        <v>1101</v>
      </c>
      <c r="H2087" s="2" t="s">
        <v>9445</v>
      </c>
      <c r="I2087" s="3" t="s">
        <v>9446</v>
      </c>
      <c r="J2087" s="3" t="s">
        <v>9447</v>
      </c>
      <c r="K2087" s="2" t="s">
        <v>9448</v>
      </c>
    </row>
    <row r="2088" spans="1:11" x14ac:dyDescent="0.25">
      <c r="A2088" s="2" t="s">
        <v>9449</v>
      </c>
      <c r="B2088" s="2" t="s">
        <v>184</v>
      </c>
      <c r="C2088" s="2" t="s">
        <v>20</v>
      </c>
      <c r="D2088" s="2" t="s">
        <v>185</v>
      </c>
      <c r="E2088" s="2" t="s">
        <v>401</v>
      </c>
      <c r="F2088" s="3">
        <v>2</v>
      </c>
      <c r="G2088" s="2" t="s">
        <v>1101</v>
      </c>
      <c r="H2088" s="2" t="s">
        <v>9450</v>
      </c>
      <c r="I2088" s="3" t="s">
        <v>9451</v>
      </c>
      <c r="J2088" s="3" t="s">
        <v>1098</v>
      </c>
      <c r="K2088" s="2" t="s">
        <v>9452</v>
      </c>
    </row>
    <row r="2089" spans="1:11" x14ac:dyDescent="0.25">
      <c r="A2089" s="2" t="s">
        <v>9453</v>
      </c>
      <c r="B2089" s="2" t="s">
        <v>184</v>
      </c>
      <c r="C2089" s="2" t="s">
        <v>20</v>
      </c>
      <c r="D2089" s="2" t="s">
        <v>185</v>
      </c>
      <c r="E2089" s="2" t="s">
        <v>401</v>
      </c>
      <c r="F2089" s="3">
        <v>3</v>
      </c>
      <c r="G2089" s="2" t="s">
        <v>1101</v>
      </c>
      <c r="H2089" s="2" t="s">
        <v>9454</v>
      </c>
      <c r="I2089" s="3" t="s">
        <v>9455</v>
      </c>
      <c r="J2089" s="3" t="s">
        <v>1098</v>
      </c>
      <c r="K2089" s="2" t="s">
        <v>9456</v>
      </c>
    </row>
    <row r="2090" spans="1:11" x14ac:dyDescent="0.25">
      <c r="A2090" s="2" t="s">
        <v>9457</v>
      </c>
      <c r="B2090" s="2" t="s">
        <v>184</v>
      </c>
      <c r="C2090" s="2" t="s">
        <v>20</v>
      </c>
      <c r="D2090" s="2" t="s">
        <v>185</v>
      </c>
      <c r="E2090" s="2" t="s">
        <v>401</v>
      </c>
      <c r="F2090" s="3">
        <v>4</v>
      </c>
      <c r="G2090" s="2" t="s">
        <v>1101</v>
      </c>
      <c r="H2090" s="2" t="s">
        <v>9458</v>
      </c>
      <c r="I2090" s="3" t="s">
        <v>9459</v>
      </c>
      <c r="J2090" s="3" t="s">
        <v>1098</v>
      </c>
      <c r="K2090" s="2" t="s">
        <v>9460</v>
      </c>
    </row>
    <row r="2091" spans="1:11" x14ac:dyDescent="0.25">
      <c r="A2091" s="2" t="s">
        <v>9461</v>
      </c>
      <c r="B2091" s="2" t="s">
        <v>184</v>
      </c>
      <c r="C2091" s="2" t="s">
        <v>20</v>
      </c>
      <c r="D2091" s="2" t="s">
        <v>185</v>
      </c>
      <c r="E2091" s="2" t="s">
        <v>401</v>
      </c>
      <c r="F2091" s="3">
        <v>5</v>
      </c>
      <c r="G2091" s="2" t="s">
        <v>1101</v>
      </c>
      <c r="H2091" s="2" t="s">
        <v>9462</v>
      </c>
      <c r="I2091" s="3" t="s">
        <v>9463</v>
      </c>
      <c r="J2091" s="3" t="s">
        <v>1098</v>
      </c>
      <c r="K2091" s="2" t="s">
        <v>9464</v>
      </c>
    </row>
    <row r="2092" spans="1:11" x14ac:dyDescent="0.25">
      <c r="A2092" s="2" t="s">
        <v>9465</v>
      </c>
      <c r="B2092" s="2" t="s">
        <v>184</v>
      </c>
      <c r="C2092" s="2" t="s">
        <v>20</v>
      </c>
      <c r="D2092" s="2" t="s">
        <v>185</v>
      </c>
      <c r="E2092" s="2" t="s">
        <v>401</v>
      </c>
      <c r="F2092" s="3">
        <v>6</v>
      </c>
      <c r="G2092" s="2" t="s">
        <v>1101</v>
      </c>
      <c r="H2092" s="2" t="s">
        <v>9466</v>
      </c>
      <c r="I2092" s="3" t="s">
        <v>9467</v>
      </c>
      <c r="J2092" s="3" t="s">
        <v>1132</v>
      </c>
      <c r="K2092" s="2" t="s">
        <v>9468</v>
      </c>
    </row>
    <row r="2093" spans="1:11" x14ac:dyDescent="0.25">
      <c r="A2093" s="2" t="s">
        <v>9469</v>
      </c>
      <c r="B2093" s="2" t="s">
        <v>187</v>
      </c>
      <c r="C2093" s="2" t="s">
        <v>20</v>
      </c>
      <c r="D2093" s="2" t="s">
        <v>188</v>
      </c>
      <c r="E2093" s="2" t="s">
        <v>388</v>
      </c>
      <c r="F2093" s="3">
        <v>0</v>
      </c>
      <c r="G2093" s="2" t="s">
        <v>1095</v>
      </c>
      <c r="H2093" s="2" t="s">
        <v>9470</v>
      </c>
      <c r="I2093" s="3" t="s">
        <v>9471</v>
      </c>
      <c r="J2093" s="3" t="s">
        <v>1098</v>
      </c>
      <c r="K2093" s="2" t="s">
        <v>9472</v>
      </c>
    </row>
    <row r="2094" spans="1:11" x14ac:dyDescent="0.25">
      <c r="A2094" s="2" t="s">
        <v>9473</v>
      </c>
      <c r="B2094" s="2" t="s">
        <v>187</v>
      </c>
      <c r="C2094" s="2" t="s">
        <v>20</v>
      </c>
      <c r="D2094" s="2" t="s">
        <v>188</v>
      </c>
      <c r="E2094" s="2" t="s">
        <v>388</v>
      </c>
      <c r="F2094" s="3">
        <v>1</v>
      </c>
      <c r="G2094" s="2" t="s">
        <v>1101</v>
      </c>
      <c r="H2094" s="2" t="s">
        <v>9474</v>
      </c>
      <c r="I2094" s="3" t="s">
        <v>9475</v>
      </c>
      <c r="J2094" s="3" t="s">
        <v>1098</v>
      </c>
      <c r="K2094" s="2" t="s">
        <v>9476</v>
      </c>
    </row>
    <row r="2095" spans="1:11" x14ac:dyDescent="0.25">
      <c r="A2095" s="2" t="s">
        <v>9477</v>
      </c>
      <c r="B2095" s="2" t="s">
        <v>187</v>
      </c>
      <c r="C2095" s="2" t="s">
        <v>20</v>
      </c>
      <c r="D2095" s="2" t="s">
        <v>188</v>
      </c>
      <c r="E2095" s="2" t="s">
        <v>388</v>
      </c>
      <c r="F2095" s="3">
        <v>2</v>
      </c>
      <c r="G2095" s="2" t="s">
        <v>1101</v>
      </c>
      <c r="H2095" s="2" t="s">
        <v>9478</v>
      </c>
      <c r="I2095" s="3" t="s">
        <v>9479</v>
      </c>
      <c r="J2095" s="3" t="s">
        <v>1098</v>
      </c>
      <c r="K2095" s="2" t="s">
        <v>9480</v>
      </c>
    </row>
    <row r="2096" spans="1:11" x14ac:dyDescent="0.25">
      <c r="A2096" s="2" t="s">
        <v>9481</v>
      </c>
      <c r="B2096" s="2" t="s">
        <v>187</v>
      </c>
      <c r="C2096" s="2" t="s">
        <v>20</v>
      </c>
      <c r="D2096" s="2" t="s">
        <v>188</v>
      </c>
      <c r="E2096" s="2" t="s">
        <v>388</v>
      </c>
      <c r="F2096" s="3">
        <v>3</v>
      </c>
      <c r="G2096" s="2" t="s">
        <v>1101</v>
      </c>
      <c r="H2096" s="2" t="s">
        <v>9482</v>
      </c>
      <c r="I2096" s="3" t="s">
        <v>9483</v>
      </c>
      <c r="J2096" s="3" t="s">
        <v>1098</v>
      </c>
      <c r="K2096" s="2" t="s">
        <v>9484</v>
      </c>
    </row>
    <row r="2097" spans="1:11" x14ac:dyDescent="0.25">
      <c r="A2097" s="2" t="s">
        <v>9485</v>
      </c>
      <c r="B2097" s="2" t="s">
        <v>187</v>
      </c>
      <c r="C2097" s="2" t="s">
        <v>20</v>
      </c>
      <c r="D2097" s="2" t="s">
        <v>188</v>
      </c>
      <c r="E2097" s="2" t="s">
        <v>388</v>
      </c>
      <c r="F2097" s="3">
        <v>4</v>
      </c>
      <c r="G2097" s="2" t="s">
        <v>1101</v>
      </c>
      <c r="H2097" s="2" t="s">
        <v>9486</v>
      </c>
      <c r="I2097" s="3" t="s">
        <v>9487</v>
      </c>
      <c r="J2097" s="3" t="s">
        <v>1098</v>
      </c>
      <c r="K2097" s="2" t="s">
        <v>9488</v>
      </c>
    </row>
    <row r="2098" spans="1:11" x14ac:dyDescent="0.25">
      <c r="A2098" s="2" t="s">
        <v>9489</v>
      </c>
      <c r="B2098" s="2" t="s">
        <v>187</v>
      </c>
      <c r="C2098" s="2" t="s">
        <v>20</v>
      </c>
      <c r="D2098" s="2" t="s">
        <v>188</v>
      </c>
      <c r="E2098" s="2" t="s">
        <v>388</v>
      </c>
      <c r="F2098" s="3">
        <v>5</v>
      </c>
      <c r="G2098" s="2" t="s">
        <v>1101</v>
      </c>
      <c r="H2098" s="2" t="s">
        <v>9490</v>
      </c>
      <c r="I2098" s="3" t="s">
        <v>9491</v>
      </c>
      <c r="J2098" s="3" t="s">
        <v>1098</v>
      </c>
      <c r="K2098" s="2" t="s">
        <v>9492</v>
      </c>
    </row>
    <row r="2099" spans="1:11" x14ac:dyDescent="0.25">
      <c r="A2099" s="2" t="s">
        <v>9493</v>
      </c>
      <c r="B2099" s="2" t="s">
        <v>187</v>
      </c>
      <c r="C2099" s="2" t="s">
        <v>20</v>
      </c>
      <c r="D2099" s="2" t="s">
        <v>188</v>
      </c>
      <c r="E2099" s="2" t="s">
        <v>388</v>
      </c>
      <c r="F2099" s="3">
        <v>6</v>
      </c>
      <c r="G2099" s="2" t="s">
        <v>1101</v>
      </c>
      <c r="H2099" s="2" t="s">
        <v>9494</v>
      </c>
      <c r="I2099" s="3" t="s">
        <v>9495</v>
      </c>
      <c r="J2099" s="3" t="s">
        <v>1132</v>
      </c>
      <c r="K2099" s="2" t="s">
        <v>9496</v>
      </c>
    </row>
    <row r="2100" spans="1:11" x14ac:dyDescent="0.25">
      <c r="A2100" s="2" t="s">
        <v>9497</v>
      </c>
      <c r="B2100" s="2" t="s">
        <v>187</v>
      </c>
      <c r="C2100" s="2" t="s">
        <v>20</v>
      </c>
      <c r="D2100" s="2" t="s">
        <v>188</v>
      </c>
      <c r="E2100" s="2" t="s">
        <v>1144</v>
      </c>
      <c r="F2100" s="3">
        <v>0</v>
      </c>
      <c r="G2100" s="2" t="s">
        <v>1095</v>
      </c>
      <c r="H2100" s="2" t="s">
        <v>9498</v>
      </c>
      <c r="I2100" s="3" t="s">
        <v>9499</v>
      </c>
      <c r="J2100" s="3" t="s">
        <v>1098</v>
      </c>
      <c r="K2100" s="2" t="s">
        <v>9500</v>
      </c>
    </row>
    <row r="2101" spans="1:11" x14ac:dyDescent="0.25">
      <c r="A2101" s="2" t="s">
        <v>9501</v>
      </c>
      <c r="B2101" s="2" t="s">
        <v>187</v>
      </c>
      <c r="C2101" s="2" t="s">
        <v>20</v>
      </c>
      <c r="D2101" s="2" t="s">
        <v>188</v>
      </c>
      <c r="E2101" s="2" t="s">
        <v>1144</v>
      </c>
      <c r="F2101" s="3">
        <v>1</v>
      </c>
      <c r="G2101" s="2" t="s">
        <v>1101</v>
      </c>
      <c r="H2101" s="2" t="s">
        <v>9502</v>
      </c>
      <c r="I2101" s="3" t="s">
        <v>9503</v>
      </c>
      <c r="J2101" s="3" t="s">
        <v>1132</v>
      </c>
      <c r="K2101" s="2" t="s">
        <v>9504</v>
      </c>
    </row>
    <row r="2102" spans="1:11" x14ac:dyDescent="0.25">
      <c r="A2102" s="2" t="s">
        <v>9505</v>
      </c>
      <c r="B2102" s="2" t="s">
        <v>187</v>
      </c>
      <c r="C2102" s="2" t="s">
        <v>20</v>
      </c>
      <c r="D2102" s="2" t="s">
        <v>188</v>
      </c>
      <c r="E2102" s="2" t="s">
        <v>1144</v>
      </c>
      <c r="F2102" s="3">
        <v>2</v>
      </c>
      <c r="G2102" s="2" t="s">
        <v>1101</v>
      </c>
      <c r="H2102" s="2" t="s">
        <v>9506</v>
      </c>
      <c r="I2102" s="3" t="s">
        <v>9507</v>
      </c>
      <c r="J2102" s="3" t="s">
        <v>1098</v>
      </c>
      <c r="K2102" s="2" t="s">
        <v>9508</v>
      </c>
    </row>
    <row r="2103" spans="1:11" x14ac:dyDescent="0.25">
      <c r="A2103" s="2" t="s">
        <v>9509</v>
      </c>
      <c r="B2103" s="2" t="s">
        <v>187</v>
      </c>
      <c r="C2103" s="2" t="s">
        <v>20</v>
      </c>
      <c r="D2103" s="2" t="s">
        <v>188</v>
      </c>
      <c r="E2103" s="2" t="s">
        <v>1144</v>
      </c>
      <c r="F2103" s="3">
        <v>3</v>
      </c>
      <c r="G2103" s="2" t="s">
        <v>1101</v>
      </c>
      <c r="H2103" s="2" t="s">
        <v>9510</v>
      </c>
      <c r="I2103" s="3" t="s">
        <v>9511</v>
      </c>
      <c r="J2103" s="3" t="s">
        <v>1098</v>
      </c>
      <c r="K2103" s="2" t="s">
        <v>9512</v>
      </c>
    </row>
    <row r="2104" spans="1:11" x14ac:dyDescent="0.25">
      <c r="A2104" s="2" t="s">
        <v>9513</v>
      </c>
      <c r="B2104" s="2" t="s">
        <v>187</v>
      </c>
      <c r="C2104" s="2" t="s">
        <v>20</v>
      </c>
      <c r="D2104" s="2" t="s">
        <v>188</v>
      </c>
      <c r="E2104" s="2" t="s">
        <v>1144</v>
      </c>
      <c r="F2104" s="3">
        <v>4</v>
      </c>
      <c r="G2104" s="2" t="s">
        <v>1101</v>
      </c>
      <c r="H2104" s="2" t="s">
        <v>9514</v>
      </c>
      <c r="I2104" s="3" t="s">
        <v>9515</v>
      </c>
      <c r="J2104" s="3" t="s">
        <v>1098</v>
      </c>
      <c r="K2104" s="2" t="s">
        <v>9516</v>
      </c>
    </row>
    <row r="2105" spans="1:11" x14ac:dyDescent="0.25">
      <c r="A2105" s="2" t="s">
        <v>9517</v>
      </c>
      <c r="B2105" s="2" t="s">
        <v>187</v>
      </c>
      <c r="C2105" s="2" t="s">
        <v>20</v>
      </c>
      <c r="D2105" s="2" t="s">
        <v>188</v>
      </c>
      <c r="E2105" s="2" t="s">
        <v>1144</v>
      </c>
      <c r="F2105" s="3">
        <v>5</v>
      </c>
      <c r="G2105" s="2" t="s">
        <v>1101</v>
      </c>
      <c r="H2105" s="2" t="s">
        <v>9518</v>
      </c>
      <c r="I2105" s="3" t="s">
        <v>9519</v>
      </c>
      <c r="J2105" s="3" t="s">
        <v>1137</v>
      </c>
      <c r="K2105" s="2" t="s">
        <v>9520</v>
      </c>
    </row>
    <row r="2106" spans="1:11" x14ac:dyDescent="0.25">
      <c r="A2106" s="2" t="s">
        <v>9521</v>
      </c>
      <c r="B2106" s="2" t="s">
        <v>187</v>
      </c>
      <c r="C2106" s="2" t="s">
        <v>20</v>
      </c>
      <c r="D2106" s="2" t="s">
        <v>188</v>
      </c>
      <c r="E2106" s="2" t="s">
        <v>1144</v>
      </c>
      <c r="F2106" s="3">
        <v>6</v>
      </c>
      <c r="G2106" s="2" t="s">
        <v>1101</v>
      </c>
      <c r="H2106" s="2" t="s">
        <v>9522</v>
      </c>
      <c r="I2106" s="3" t="s">
        <v>9523</v>
      </c>
      <c r="J2106" s="3" t="s">
        <v>1098</v>
      </c>
      <c r="K2106" s="2" t="s">
        <v>9524</v>
      </c>
    </row>
    <row r="2107" spans="1:11" x14ac:dyDescent="0.25">
      <c r="A2107" s="2" t="s">
        <v>9525</v>
      </c>
      <c r="B2107" s="2" t="s">
        <v>187</v>
      </c>
      <c r="C2107" s="2" t="s">
        <v>20</v>
      </c>
      <c r="D2107" s="2" t="s">
        <v>188</v>
      </c>
      <c r="E2107" s="2" t="s">
        <v>390</v>
      </c>
      <c r="F2107" s="3">
        <v>0</v>
      </c>
      <c r="G2107" s="2" t="s">
        <v>1095</v>
      </c>
      <c r="H2107" s="2" t="s">
        <v>9526</v>
      </c>
      <c r="I2107" s="3" t="s">
        <v>9527</v>
      </c>
      <c r="J2107" s="3" t="s">
        <v>1098</v>
      </c>
      <c r="K2107" s="2" t="s">
        <v>9528</v>
      </c>
    </row>
    <row r="2108" spans="1:11" x14ac:dyDescent="0.25">
      <c r="A2108" s="2" t="s">
        <v>9529</v>
      </c>
      <c r="B2108" s="2" t="s">
        <v>187</v>
      </c>
      <c r="C2108" s="2" t="s">
        <v>20</v>
      </c>
      <c r="D2108" s="2" t="s">
        <v>188</v>
      </c>
      <c r="E2108" s="2" t="s">
        <v>390</v>
      </c>
      <c r="F2108" s="3">
        <v>1</v>
      </c>
      <c r="G2108" s="2" t="s">
        <v>1101</v>
      </c>
      <c r="H2108" s="2" t="s">
        <v>9530</v>
      </c>
      <c r="I2108" s="3" t="s">
        <v>9531</v>
      </c>
      <c r="J2108" s="3" t="s">
        <v>1098</v>
      </c>
      <c r="K2108" s="2" t="s">
        <v>9532</v>
      </c>
    </row>
    <row r="2109" spans="1:11" x14ac:dyDescent="0.25">
      <c r="A2109" s="2" t="s">
        <v>9533</v>
      </c>
      <c r="B2109" s="2" t="s">
        <v>187</v>
      </c>
      <c r="C2109" s="2" t="s">
        <v>20</v>
      </c>
      <c r="D2109" s="2" t="s">
        <v>188</v>
      </c>
      <c r="E2109" s="2" t="s">
        <v>390</v>
      </c>
      <c r="F2109" s="3">
        <v>2</v>
      </c>
      <c r="G2109" s="2" t="s">
        <v>1101</v>
      </c>
      <c r="H2109" s="2" t="s">
        <v>9534</v>
      </c>
      <c r="I2109" s="3" t="s">
        <v>9535</v>
      </c>
      <c r="J2109" s="3" t="s">
        <v>1098</v>
      </c>
      <c r="K2109" s="2" t="s">
        <v>9536</v>
      </c>
    </row>
    <row r="2110" spans="1:11" x14ac:dyDescent="0.25">
      <c r="A2110" s="2" t="s">
        <v>9537</v>
      </c>
      <c r="B2110" s="2" t="s">
        <v>187</v>
      </c>
      <c r="C2110" s="2" t="s">
        <v>20</v>
      </c>
      <c r="D2110" s="2" t="s">
        <v>188</v>
      </c>
      <c r="E2110" s="2" t="s">
        <v>390</v>
      </c>
      <c r="F2110" s="3">
        <v>3</v>
      </c>
      <c r="G2110" s="2" t="s">
        <v>1101</v>
      </c>
      <c r="H2110" s="2" t="s">
        <v>9538</v>
      </c>
      <c r="I2110" s="3" t="s">
        <v>9539</v>
      </c>
      <c r="J2110" s="3" t="s">
        <v>1098</v>
      </c>
      <c r="K2110" s="2" t="s">
        <v>9540</v>
      </c>
    </row>
    <row r="2111" spans="1:11" x14ac:dyDescent="0.25">
      <c r="A2111" s="2" t="s">
        <v>9541</v>
      </c>
      <c r="B2111" s="2" t="s">
        <v>187</v>
      </c>
      <c r="C2111" s="2" t="s">
        <v>20</v>
      </c>
      <c r="D2111" s="2" t="s">
        <v>188</v>
      </c>
      <c r="E2111" s="2" t="s">
        <v>390</v>
      </c>
      <c r="F2111" s="3">
        <v>4</v>
      </c>
      <c r="G2111" s="2" t="s">
        <v>1101</v>
      </c>
      <c r="H2111" s="2" t="s">
        <v>9542</v>
      </c>
      <c r="I2111" s="3" t="s">
        <v>9543</v>
      </c>
      <c r="J2111" s="3" t="s">
        <v>1098</v>
      </c>
      <c r="K2111" s="2" t="s">
        <v>9544</v>
      </c>
    </row>
    <row r="2112" spans="1:11" x14ac:dyDescent="0.25">
      <c r="A2112" s="2" t="s">
        <v>9545</v>
      </c>
      <c r="B2112" s="2" t="s">
        <v>187</v>
      </c>
      <c r="C2112" s="2" t="s">
        <v>20</v>
      </c>
      <c r="D2112" s="2" t="s">
        <v>188</v>
      </c>
      <c r="E2112" s="2" t="s">
        <v>390</v>
      </c>
      <c r="F2112" s="3">
        <v>5</v>
      </c>
      <c r="G2112" s="2" t="s">
        <v>1101</v>
      </c>
      <c r="H2112" s="2" t="s">
        <v>9546</v>
      </c>
      <c r="I2112" s="3" t="s">
        <v>9547</v>
      </c>
      <c r="J2112" s="3" t="s">
        <v>1098</v>
      </c>
      <c r="K2112" s="2" t="s">
        <v>9548</v>
      </c>
    </row>
    <row r="2113" spans="1:11" x14ac:dyDescent="0.25">
      <c r="A2113" s="2" t="s">
        <v>9549</v>
      </c>
      <c r="B2113" s="2" t="s">
        <v>187</v>
      </c>
      <c r="C2113" s="2" t="s">
        <v>20</v>
      </c>
      <c r="D2113" s="2" t="s">
        <v>188</v>
      </c>
      <c r="E2113" s="2" t="s">
        <v>390</v>
      </c>
      <c r="F2113" s="3">
        <v>6</v>
      </c>
      <c r="G2113" s="2" t="s">
        <v>1101</v>
      </c>
      <c r="H2113" s="2" t="s">
        <v>9550</v>
      </c>
      <c r="I2113" s="3" t="s">
        <v>9551</v>
      </c>
      <c r="J2113" s="3" t="s">
        <v>1098</v>
      </c>
      <c r="K2113" s="2" t="s">
        <v>9552</v>
      </c>
    </row>
    <row r="2114" spans="1:11" x14ac:dyDescent="0.25">
      <c r="A2114" s="2" t="s">
        <v>9553</v>
      </c>
      <c r="B2114" s="2" t="s">
        <v>187</v>
      </c>
      <c r="C2114" s="2" t="s">
        <v>20</v>
      </c>
      <c r="D2114" s="2" t="s">
        <v>188</v>
      </c>
      <c r="E2114" s="2" t="s">
        <v>373</v>
      </c>
      <c r="F2114" s="3">
        <v>0</v>
      </c>
      <c r="G2114" s="2" t="s">
        <v>1095</v>
      </c>
      <c r="H2114" s="2" t="s">
        <v>9554</v>
      </c>
      <c r="I2114" s="3" t="s">
        <v>9555</v>
      </c>
      <c r="J2114" s="3" t="s">
        <v>2720</v>
      </c>
      <c r="K2114" s="2" t="s">
        <v>9556</v>
      </c>
    </row>
    <row r="2115" spans="1:11" x14ac:dyDescent="0.25">
      <c r="A2115" s="2" t="s">
        <v>9557</v>
      </c>
      <c r="B2115" s="2" t="s">
        <v>187</v>
      </c>
      <c r="C2115" s="2" t="s">
        <v>20</v>
      </c>
      <c r="D2115" s="2" t="s">
        <v>188</v>
      </c>
      <c r="E2115" s="2" t="s">
        <v>373</v>
      </c>
      <c r="F2115" s="3">
        <v>1</v>
      </c>
      <c r="G2115" s="2" t="s">
        <v>1101</v>
      </c>
      <c r="H2115" s="2" t="s">
        <v>9558</v>
      </c>
      <c r="I2115" s="3" t="s">
        <v>9559</v>
      </c>
      <c r="J2115" s="3" t="s">
        <v>1098</v>
      </c>
      <c r="K2115" s="2" t="s">
        <v>9560</v>
      </c>
    </row>
    <row r="2116" spans="1:11" x14ac:dyDescent="0.25">
      <c r="A2116" s="2" t="s">
        <v>9561</v>
      </c>
      <c r="B2116" s="2" t="s">
        <v>187</v>
      </c>
      <c r="C2116" s="2" t="s">
        <v>20</v>
      </c>
      <c r="D2116" s="2" t="s">
        <v>188</v>
      </c>
      <c r="E2116" s="2" t="s">
        <v>373</v>
      </c>
      <c r="F2116" s="3">
        <v>2</v>
      </c>
      <c r="G2116" s="2" t="s">
        <v>1101</v>
      </c>
      <c r="H2116" s="2" t="s">
        <v>9562</v>
      </c>
      <c r="I2116" s="3" t="s">
        <v>9563</v>
      </c>
      <c r="J2116" s="3" t="s">
        <v>1098</v>
      </c>
      <c r="K2116" s="2" t="s">
        <v>9564</v>
      </c>
    </row>
    <row r="2117" spans="1:11" x14ac:dyDescent="0.25">
      <c r="A2117" s="2" t="s">
        <v>9565</v>
      </c>
      <c r="B2117" s="2" t="s">
        <v>187</v>
      </c>
      <c r="C2117" s="2" t="s">
        <v>20</v>
      </c>
      <c r="D2117" s="2" t="s">
        <v>188</v>
      </c>
      <c r="E2117" s="2" t="s">
        <v>373</v>
      </c>
      <c r="F2117" s="3">
        <v>3</v>
      </c>
      <c r="G2117" s="2" t="s">
        <v>1101</v>
      </c>
      <c r="H2117" s="2" t="s">
        <v>9566</v>
      </c>
      <c r="I2117" s="3" t="s">
        <v>9567</v>
      </c>
      <c r="J2117" s="3" t="s">
        <v>1098</v>
      </c>
      <c r="K2117" s="2" t="s">
        <v>9568</v>
      </c>
    </row>
    <row r="2118" spans="1:11" x14ac:dyDescent="0.25">
      <c r="A2118" s="2" t="s">
        <v>9569</v>
      </c>
      <c r="B2118" s="2" t="s">
        <v>187</v>
      </c>
      <c r="C2118" s="2" t="s">
        <v>20</v>
      </c>
      <c r="D2118" s="2" t="s">
        <v>188</v>
      </c>
      <c r="E2118" s="2" t="s">
        <v>373</v>
      </c>
      <c r="F2118" s="3">
        <v>4</v>
      </c>
      <c r="G2118" s="2" t="s">
        <v>1101</v>
      </c>
      <c r="H2118" s="2" t="s">
        <v>9570</v>
      </c>
      <c r="I2118" s="3" t="s">
        <v>9571</v>
      </c>
      <c r="J2118" s="3" t="s">
        <v>1137</v>
      </c>
      <c r="K2118" s="2" t="s">
        <v>9572</v>
      </c>
    </row>
    <row r="2119" spans="1:11" x14ac:dyDescent="0.25">
      <c r="A2119" s="2" t="s">
        <v>9573</v>
      </c>
      <c r="B2119" s="2" t="s">
        <v>187</v>
      </c>
      <c r="C2119" s="2" t="s">
        <v>20</v>
      </c>
      <c r="D2119" s="2" t="s">
        <v>188</v>
      </c>
      <c r="E2119" s="2" t="s">
        <v>373</v>
      </c>
      <c r="F2119" s="3">
        <v>5</v>
      </c>
      <c r="G2119" s="2" t="s">
        <v>1101</v>
      </c>
      <c r="H2119" s="2" t="s">
        <v>9574</v>
      </c>
      <c r="I2119" s="3" t="s">
        <v>9575</v>
      </c>
      <c r="J2119" s="3" t="s">
        <v>1098</v>
      </c>
      <c r="K2119" s="2" t="s">
        <v>9576</v>
      </c>
    </row>
    <row r="2120" spans="1:11" x14ac:dyDescent="0.25">
      <c r="A2120" s="2" t="s">
        <v>9577</v>
      </c>
      <c r="B2120" s="2" t="s">
        <v>187</v>
      </c>
      <c r="C2120" s="2" t="s">
        <v>20</v>
      </c>
      <c r="D2120" s="2" t="s">
        <v>188</v>
      </c>
      <c r="E2120" s="2" t="s">
        <v>373</v>
      </c>
      <c r="F2120" s="3">
        <v>6</v>
      </c>
      <c r="G2120" s="2" t="s">
        <v>1101</v>
      </c>
      <c r="H2120" s="2" t="s">
        <v>9578</v>
      </c>
      <c r="I2120" s="3" t="s">
        <v>9579</v>
      </c>
      <c r="J2120" s="3" t="s">
        <v>1098</v>
      </c>
      <c r="K2120" s="2" t="s">
        <v>9580</v>
      </c>
    </row>
    <row r="2121" spans="1:11" x14ac:dyDescent="0.25">
      <c r="A2121" s="2" t="s">
        <v>9581</v>
      </c>
      <c r="B2121" s="2" t="s">
        <v>190</v>
      </c>
      <c r="C2121" s="2" t="s">
        <v>20</v>
      </c>
      <c r="D2121" s="2" t="s">
        <v>191</v>
      </c>
      <c r="E2121" s="2" t="s">
        <v>388</v>
      </c>
      <c r="F2121" s="3">
        <v>0</v>
      </c>
      <c r="G2121" s="2" t="s">
        <v>1095</v>
      </c>
      <c r="H2121" s="2" t="s">
        <v>9582</v>
      </c>
      <c r="I2121" s="3" t="s">
        <v>9583</v>
      </c>
      <c r="J2121" s="3" t="s">
        <v>1098</v>
      </c>
      <c r="K2121" s="2" t="s">
        <v>9584</v>
      </c>
    </row>
    <row r="2122" spans="1:11" x14ac:dyDescent="0.25">
      <c r="A2122" s="2" t="s">
        <v>9585</v>
      </c>
      <c r="B2122" s="2" t="s">
        <v>190</v>
      </c>
      <c r="C2122" s="2" t="s">
        <v>20</v>
      </c>
      <c r="D2122" s="2" t="s">
        <v>191</v>
      </c>
      <c r="E2122" s="2" t="s">
        <v>388</v>
      </c>
      <c r="F2122" s="3">
        <v>1</v>
      </c>
      <c r="G2122" s="2" t="s">
        <v>1101</v>
      </c>
      <c r="H2122" s="2" t="s">
        <v>9586</v>
      </c>
      <c r="I2122" s="3" t="s">
        <v>9587</v>
      </c>
      <c r="J2122" s="3" t="s">
        <v>1098</v>
      </c>
      <c r="K2122" s="2" t="s">
        <v>9588</v>
      </c>
    </row>
    <row r="2123" spans="1:11" x14ac:dyDescent="0.25">
      <c r="A2123" s="2" t="s">
        <v>9589</v>
      </c>
      <c r="B2123" s="2" t="s">
        <v>190</v>
      </c>
      <c r="C2123" s="2" t="s">
        <v>20</v>
      </c>
      <c r="D2123" s="2" t="s">
        <v>191</v>
      </c>
      <c r="E2123" s="2" t="s">
        <v>388</v>
      </c>
      <c r="F2123" s="3">
        <v>2</v>
      </c>
      <c r="G2123" s="2" t="s">
        <v>1101</v>
      </c>
      <c r="H2123" s="2" t="s">
        <v>9590</v>
      </c>
      <c r="I2123" s="3" t="s">
        <v>9591</v>
      </c>
      <c r="J2123" s="3" t="s">
        <v>1098</v>
      </c>
      <c r="K2123" s="2" t="s">
        <v>9592</v>
      </c>
    </row>
    <row r="2124" spans="1:11" x14ac:dyDescent="0.25">
      <c r="A2124" s="2" t="s">
        <v>9593</v>
      </c>
      <c r="B2124" s="2" t="s">
        <v>190</v>
      </c>
      <c r="C2124" s="2" t="s">
        <v>20</v>
      </c>
      <c r="D2124" s="2" t="s">
        <v>191</v>
      </c>
      <c r="E2124" s="2" t="s">
        <v>388</v>
      </c>
      <c r="F2124" s="3">
        <v>3</v>
      </c>
      <c r="G2124" s="2" t="s">
        <v>1101</v>
      </c>
      <c r="H2124" s="2" t="s">
        <v>9594</v>
      </c>
      <c r="I2124" s="3" t="s">
        <v>9595</v>
      </c>
      <c r="J2124" s="3" t="s">
        <v>1132</v>
      </c>
      <c r="K2124" s="2" t="s">
        <v>9596</v>
      </c>
    </row>
    <row r="2125" spans="1:11" x14ac:dyDescent="0.25">
      <c r="A2125" s="2" t="s">
        <v>9597</v>
      </c>
      <c r="B2125" s="2" t="s">
        <v>190</v>
      </c>
      <c r="C2125" s="2" t="s">
        <v>20</v>
      </c>
      <c r="D2125" s="2" t="s">
        <v>191</v>
      </c>
      <c r="E2125" s="2" t="s">
        <v>388</v>
      </c>
      <c r="F2125" s="3">
        <v>4</v>
      </c>
      <c r="G2125" s="2" t="s">
        <v>1101</v>
      </c>
      <c r="H2125" s="2" t="s">
        <v>9598</v>
      </c>
      <c r="I2125" s="3" t="s">
        <v>9599</v>
      </c>
      <c r="J2125" s="3" t="s">
        <v>1098</v>
      </c>
      <c r="K2125" s="2" t="s">
        <v>9600</v>
      </c>
    </row>
    <row r="2126" spans="1:11" x14ac:dyDescent="0.25">
      <c r="A2126" s="2" t="s">
        <v>9601</v>
      </c>
      <c r="B2126" s="2" t="s">
        <v>190</v>
      </c>
      <c r="C2126" s="2" t="s">
        <v>20</v>
      </c>
      <c r="D2126" s="2" t="s">
        <v>191</v>
      </c>
      <c r="E2126" s="2" t="s">
        <v>388</v>
      </c>
      <c r="F2126" s="3">
        <v>5</v>
      </c>
      <c r="G2126" s="2" t="s">
        <v>1101</v>
      </c>
      <c r="H2126" s="2" t="s">
        <v>9602</v>
      </c>
      <c r="I2126" s="3" t="s">
        <v>9603</v>
      </c>
      <c r="J2126" s="3" t="s">
        <v>1098</v>
      </c>
      <c r="K2126" s="2" t="s">
        <v>9604</v>
      </c>
    </row>
    <row r="2127" spans="1:11" x14ac:dyDescent="0.25">
      <c r="A2127" s="2" t="s">
        <v>9605</v>
      </c>
      <c r="B2127" s="2" t="s">
        <v>190</v>
      </c>
      <c r="C2127" s="2" t="s">
        <v>20</v>
      </c>
      <c r="D2127" s="2" t="s">
        <v>191</v>
      </c>
      <c r="E2127" s="2" t="s">
        <v>388</v>
      </c>
      <c r="F2127" s="3">
        <v>6</v>
      </c>
      <c r="G2127" s="2" t="s">
        <v>1101</v>
      </c>
      <c r="H2127" s="2" t="s">
        <v>9606</v>
      </c>
      <c r="I2127" s="3" t="s">
        <v>9607</v>
      </c>
      <c r="J2127" s="3" t="s">
        <v>1098</v>
      </c>
      <c r="K2127" s="2" t="s">
        <v>9608</v>
      </c>
    </row>
    <row r="2128" spans="1:11" x14ac:dyDescent="0.25">
      <c r="A2128" s="2" t="s">
        <v>9609</v>
      </c>
      <c r="B2128" s="2" t="s">
        <v>190</v>
      </c>
      <c r="C2128" s="2" t="s">
        <v>20</v>
      </c>
      <c r="D2128" s="2" t="s">
        <v>191</v>
      </c>
      <c r="E2128" s="2" t="s">
        <v>1144</v>
      </c>
      <c r="F2128" s="3">
        <v>0</v>
      </c>
      <c r="G2128" s="2" t="s">
        <v>1095</v>
      </c>
      <c r="H2128" s="2" t="s">
        <v>9610</v>
      </c>
      <c r="I2128" s="3" t="s">
        <v>9611</v>
      </c>
      <c r="J2128" s="3" t="s">
        <v>1098</v>
      </c>
      <c r="K2128" s="2" t="s">
        <v>9612</v>
      </c>
    </row>
    <row r="2129" spans="1:11" x14ac:dyDescent="0.25">
      <c r="A2129" s="2" t="s">
        <v>9613</v>
      </c>
      <c r="B2129" s="2" t="s">
        <v>190</v>
      </c>
      <c r="C2129" s="2" t="s">
        <v>20</v>
      </c>
      <c r="D2129" s="2" t="s">
        <v>191</v>
      </c>
      <c r="E2129" s="2" t="s">
        <v>1144</v>
      </c>
      <c r="F2129" s="3">
        <v>1</v>
      </c>
      <c r="G2129" s="2" t="s">
        <v>1101</v>
      </c>
      <c r="H2129" s="2" t="s">
        <v>9614</v>
      </c>
      <c r="I2129" s="3" t="s">
        <v>9615</v>
      </c>
      <c r="J2129" s="3" t="s">
        <v>1098</v>
      </c>
      <c r="K2129" s="2" t="s">
        <v>9616</v>
      </c>
    </row>
    <row r="2130" spans="1:11" x14ac:dyDescent="0.25">
      <c r="A2130" s="2" t="s">
        <v>9617</v>
      </c>
      <c r="B2130" s="2" t="s">
        <v>190</v>
      </c>
      <c r="C2130" s="2" t="s">
        <v>20</v>
      </c>
      <c r="D2130" s="2" t="s">
        <v>191</v>
      </c>
      <c r="E2130" s="2" t="s">
        <v>1144</v>
      </c>
      <c r="F2130" s="3">
        <v>2</v>
      </c>
      <c r="G2130" s="2" t="s">
        <v>1101</v>
      </c>
      <c r="H2130" s="2" t="s">
        <v>9618</v>
      </c>
      <c r="I2130" s="3" t="s">
        <v>9619</v>
      </c>
      <c r="J2130" s="3" t="s">
        <v>1098</v>
      </c>
      <c r="K2130" s="2" t="s">
        <v>9620</v>
      </c>
    </row>
    <row r="2131" spans="1:11" x14ac:dyDescent="0.25">
      <c r="A2131" s="2" t="s">
        <v>9621</v>
      </c>
      <c r="B2131" s="2" t="s">
        <v>190</v>
      </c>
      <c r="C2131" s="2" t="s">
        <v>20</v>
      </c>
      <c r="D2131" s="2" t="s">
        <v>191</v>
      </c>
      <c r="E2131" s="2" t="s">
        <v>1144</v>
      </c>
      <c r="F2131" s="3">
        <v>3</v>
      </c>
      <c r="G2131" s="2" t="s">
        <v>1101</v>
      </c>
      <c r="H2131" s="2" t="s">
        <v>9622</v>
      </c>
      <c r="I2131" s="3" t="s">
        <v>9623</v>
      </c>
      <c r="J2131" s="3" t="s">
        <v>1098</v>
      </c>
      <c r="K2131" s="2" t="s">
        <v>9624</v>
      </c>
    </row>
    <row r="2132" spans="1:11" x14ac:dyDescent="0.25">
      <c r="A2132" s="2" t="s">
        <v>9625</v>
      </c>
      <c r="B2132" s="2" t="s">
        <v>190</v>
      </c>
      <c r="C2132" s="2" t="s">
        <v>20</v>
      </c>
      <c r="D2132" s="2" t="s">
        <v>191</v>
      </c>
      <c r="E2132" s="2" t="s">
        <v>1144</v>
      </c>
      <c r="F2132" s="3">
        <v>4</v>
      </c>
      <c r="G2132" s="2" t="s">
        <v>1101</v>
      </c>
      <c r="H2132" s="2" t="s">
        <v>9626</v>
      </c>
      <c r="I2132" s="3" t="s">
        <v>9627</v>
      </c>
      <c r="J2132" s="3" t="s">
        <v>1098</v>
      </c>
      <c r="K2132" s="2" t="s">
        <v>9628</v>
      </c>
    </row>
    <row r="2133" spans="1:11" x14ac:dyDescent="0.25">
      <c r="A2133" s="2" t="s">
        <v>9629</v>
      </c>
      <c r="B2133" s="2" t="s">
        <v>190</v>
      </c>
      <c r="C2133" s="2" t="s">
        <v>20</v>
      </c>
      <c r="D2133" s="2" t="s">
        <v>191</v>
      </c>
      <c r="E2133" s="2" t="s">
        <v>1144</v>
      </c>
      <c r="F2133" s="3">
        <v>5</v>
      </c>
      <c r="G2133" s="2" t="s">
        <v>1101</v>
      </c>
      <c r="H2133" s="2" t="s">
        <v>9630</v>
      </c>
      <c r="I2133" s="3" t="s">
        <v>9631</v>
      </c>
      <c r="J2133" s="3" t="s">
        <v>1098</v>
      </c>
      <c r="K2133" s="2" t="s">
        <v>9632</v>
      </c>
    </row>
    <row r="2134" spans="1:11" x14ac:dyDescent="0.25">
      <c r="A2134" s="2" t="s">
        <v>9633</v>
      </c>
      <c r="B2134" s="2" t="s">
        <v>190</v>
      </c>
      <c r="C2134" s="2" t="s">
        <v>20</v>
      </c>
      <c r="D2134" s="2" t="s">
        <v>191</v>
      </c>
      <c r="E2134" s="2" t="s">
        <v>1144</v>
      </c>
      <c r="F2134" s="3">
        <v>6</v>
      </c>
      <c r="G2134" s="2" t="s">
        <v>1101</v>
      </c>
      <c r="H2134" s="2" t="s">
        <v>9634</v>
      </c>
      <c r="I2134" s="3" t="s">
        <v>9635</v>
      </c>
      <c r="J2134" s="3" t="s">
        <v>1098</v>
      </c>
      <c r="K2134" s="2" t="s">
        <v>9636</v>
      </c>
    </row>
    <row r="2135" spans="1:11" x14ac:dyDescent="0.25">
      <c r="A2135" s="2" t="s">
        <v>9637</v>
      </c>
      <c r="B2135" s="2" t="s">
        <v>190</v>
      </c>
      <c r="C2135" s="2" t="s">
        <v>20</v>
      </c>
      <c r="D2135" s="2" t="s">
        <v>191</v>
      </c>
      <c r="E2135" s="2" t="s">
        <v>370</v>
      </c>
      <c r="F2135" s="3">
        <v>0</v>
      </c>
      <c r="G2135" s="2" t="s">
        <v>1095</v>
      </c>
      <c r="H2135" s="2" t="s">
        <v>9638</v>
      </c>
      <c r="I2135" s="3" t="s">
        <v>9639</v>
      </c>
      <c r="J2135" s="3" t="s">
        <v>1098</v>
      </c>
      <c r="K2135" s="2" t="s">
        <v>9640</v>
      </c>
    </row>
    <row r="2136" spans="1:11" x14ac:dyDescent="0.25">
      <c r="A2136" s="2" t="s">
        <v>9641</v>
      </c>
      <c r="B2136" s="2" t="s">
        <v>190</v>
      </c>
      <c r="C2136" s="2" t="s">
        <v>20</v>
      </c>
      <c r="D2136" s="2" t="s">
        <v>191</v>
      </c>
      <c r="E2136" s="2" t="s">
        <v>370</v>
      </c>
      <c r="F2136" s="3">
        <v>1</v>
      </c>
      <c r="G2136" s="2" t="s">
        <v>1101</v>
      </c>
      <c r="H2136" s="2" t="s">
        <v>9642</v>
      </c>
      <c r="I2136" s="3" t="s">
        <v>9643</v>
      </c>
      <c r="J2136" s="3" t="s">
        <v>1098</v>
      </c>
      <c r="K2136" s="2" t="s">
        <v>9644</v>
      </c>
    </row>
    <row r="2137" spans="1:11" x14ac:dyDescent="0.25">
      <c r="A2137" s="2" t="s">
        <v>9645</v>
      </c>
      <c r="B2137" s="2" t="s">
        <v>190</v>
      </c>
      <c r="C2137" s="2" t="s">
        <v>20</v>
      </c>
      <c r="D2137" s="2" t="s">
        <v>191</v>
      </c>
      <c r="E2137" s="2" t="s">
        <v>370</v>
      </c>
      <c r="F2137" s="3">
        <v>2</v>
      </c>
      <c r="G2137" s="2" t="s">
        <v>1101</v>
      </c>
      <c r="H2137" s="2" t="s">
        <v>9646</v>
      </c>
      <c r="I2137" s="3" t="s">
        <v>9647</v>
      </c>
      <c r="J2137" s="3" t="s">
        <v>2720</v>
      </c>
      <c r="K2137" s="2" t="s">
        <v>9648</v>
      </c>
    </row>
    <row r="2138" spans="1:11" x14ac:dyDescent="0.25">
      <c r="A2138" s="2" t="s">
        <v>9649</v>
      </c>
      <c r="B2138" s="2" t="s">
        <v>190</v>
      </c>
      <c r="C2138" s="2" t="s">
        <v>20</v>
      </c>
      <c r="D2138" s="2" t="s">
        <v>191</v>
      </c>
      <c r="E2138" s="2" t="s">
        <v>370</v>
      </c>
      <c r="F2138" s="3">
        <v>3</v>
      </c>
      <c r="G2138" s="2" t="s">
        <v>1101</v>
      </c>
      <c r="H2138" s="2" t="s">
        <v>9650</v>
      </c>
      <c r="I2138" s="3" t="s">
        <v>9651</v>
      </c>
      <c r="J2138" s="3" t="s">
        <v>1098</v>
      </c>
      <c r="K2138" s="2" t="s">
        <v>9652</v>
      </c>
    </row>
    <row r="2139" spans="1:11" x14ac:dyDescent="0.25">
      <c r="A2139" s="2" t="s">
        <v>9653</v>
      </c>
      <c r="B2139" s="2" t="s">
        <v>190</v>
      </c>
      <c r="C2139" s="2" t="s">
        <v>20</v>
      </c>
      <c r="D2139" s="2" t="s">
        <v>191</v>
      </c>
      <c r="E2139" s="2" t="s">
        <v>370</v>
      </c>
      <c r="F2139" s="3">
        <v>4</v>
      </c>
      <c r="G2139" s="2" t="s">
        <v>1101</v>
      </c>
      <c r="H2139" s="2" t="s">
        <v>9654</v>
      </c>
      <c r="I2139" s="3" t="s">
        <v>9655</v>
      </c>
      <c r="J2139" s="3" t="s">
        <v>1098</v>
      </c>
      <c r="K2139" s="2" t="s">
        <v>9656</v>
      </c>
    </row>
    <row r="2140" spans="1:11" x14ac:dyDescent="0.25">
      <c r="A2140" s="2" t="s">
        <v>9657</v>
      </c>
      <c r="B2140" s="2" t="s">
        <v>190</v>
      </c>
      <c r="C2140" s="2" t="s">
        <v>20</v>
      </c>
      <c r="D2140" s="2" t="s">
        <v>191</v>
      </c>
      <c r="E2140" s="2" t="s">
        <v>370</v>
      </c>
      <c r="F2140" s="3">
        <v>5</v>
      </c>
      <c r="G2140" s="2" t="s">
        <v>1101</v>
      </c>
      <c r="H2140" s="2" t="s">
        <v>9658</v>
      </c>
      <c r="I2140" s="3" t="s">
        <v>9659</v>
      </c>
      <c r="J2140" s="3" t="s">
        <v>1098</v>
      </c>
      <c r="K2140" s="2" t="s">
        <v>9660</v>
      </c>
    </row>
    <row r="2141" spans="1:11" x14ac:dyDescent="0.25">
      <c r="A2141" s="2" t="s">
        <v>9661</v>
      </c>
      <c r="B2141" s="2" t="s">
        <v>190</v>
      </c>
      <c r="C2141" s="2" t="s">
        <v>20</v>
      </c>
      <c r="D2141" s="2" t="s">
        <v>191</v>
      </c>
      <c r="E2141" s="2" t="s">
        <v>370</v>
      </c>
      <c r="F2141" s="3">
        <v>6</v>
      </c>
      <c r="G2141" s="2" t="s">
        <v>1101</v>
      </c>
      <c r="H2141" s="2" t="s">
        <v>9662</v>
      </c>
      <c r="I2141" s="3" t="s">
        <v>9663</v>
      </c>
      <c r="J2141" s="3" t="s">
        <v>1098</v>
      </c>
      <c r="K2141" s="2" t="s">
        <v>9664</v>
      </c>
    </row>
    <row r="2142" spans="1:11" x14ac:dyDescent="0.25">
      <c r="A2142" s="2" t="s">
        <v>9665</v>
      </c>
      <c r="B2142" s="2" t="s">
        <v>190</v>
      </c>
      <c r="C2142" s="2" t="s">
        <v>20</v>
      </c>
      <c r="D2142" s="2" t="s">
        <v>191</v>
      </c>
      <c r="E2142" s="2" t="s">
        <v>393</v>
      </c>
      <c r="F2142" s="3">
        <v>0</v>
      </c>
      <c r="G2142" s="2" t="s">
        <v>1095</v>
      </c>
      <c r="H2142" s="2" t="s">
        <v>9666</v>
      </c>
      <c r="I2142" s="3" t="s">
        <v>9667</v>
      </c>
      <c r="J2142" s="3" t="s">
        <v>1137</v>
      </c>
      <c r="K2142" s="2" t="s">
        <v>9668</v>
      </c>
    </row>
    <row r="2143" spans="1:11" x14ac:dyDescent="0.25">
      <c r="A2143" s="2" t="s">
        <v>9669</v>
      </c>
      <c r="B2143" s="2" t="s">
        <v>190</v>
      </c>
      <c r="C2143" s="2" t="s">
        <v>20</v>
      </c>
      <c r="D2143" s="2" t="s">
        <v>191</v>
      </c>
      <c r="E2143" s="2" t="s">
        <v>393</v>
      </c>
      <c r="F2143" s="3">
        <v>1</v>
      </c>
      <c r="G2143" s="2" t="s">
        <v>1101</v>
      </c>
      <c r="H2143" s="2" t="s">
        <v>9670</v>
      </c>
      <c r="I2143" s="3" t="s">
        <v>9671</v>
      </c>
      <c r="J2143" s="3" t="s">
        <v>1098</v>
      </c>
      <c r="K2143" s="2" t="s">
        <v>9672</v>
      </c>
    </row>
    <row r="2144" spans="1:11" x14ac:dyDescent="0.25">
      <c r="A2144" s="2" t="s">
        <v>9673</v>
      </c>
      <c r="B2144" s="2" t="s">
        <v>190</v>
      </c>
      <c r="C2144" s="2" t="s">
        <v>20</v>
      </c>
      <c r="D2144" s="2" t="s">
        <v>191</v>
      </c>
      <c r="E2144" s="2" t="s">
        <v>393</v>
      </c>
      <c r="F2144" s="3">
        <v>2</v>
      </c>
      <c r="G2144" s="2" t="s">
        <v>1101</v>
      </c>
      <c r="H2144" s="2" t="s">
        <v>9674</v>
      </c>
      <c r="I2144" s="3" t="s">
        <v>9675</v>
      </c>
      <c r="J2144" s="3" t="s">
        <v>1098</v>
      </c>
      <c r="K2144" s="2" t="s">
        <v>9676</v>
      </c>
    </row>
    <row r="2145" spans="1:11" x14ac:dyDescent="0.25">
      <c r="A2145" s="2" t="s">
        <v>9677</v>
      </c>
      <c r="B2145" s="2" t="s">
        <v>190</v>
      </c>
      <c r="C2145" s="2" t="s">
        <v>20</v>
      </c>
      <c r="D2145" s="2" t="s">
        <v>191</v>
      </c>
      <c r="E2145" s="2" t="s">
        <v>393</v>
      </c>
      <c r="F2145" s="3">
        <v>3</v>
      </c>
      <c r="G2145" s="2" t="s">
        <v>1101</v>
      </c>
      <c r="H2145" s="2" t="s">
        <v>9678</v>
      </c>
      <c r="I2145" s="3" t="s">
        <v>9679</v>
      </c>
      <c r="J2145" s="3" t="s">
        <v>1098</v>
      </c>
      <c r="K2145" s="2" t="s">
        <v>9680</v>
      </c>
    </row>
    <row r="2146" spans="1:11" x14ac:dyDescent="0.25">
      <c r="A2146" s="2" t="s">
        <v>9681</v>
      </c>
      <c r="B2146" s="2" t="s">
        <v>190</v>
      </c>
      <c r="C2146" s="2" t="s">
        <v>20</v>
      </c>
      <c r="D2146" s="2" t="s">
        <v>191</v>
      </c>
      <c r="E2146" s="2" t="s">
        <v>393</v>
      </c>
      <c r="F2146" s="3">
        <v>4</v>
      </c>
      <c r="G2146" s="2" t="s">
        <v>1101</v>
      </c>
      <c r="H2146" s="2" t="s">
        <v>9682</v>
      </c>
      <c r="I2146" s="3" t="s">
        <v>9683</v>
      </c>
      <c r="J2146" s="3" t="s">
        <v>1098</v>
      </c>
      <c r="K2146" s="2" t="s">
        <v>9684</v>
      </c>
    </row>
    <row r="2147" spans="1:11" x14ac:dyDescent="0.25">
      <c r="A2147" s="2" t="s">
        <v>9685</v>
      </c>
      <c r="B2147" s="2" t="s">
        <v>190</v>
      </c>
      <c r="C2147" s="2" t="s">
        <v>20</v>
      </c>
      <c r="D2147" s="2" t="s">
        <v>191</v>
      </c>
      <c r="E2147" s="2" t="s">
        <v>393</v>
      </c>
      <c r="F2147" s="3">
        <v>5</v>
      </c>
      <c r="G2147" s="2" t="s">
        <v>1101</v>
      </c>
      <c r="H2147" s="2" t="s">
        <v>9686</v>
      </c>
      <c r="I2147" s="3" t="s">
        <v>9687</v>
      </c>
      <c r="J2147" s="3" t="s">
        <v>1098</v>
      </c>
      <c r="K2147" s="2" t="s">
        <v>9688</v>
      </c>
    </row>
    <row r="2148" spans="1:11" x14ac:dyDescent="0.25">
      <c r="A2148" s="2" t="s">
        <v>9689</v>
      </c>
      <c r="B2148" s="2" t="s">
        <v>190</v>
      </c>
      <c r="C2148" s="2" t="s">
        <v>20</v>
      </c>
      <c r="D2148" s="2" t="s">
        <v>191</v>
      </c>
      <c r="E2148" s="2" t="s">
        <v>393</v>
      </c>
      <c r="F2148" s="3">
        <v>6</v>
      </c>
      <c r="G2148" s="2" t="s">
        <v>1101</v>
      </c>
      <c r="H2148" s="2" t="s">
        <v>9690</v>
      </c>
      <c r="I2148" s="3" t="s">
        <v>9691</v>
      </c>
      <c r="J2148" s="3" t="s">
        <v>1098</v>
      </c>
      <c r="K2148" s="2" t="s">
        <v>9692</v>
      </c>
    </row>
    <row r="2149" spans="1:11" x14ac:dyDescent="0.25">
      <c r="A2149" s="2" t="s">
        <v>9693</v>
      </c>
      <c r="B2149" s="2" t="s">
        <v>190</v>
      </c>
      <c r="C2149" s="2" t="s">
        <v>20</v>
      </c>
      <c r="D2149" s="2" t="s">
        <v>191</v>
      </c>
      <c r="E2149" s="2" t="s">
        <v>398</v>
      </c>
      <c r="F2149" s="3">
        <v>0</v>
      </c>
      <c r="G2149" s="2" t="s">
        <v>1095</v>
      </c>
      <c r="H2149" s="2" t="s">
        <v>9694</v>
      </c>
      <c r="I2149" s="3" t="s">
        <v>9695</v>
      </c>
      <c r="J2149" s="3" t="s">
        <v>1098</v>
      </c>
      <c r="K2149" s="2" t="s">
        <v>9696</v>
      </c>
    </row>
    <row r="2150" spans="1:11" x14ac:dyDescent="0.25">
      <c r="A2150" s="2" t="s">
        <v>9697</v>
      </c>
      <c r="B2150" s="2" t="s">
        <v>190</v>
      </c>
      <c r="C2150" s="2" t="s">
        <v>20</v>
      </c>
      <c r="D2150" s="2" t="s">
        <v>191</v>
      </c>
      <c r="E2150" s="2" t="s">
        <v>398</v>
      </c>
      <c r="F2150" s="3">
        <v>1</v>
      </c>
      <c r="G2150" s="2" t="s">
        <v>1101</v>
      </c>
      <c r="H2150" s="2" t="s">
        <v>9698</v>
      </c>
      <c r="I2150" s="3" t="s">
        <v>9699</v>
      </c>
      <c r="J2150" s="3" t="s">
        <v>1098</v>
      </c>
      <c r="K2150" s="2" t="s">
        <v>9700</v>
      </c>
    </row>
    <row r="2151" spans="1:11" x14ac:dyDescent="0.25">
      <c r="A2151" s="2" t="s">
        <v>9701</v>
      </c>
      <c r="B2151" s="2" t="s">
        <v>190</v>
      </c>
      <c r="C2151" s="2" t="s">
        <v>20</v>
      </c>
      <c r="D2151" s="2" t="s">
        <v>191</v>
      </c>
      <c r="E2151" s="2" t="s">
        <v>398</v>
      </c>
      <c r="F2151" s="3">
        <v>2</v>
      </c>
      <c r="G2151" s="2" t="s">
        <v>1101</v>
      </c>
      <c r="H2151" s="2" t="s">
        <v>9702</v>
      </c>
      <c r="I2151" s="3" t="s">
        <v>9703</v>
      </c>
      <c r="J2151" s="3" t="s">
        <v>1098</v>
      </c>
      <c r="K2151" s="2" t="s">
        <v>9704</v>
      </c>
    </row>
    <row r="2152" spans="1:11" x14ac:dyDescent="0.25">
      <c r="A2152" s="2" t="s">
        <v>9705</v>
      </c>
      <c r="B2152" s="2" t="s">
        <v>190</v>
      </c>
      <c r="C2152" s="2" t="s">
        <v>20</v>
      </c>
      <c r="D2152" s="2" t="s">
        <v>191</v>
      </c>
      <c r="E2152" s="2" t="s">
        <v>398</v>
      </c>
      <c r="F2152" s="3">
        <v>3</v>
      </c>
      <c r="G2152" s="2" t="s">
        <v>1101</v>
      </c>
      <c r="H2152" s="2" t="s">
        <v>9706</v>
      </c>
      <c r="I2152" s="3" t="s">
        <v>9707</v>
      </c>
      <c r="J2152" s="3" t="s">
        <v>1137</v>
      </c>
      <c r="K2152" s="2" t="s">
        <v>9708</v>
      </c>
    </row>
    <row r="2153" spans="1:11" x14ac:dyDescent="0.25">
      <c r="A2153" s="2" t="s">
        <v>9709</v>
      </c>
      <c r="B2153" s="2" t="s">
        <v>190</v>
      </c>
      <c r="C2153" s="2" t="s">
        <v>20</v>
      </c>
      <c r="D2153" s="2" t="s">
        <v>191</v>
      </c>
      <c r="E2153" s="2" t="s">
        <v>398</v>
      </c>
      <c r="F2153" s="3">
        <v>4</v>
      </c>
      <c r="G2153" s="2" t="s">
        <v>1101</v>
      </c>
      <c r="H2153" s="2" t="s">
        <v>9710</v>
      </c>
      <c r="I2153" s="3" t="s">
        <v>9711</v>
      </c>
      <c r="J2153" s="3" t="s">
        <v>1098</v>
      </c>
      <c r="K2153" s="2" t="s">
        <v>9712</v>
      </c>
    </row>
    <row r="2154" spans="1:11" x14ac:dyDescent="0.25">
      <c r="A2154" s="2" t="s">
        <v>9713</v>
      </c>
      <c r="B2154" s="2" t="s">
        <v>190</v>
      </c>
      <c r="C2154" s="2" t="s">
        <v>20</v>
      </c>
      <c r="D2154" s="2" t="s">
        <v>191</v>
      </c>
      <c r="E2154" s="2" t="s">
        <v>398</v>
      </c>
      <c r="F2154" s="3">
        <v>5</v>
      </c>
      <c r="G2154" s="2" t="s">
        <v>1101</v>
      </c>
      <c r="H2154" s="2" t="s">
        <v>9714</v>
      </c>
      <c r="I2154" s="3" t="s">
        <v>9715</v>
      </c>
      <c r="J2154" s="3" t="s">
        <v>1132</v>
      </c>
      <c r="K2154" s="2" t="s">
        <v>9716</v>
      </c>
    </row>
    <row r="2155" spans="1:11" x14ac:dyDescent="0.25">
      <c r="A2155" s="2" t="s">
        <v>9717</v>
      </c>
      <c r="B2155" s="2" t="s">
        <v>190</v>
      </c>
      <c r="C2155" s="2" t="s">
        <v>20</v>
      </c>
      <c r="D2155" s="2" t="s">
        <v>191</v>
      </c>
      <c r="E2155" s="2" t="s">
        <v>398</v>
      </c>
      <c r="F2155" s="3">
        <v>6</v>
      </c>
      <c r="G2155" s="2" t="s">
        <v>1101</v>
      </c>
      <c r="H2155" s="2" t="s">
        <v>9718</v>
      </c>
      <c r="I2155" s="3" t="s">
        <v>9719</v>
      </c>
      <c r="J2155" s="3" t="s">
        <v>1098</v>
      </c>
      <c r="K2155" s="2" t="s">
        <v>9720</v>
      </c>
    </row>
    <row r="2156" spans="1:11" x14ac:dyDescent="0.25">
      <c r="A2156" s="2" t="s">
        <v>9721</v>
      </c>
      <c r="B2156" s="2" t="s">
        <v>190</v>
      </c>
      <c r="C2156" s="2" t="s">
        <v>20</v>
      </c>
      <c r="D2156" s="2" t="s">
        <v>191</v>
      </c>
      <c r="E2156" s="2" t="s">
        <v>373</v>
      </c>
      <c r="F2156" s="3">
        <v>0</v>
      </c>
      <c r="G2156" s="2" t="s">
        <v>1095</v>
      </c>
      <c r="H2156" s="2" t="s">
        <v>9722</v>
      </c>
      <c r="I2156" s="3" t="s">
        <v>9723</v>
      </c>
      <c r="J2156" s="3" t="s">
        <v>1098</v>
      </c>
      <c r="K2156" s="2" t="s">
        <v>9724</v>
      </c>
    </row>
    <row r="2157" spans="1:11" x14ac:dyDescent="0.25">
      <c r="A2157" s="2" t="s">
        <v>9725</v>
      </c>
      <c r="B2157" s="2" t="s">
        <v>190</v>
      </c>
      <c r="C2157" s="2" t="s">
        <v>20</v>
      </c>
      <c r="D2157" s="2" t="s">
        <v>191</v>
      </c>
      <c r="E2157" s="2" t="s">
        <v>373</v>
      </c>
      <c r="F2157" s="3">
        <v>1</v>
      </c>
      <c r="G2157" s="2" t="s">
        <v>1101</v>
      </c>
      <c r="H2157" s="2" t="s">
        <v>9726</v>
      </c>
      <c r="I2157" s="3" t="s">
        <v>9727</v>
      </c>
      <c r="J2157" s="3" t="s">
        <v>1098</v>
      </c>
      <c r="K2157" s="2" t="s">
        <v>9728</v>
      </c>
    </row>
    <row r="2158" spans="1:11" x14ac:dyDescent="0.25">
      <c r="A2158" s="2" t="s">
        <v>9729</v>
      </c>
      <c r="B2158" s="2" t="s">
        <v>190</v>
      </c>
      <c r="C2158" s="2" t="s">
        <v>20</v>
      </c>
      <c r="D2158" s="2" t="s">
        <v>191</v>
      </c>
      <c r="E2158" s="2" t="s">
        <v>373</v>
      </c>
      <c r="F2158" s="3">
        <v>2</v>
      </c>
      <c r="G2158" s="2" t="s">
        <v>1101</v>
      </c>
      <c r="H2158" s="2" t="s">
        <v>9730</v>
      </c>
      <c r="I2158" s="3" t="s">
        <v>9731</v>
      </c>
      <c r="J2158" s="3" t="s">
        <v>1098</v>
      </c>
      <c r="K2158" s="2" t="s">
        <v>9732</v>
      </c>
    </row>
    <row r="2159" spans="1:11" x14ac:dyDescent="0.25">
      <c r="A2159" s="2" t="s">
        <v>9733</v>
      </c>
      <c r="B2159" s="2" t="s">
        <v>190</v>
      </c>
      <c r="C2159" s="2" t="s">
        <v>20</v>
      </c>
      <c r="D2159" s="2" t="s">
        <v>191</v>
      </c>
      <c r="E2159" s="2" t="s">
        <v>373</v>
      </c>
      <c r="F2159" s="3">
        <v>3</v>
      </c>
      <c r="G2159" s="2" t="s">
        <v>1101</v>
      </c>
      <c r="H2159" s="2" t="s">
        <v>9734</v>
      </c>
      <c r="I2159" s="3" t="s">
        <v>9735</v>
      </c>
      <c r="J2159" s="3" t="s">
        <v>1098</v>
      </c>
      <c r="K2159" s="2" t="s">
        <v>9736</v>
      </c>
    </row>
    <row r="2160" spans="1:11" x14ac:dyDescent="0.25">
      <c r="A2160" s="2" t="s">
        <v>9737</v>
      </c>
      <c r="B2160" s="2" t="s">
        <v>190</v>
      </c>
      <c r="C2160" s="2" t="s">
        <v>20</v>
      </c>
      <c r="D2160" s="2" t="s">
        <v>191</v>
      </c>
      <c r="E2160" s="2" t="s">
        <v>373</v>
      </c>
      <c r="F2160" s="3">
        <v>4</v>
      </c>
      <c r="G2160" s="2" t="s">
        <v>1101</v>
      </c>
      <c r="H2160" s="2" t="s">
        <v>9738</v>
      </c>
      <c r="I2160" s="3" t="s">
        <v>9739</v>
      </c>
      <c r="J2160" s="3" t="s">
        <v>1098</v>
      </c>
      <c r="K2160" s="2" t="s">
        <v>9740</v>
      </c>
    </row>
    <row r="2161" spans="1:11" x14ac:dyDescent="0.25">
      <c r="A2161" s="2" t="s">
        <v>9741</v>
      </c>
      <c r="B2161" s="2" t="s">
        <v>190</v>
      </c>
      <c r="C2161" s="2" t="s">
        <v>20</v>
      </c>
      <c r="D2161" s="2" t="s">
        <v>191</v>
      </c>
      <c r="E2161" s="2" t="s">
        <v>373</v>
      </c>
      <c r="F2161" s="3">
        <v>5</v>
      </c>
      <c r="G2161" s="2" t="s">
        <v>1101</v>
      </c>
      <c r="H2161" s="2" t="s">
        <v>9742</v>
      </c>
      <c r="I2161" s="3" t="s">
        <v>9743</v>
      </c>
      <c r="J2161" s="3" t="s">
        <v>1098</v>
      </c>
      <c r="K2161" s="2" t="s">
        <v>9744</v>
      </c>
    </row>
    <row r="2162" spans="1:11" x14ac:dyDescent="0.25">
      <c r="A2162" s="2" t="s">
        <v>9745</v>
      </c>
      <c r="B2162" s="2" t="s">
        <v>190</v>
      </c>
      <c r="C2162" s="2" t="s">
        <v>20</v>
      </c>
      <c r="D2162" s="2" t="s">
        <v>191</v>
      </c>
      <c r="E2162" s="2" t="s">
        <v>373</v>
      </c>
      <c r="F2162" s="3">
        <v>6</v>
      </c>
      <c r="G2162" s="2" t="s">
        <v>1101</v>
      </c>
      <c r="H2162" s="2" t="s">
        <v>9746</v>
      </c>
      <c r="I2162" s="3" t="s">
        <v>9747</v>
      </c>
      <c r="J2162" s="3" t="s">
        <v>2720</v>
      </c>
      <c r="K2162" s="2" t="s">
        <v>9748</v>
      </c>
    </row>
    <row r="2163" spans="1:11" x14ac:dyDescent="0.25">
      <c r="A2163" s="2" t="s">
        <v>9749</v>
      </c>
      <c r="B2163" s="2" t="s">
        <v>190</v>
      </c>
      <c r="C2163" s="2" t="s">
        <v>20</v>
      </c>
      <c r="D2163" s="2" t="s">
        <v>191</v>
      </c>
      <c r="E2163" s="2" t="s">
        <v>385</v>
      </c>
      <c r="F2163" s="3">
        <v>0</v>
      </c>
      <c r="G2163" s="2" t="s">
        <v>1095</v>
      </c>
      <c r="H2163" s="2" t="s">
        <v>9750</v>
      </c>
      <c r="I2163" s="3" t="s">
        <v>9751</v>
      </c>
      <c r="J2163" s="3" t="s">
        <v>1098</v>
      </c>
      <c r="K2163" s="2" t="s">
        <v>9752</v>
      </c>
    </row>
    <row r="2164" spans="1:11" x14ac:dyDescent="0.25">
      <c r="A2164" s="2" t="s">
        <v>9753</v>
      </c>
      <c r="B2164" s="2" t="s">
        <v>190</v>
      </c>
      <c r="C2164" s="2" t="s">
        <v>20</v>
      </c>
      <c r="D2164" s="2" t="s">
        <v>191</v>
      </c>
      <c r="E2164" s="2" t="s">
        <v>385</v>
      </c>
      <c r="F2164" s="3">
        <v>1</v>
      </c>
      <c r="G2164" s="2" t="s">
        <v>1101</v>
      </c>
      <c r="H2164" s="2" t="s">
        <v>9754</v>
      </c>
      <c r="I2164" s="3" t="s">
        <v>9755</v>
      </c>
      <c r="J2164" s="3" t="s">
        <v>1098</v>
      </c>
      <c r="K2164" s="2" t="s">
        <v>9756</v>
      </c>
    </row>
    <row r="2165" spans="1:11" x14ac:dyDescent="0.25">
      <c r="A2165" s="2" t="s">
        <v>9757</v>
      </c>
      <c r="B2165" s="2" t="s">
        <v>190</v>
      </c>
      <c r="C2165" s="2" t="s">
        <v>20</v>
      </c>
      <c r="D2165" s="2" t="s">
        <v>191</v>
      </c>
      <c r="E2165" s="2" t="s">
        <v>385</v>
      </c>
      <c r="F2165" s="3">
        <v>2</v>
      </c>
      <c r="G2165" s="2" t="s">
        <v>1101</v>
      </c>
      <c r="H2165" s="2" t="s">
        <v>9758</v>
      </c>
      <c r="I2165" s="3" t="s">
        <v>9759</v>
      </c>
      <c r="J2165" s="3" t="s">
        <v>1098</v>
      </c>
      <c r="K2165" s="2" t="s">
        <v>9760</v>
      </c>
    </row>
    <row r="2166" spans="1:11" x14ac:dyDescent="0.25">
      <c r="A2166" s="2" t="s">
        <v>9761</v>
      </c>
      <c r="B2166" s="2" t="s">
        <v>190</v>
      </c>
      <c r="C2166" s="2" t="s">
        <v>20</v>
      </c>
      <c r="D2166" s="2" t="s">
        <v>191</v>
      </c>
      <c r="E2166" s="2" t="s">
        <v>385</v>
      </c>
      <c r="F2166" s="3">
        <v>3</v>
      </c>
      <c r="G2166" s="2" t="s">
        <v>1101</v>
      </c>
      <c r="H2166" s="2" t="s">
        <v>9762</v>
      </c>
      <c r="I2166" s="3" t="s">
        <v>9763</v>
      </c>
      <c r="J2166" s="3" t="s">
        <v>1098</v>
      </c>
      <c r="K2166" s="2" t="s">
        <v>9764</v>
      </c>
    </row>
    <row r="2167" spans="1:11" x14ac:dyDescent="0.25">
      <c r="A2167" s="2" t="s">
        <v>9765</v>
      </c>
      <c r="B2167" s="2" t="s">
        <v>190</v>
      </c>
      <c r="C2167" s="2" t="s">
        <v>20</v>
      </c>
      <c r="D2167" s="2" t="s">
        <v>191</v>
      </c>
      <c r="E2167" s="2" t="s">
        <v>385</v>
      </c>
      <c r="F2167" s="3">
        <v>4</v>
      </c>
      <c r="G2167" s="2" t="s">
        <v>1101</v>
      </c>
      <c r="H2167" s="2" t="s">
        <v>9766</v>
      </c>
      <c r="I2167" s="3" t="s">
        <v>9767</v>
      </c>
      <c r="J2167" s="3" t="s">
        <v>1098</v>
      </c>
      <c r="K2167" s="2" t="s">
        <v>9768</v>
      </c>
    </row>
    <row r="2168" spans="1:11" x14ac:dyDescent="0.25">
      <c r="A2168" s="2" t="s">
        <v>9769</v>
      </c>
      <c r="B2168" s="2" t="s">
        <v>190</v>
      </c>
      <c r="C2168" s="2" t="s">
        <v>20</v>
      </c>
      <c r="D2168" s="2" t="s">
        <v>191</v>
      </c>
      <c r="E2168" s="2" t="s">
        <v>385</v>
      </c>
      <c r="F2168" s="3">
        <v>5</v>
      </c>
      <c r="G2168" s="2" t="s">
        <v>1101</v>
      </c>
      <c r="H2168" s="2" t="s">
        <v>9770</v>
      </c>
      <c r="I2168" s="3" t="s">
        <v>9771</v>
      </c>
      <c r="J2168" s="3" t="s">
        <v>1098</v>
      </c>
      <c r="K2168" s="2" t="s">
        <v>9772</v>
      </c>
    </row>
    <row r="2169" spans="1:11" x14ac:dyDescent="0.25">
      <c r="A2169" s="2" t="s">
        <v>9773</v>
      </c>
      <c r="B2169" s="2" t="s">
        <v>190</v>
      </c>
      <c r="C2169" s="2" t="s">
        <v>20</v>
      </c>
      <c r="D2169" s="2" t="s">
        <v>191</v>
      </c>
      <c r="E2169" s="2" t="s">
        <v>385</v>
      </c>
      <c r="F2169" s="3">
        <v>6</v>
      </c>
      <c r="G2169" s="2" t="s">
        <v>1101</v>
      </c>
      <c r="H2169" s="2" t="s">
        <v>9774</v>
      </c>
      <c r="I2169" s="3" t="s">
        <v>9775</v>
      </c>
      <c r="J2169" s="3" t="s">
        <v>1098</v>
      </c>
      <c r="K2169" s="2" t="s">
        <v>9776</v>
      </c>
    </row>
    <row r="2170" spans="1:11" x14ac:dyDescent="0.25">
      <c r="A2170" s="2" t="s">
        <v>9777</v>
      </c>
      <c r="B2170" s="2" t="s">
        <v>193</v>
      </c>
      <c r="C2170" s="2" t="s">
        <v>20</v>
      </c>
      <c r="D2170" s="2" t="s">
        <v>194</v>
      </c>
      <c r="E2170" s="2" t="s">
        <v>388</v>
      </c>
      <c r="F2170" s="3">
        <v>0</v>
      </c>
      <c r="G2170" s="2" t="s">
        <v>1095</v>
      </c>
      <c r="H2170" s="2" t="s">
        <v>9778</v>
      </c>
      <c r="I2170" s="3" t="s">
        <v>9779</v>
      </c>
      <c r="J2170" s="3" t="s">
        <v>2720</v>
      </c>
      <c r="K2170" s="2" t="s">
        <v>9780</v>
      </c>
    </row>
    <row r="2171" spans="1:11" x14ac:dyDescent="0.25">
      <c r="A2171" s="2" t="s">
        <v>9781</v>
      </c>
      <c r="B2171" s="2" t="s">
        <v>193</v>
      </c>
      <c r="C2171" s="2" t="s">
        <v>20</v>
      </c>
      <c r="D2171" s="2" t="s">
        <v>194</v>
      </c>
      <c r="E2171" s="2" t="s">
        <v>388</v>
      </c>
      <c r="F2171" s="3">
        <v>1</v>
      </c>
      <c r="G2171" s="2" t="s">
        <v>1101</v>
      </c>
      <c r="H2171" s="2" t="s">
        <v>9782</v>
      </c>
      <c r="I2171" s="3" t="s">
        <v>9783</v>
      </c>
      <c r="J2171" s="3" t="s">
        <v>1098</v>
      </c>
      <c r="K2171" s="2" t="s">
        <v>9784</v>
      </c>
    </row>
    <row r="2172" spans="1:11" x14ac:dyDescent="0.25">
      <c r="A2172" s="2" t="s">
        <v>9785</v>
      </c>
      <c r="B2172" s="2" t="s">
        <v>193</v>
      </c>
      <c r="C2172" s="2" t="s">
        <v>20</v>
      </c>
      <c r="D2172" s="2" t="s">
        <v>194</v>
      </c>
      <c r="E2172" s="2" t="s">
        <v>388</v>
      </c>
      <c r="F2172" s="3">
        <v>2</v>
      </c>
      <c r="G2172" s="2" t="s">
        <v>1101</v>
      </c>
      <c r="H2172" s="2" t="s">
        <v>9786</v>
      </c>
      <c r="I2172" s="3" t="s">
        <v>9787</v>
      </c>
      <c r="J2172" s="3" t="s">
        <v>1098</v>
      </c>
      <c r="K2172" s="2" t="s">
        <v>9788</v>
      </c>
    </row>
    <row r="2173" spans="1:11" x14ac:dyDescent="0.25">
      <c r="A2173" s="2" t="s">
        <v>9789</v>
      </c>
      <c r="B2173" s="2" t="s">
        <v>193</v>
      </c>
      <c r="C2173" s="2" t="s">
        <v>20</v>
      </c>
      <c r="D2173" s="2" t="s">
        <v>194</v>
      </c>
      <c r="E2173" s="2" t="s">
        <v>388</v>
      </c>
      <c r="F2173" s="3">
        <v>3</v>
      </c>
      <c r="G2173" s="2" t="s">
        <v>1101</v>
      </c>
      <c r="H2173" s="2" t="s">
        <v>9790</v>
      </c>
      <c r="I2173" s="3" t="s">
        <v>9791</v>
      </c>
      <c r="J2173" s="3" t="s">
        <v>1098</v>
      </c>
      <c r="K2173" s="2" t="s">
        <v>9792</v>
      </c>
    </row>
    <row r="2174" spans="1:11" x14ac:dyDescent="0.25">
      <c r="A2174" s="2" t="s">
        <v>9793</v>
      </c>
      <c r="B2174" s="2" t="s">
        <v>193</v>
      </c>
      <c r="C2174" s="2" t="s">
        <v>20</v>
      </c>
      <c r="D2174" s="2" t="s">
        <v>194</v>
      </c>
      <c r="E2174" s="2" t="s">
        <v>388</v>
      </c>
      <c r="F2174" s="3">
        <v>4</v>
      </c>
      <c r="G2174" s="2" t="s">
        <v>1101</v>
      </c>
      <c r="H2174" s="2" t="s">
        <v>9794</v>
      </c>
      <c r="I2174" s="3" t="s">
        <v>9795</v>
      </c>
      <c r="J2174" s="3" t="s">
        <v>2720</v>
      </c>
      <c r="K2174" s="2" t="s">
        <v>9796</v>
      </c>
    </row>
    <row r="2175" spans="1:11" x14ac:dyDescent="0.25">
      <c r="A2175" s="2" t="s">
        <v>9797</v>
      </c>
      <c r="B2175" s="2" t="s">
        <v>193</v>
      </c>
      <c r="C2175" s="2" t="s">
        <v>20</v>
      </c>
      <c r="D2175" s="2" t="s">
        <v>194</v>
      </c>
      <c r="E2175" s="2" t="s">
        <v>388</v>
      </c>
      <c r="F2175" s="3">
        <v>5</v>
      </c>
      <c r="G2175" s="2" t="s">
        <v>1101</v>
      </c>
      <c r="H2175" s="2" t="s">
        <v>9798</v>
      </c>
      <c r="I2175" s="3" t="s">
        <v>9799</v>
      </c>
      <c r="J2175" s="3" t="s">
        <v>1098</v>
      </c>
      <c r="K2175" s="2" t="s">
        <v>9800</v>
      </c>
    </row>
    <row r="2176" spans="1:11" x14ac:dyDescent="0.25">
      <c r="A2176" s="2" t="s">
        <v>9801</v>
      </c>
      <c r="B2176" s="2" t="s">
        <v>193</v>
      </c>
      <c r="C2176" s="2" t="s">
        <v>20</v>
      </c>
      <c r="D2176" s="2" t="s">
        <v>194</v>
      </c>
      <c r="E2176" s="2" t="s">
        <v>388</v>
      </c>
      <c r="F2176" s="3">
        <v>6</v>
      </c>
      <c r="G2176" s="2" t="s">
        <v>1101</v>
      </c>
      <c r="H2176" s="2" t="s">
        <v>9802</v>
      </c>
      <c r="I2176" s="3" t="s">
        <v>9803</v>
      </c>
      <c r="J2176" s="3" t="s">
        <v>1098</v>
      </c>
      <c r="K2176" s="2" t="s">
        <v>9804</v>
      </c>
    </row>
    <row r="2177" spans="1:11" x14ac:dyDescent="0.25">
      <c r="A2177" s="2" t="s">
        <v>9805</v>
      </c>
      <c r="B2177" s="2" t="s">
        <v>193</v>
      </c>
      <c r="C2177" s="2" t="s">
        <v>20</v>
      </c>
      <c r="D2177" s="2" t="s">
        <v>194</v>
      </c>
      <c r="E2177" s="2" t="s">
        <v>1144</v>
      </c>
      <c r="F2177" s="3">
        <v>0</v>
      </c>
      <c r="G2177" s="2" t="s">
        <v>1095</v>
      </c>
      <c r="H2177" s="2" t="s">
        <v>9806</v>
      </c>
      <c r="I2177" s="3" t="s">
        <v>9807</v>
      </c>
      <c r="J2177" s="3" t="s">
        <v>1098</v>
      </c>
      <c r="K2177" s="2" t="s">
        <v>9808</v>
      </c>
    </row>
    <row r="2178" spans="1:11" x14ac:dyDescent="0.25">
      <c r="A2178" s="2" t="s">
        <v>9809</v>
      </c>
      <c r="B2178" s="2" t="s">
        <v>193</v>
      </c>
      <c r="C2178" s="2" t="s">
        <v>20</v>
      </c>
      <c r="D2178" s="2" t="s">
        <v>194</v>
      </c>
      <c r="E2178" s="2" t="s">
        <v>1144</v>
      </c>
      <c r="F2178" s="3">
        <v>1</v>
      </c>
      <c r="G2178" s="2" t="s">
        <v>1101</v>
      </c>
      <c r="H2178" s="2" t="s">
        <v>9810</v>
      </c>
      <c r="I2178" s="3" t="s">
        <v>9811</v>
      </c>
      <c r="J2178" s="3" t="s">
        <v>1098</v>
      </c>
      <c r="K2178" s="2" t="s">
        <v>9812</v>
      </c>
    </row>
    <row r="2179" spans="1:11" x14ac:dyDescent="0.25">
      <c r="A2179" s="2" t="s">
        <v>9813</v>
      </c>
      <c r="B2179" s="2" t="s">
        <v>193</v>
      </c>
      <c r="C2179" s="2" t="s">
        <v>20</v>
      </c>
      <c r="D2179" s="2" t="s">
        <v>194</v>
      </c>
      <c r="E2179" s="2" t="s">
        <v>1144</v>
      </c>
      <c r="F2179" s="3">
        <v>2</v>
      </c>
      <c r="G2179" s="2" t="s">
        <v>1101</v>
      </c>
      <c r="H2179" s="2" t="s">
        <v>9814</v>
      </c>
      <c r="I2179" s="3" t="s">
        <v>9815</v>
      </c>
      <c r="J2179" s="3" t="s">
        <v>1098</v>
      </c>
      <c r="K2179" s="2" t="s">
        <v>9816</v>
      </c>
    </row>
    <row r="2180" spans="1:11" x14ac:dyDescent="0.25">
      <c r="A2180" s="2" t="s">
        <v>9817</v>
      </c>
      <c r="B2180" s="2" t="s">
        <v>193</v>
      </c>
      <c r="C2180" s="2" t="s">
        <v>20</v>
      </c>
      <c r="D2180" s="2" t="s">
        <v>194</v>
      </c>
      <c r="E2180" s="2" t="s">
        <v>1144</v>
      </c>
      <c r="F2180" s="3">
        <v>3</v>
      </c>
      <c r="G2180" s="2" t="s">
        <v>1101</v>
      </c>
      <c r="H2180" s="2" t="s">
        <v>9818</v>
      </c>
      <c r="I2180" s="3" t="s">
        <v>9819</v>
      </c>
      <c r="J2180" s="3" t="s">
        <v>1098</v>
      </c>
      <c r="K2180" s="2" t="s">
        <v>9820</v>
      </c>
    </row>
    <row r="2181" spans="1:11" x14ac:dyDescent="0.25">
      <c r="A2181" s="2" t="s">
        <v>9821</v>
      </c>
      <c r="B2181" s="2" t="s">
        <v>193</v>
      </c>
      <c r="C2181" s="2" t="s">
        <v>20</v>
      </c>
      <c r="D2181" s="2" t="s">
        <v>194</v>
      </c>
      <c r="E2181" s="2" t="s">
        <v>1144</v>
      </c>
      <c r="F2181" s="3">
        <v>4</v>
      </c>
      <c r="G2181" s="2" t="s">
        <v>1101</v>
      </c>
      <c r="H2181" s="2" t="s">
        <v>9822</v>
      </c>
      <c r="I2181" s="3" t="s">
        <v>9823</v>
      </c>
      <c r="J2181" s="3" t="s">
        <v>1098</v>
      </c>
      <c r="K2181" s="2" t="s">
        <v>9824</v>
      </c>
    </row>
    <row r="2182" spans="1:11" x14ac:dyDescent="0.25">
      <c r="A2182" s="2" t="s">
        <v>9825</v>
      </c>
      <c r="B2182" s="2" t="s">
        <v>193</v>
      </c>
      <c r="C2182" s="2" t="s">
        <v>20</v>
      </c>
      <c r="D2182" s="2" t="s">
        <v>194</v>
      </c>
      <c r="E2182" s="2" t="s">
        <v>1144</v>
      </c>
      <c r="F2182" s="3">
        <v>5</v>
      </c>
      <c r="G2182" s="2" t="s">
        <v>1101</v>
      </c>
      <c r="H2182" s="2" t="s">
        <v>9826</v>
      </c>
      <c r="I2182" s="3" t="s">
        <v>9827</v>
      </c>
      <c r="J2182" s="3" t="s">
        <v>1098</v>
      </c>
      <c r="K2182" s="2" t="s">
        <v>9828</v>
      </c>
    </row>
    <row r="2183" spans="1:11" x14ac:dyDescent="0.25">
      <c r="A2183" s="2" t="s">
        <v>9829</v>
      </c>
      <c r="B2183" s="2" t="s">
        <v>193</v>
      </c>
      <c r="C2183" s="2" t="s">
        <v>20</v>
      </c>
      <c r="D2183" s="2" t="s">
        <v>194</v>
      </c>
      <c r="E2183" s="2" t="s">
        <v>1144</v>
      </c>
      <c r="F2183" s="3">
        <v>6</v>
      </c>
      <c r="G2183" s="2" t="s">
        <v>1101</v>
      </c>
      <c r="H2183" s="2" t="s">
        <v>9830</v>
      </c>
      <c r="I2183" s="3" t="s">
        <v>9831</v>
      </c>
      <c r="J2183" s="3" t="s">
        <v>1098</v>
      </c>
      <c r="K2183" s="2" t="s">
        <v>9832</v>
      </c>
    </row>
    <row r="2184" spans="1:11" x14ac:dyDescent="0.25">
      <c r="A2184" s="2" t="s">
        <v>9833</v>
      </c>
      <c r="B2184" s="2" t="s">
        <v>193</v>
      </c>
      <c r="C2184" s="2" t="s">
        <v>20</v>
      </c>
      <c r="D2184" s="2" t="s">
        <v>194</v>
      </c>
      <c r="E2184" s="2" t="s">
        <v>1189</v>
      </c>
      <c r="F2184" s="3">
        <v>0</v>
      </c>
      <c r="G2184" s="2" t="s">
        <v>1095</v>
      </c>
      <c r="H2184" s="2" t="s">
        <v>9834</v>
      </c>
      <c r="I2184" s="3" t="s">
        <v>9835</v>
      </c>
      <c r="J2184" s="3" t="s">
        <v>1098</v>
      </c>
      <c r="K2184" s="2" t="s">
        <v>9836</v>
      </c>
    </row>
    <row r="2185" spans="1:11" x14ac:dyDescent="0.25">
      <c r="A2185" s="2" t="s">
        <v>9837</v>
      </c>
      <c r="B2185" s="2" t="s">
        <v>193</v>
      </c>
      <c r="C2185" s="2" t="s">
        <v>20</v>
      </c>
      <c r="D2185" s="2" t="s">
        <v>194</v>
      </c>
      <c r="E2185" s="2" t="s">
        <v>1189</v>
      </c>
      <c r="F2185" s="3">
        <v>1</v>
      </c>
      <c r="G2185" s="2" t="s">
        <v>1101</v>
      </c>
      <c r="H2185" s="2" t="s">
        <v>9838</v>
      </c>
      <c r="I2185" s="3" t="s">
        <v>9839</v>
      </c>
      <c r="J2185" s="3" t="s">
        <v>1098</v>
      </c>
      <c r="K2185" s="2" t="s">
        <v>9840</v>
      </c>
    </row>
    <row r="2186" spans="1:11" x14ac:dyDescent="0.25">
      <c r="A2186" s="2" t="s">
        <v>9841</v>
      </c>
      <c r="B2186" s="2" t="s">
        <v>193</v>
      </c>
      <c r="C2186" s="2" t="s">
        <v>20</v>
      </c>
      <c r="D2186" s="2" t="s">
        <v>194</v>
      </c>
      <c r="E2186" s="2" t="s">
        <v>1189</v>
      </c>
      <c r="F2186" s="3">
        <v>2</v>
      </c>
      <c r="G2186" s="2" t="s">
        <v>1101</v>
      </c>
      <c r="H2186" s="2" t="s">
        <v>9842</v>
      </c>
      <c r="I2186" s="3" t="s">
        <v>9843</v>
      </c>
      <c r="J2186" s="3" t="s">
        <v>1098</v>
      </c>
      <c r="K2186" s="2" t="s">
        <v>9844</v>
      </c>
    </row>
    <row r="2187" spans="1:11" x14ac:dyDescent="0.25">
      <c r="A2187" s="2" t="s">
        <v>9845</v>
      </c>
      <c r="B2187" s="2" t="s">
        <v>193</v>
      </c>
      <c r="C2187" s="2" t="s">
        <v>20</v>
      </c>
      <c r="D2187" s="2" t="s">
        <v>194</v>
      </c>
      <c r="E2187" s="2" t="s">
        <v>1189</v>
      </c>
      <c r="F2187" s="3">
        <v>3</v>
      </c>
      <c r="G2187" s="2" t="s">
        <v>1101</v>
      </c>
      <c r="H2187" s="2" t="s">
        <v>9846</v>
      </c>
      <c r="I2187" s="3" t="s">
        <v>9847</v>
      </c>
      <c r="J2187" s="3" t="s">
        <v>1098</v>
      </c>
      <c r="K2187" s="2" t="s">
        <v>9848</v>
      </c>
    </row>
    <row r="2188" spans="1:11" x14ac:dyDescent="0.25">
      <c r="A2188" s="2" t="s">
        <v>9849</v>
      </c>
      <c r="B2188" s="2" t="s">
        <v>193</v>
      </c>
      <c r="C2188" s="2" t="s">
        <v>20</v>
      </c>
      <c r="D2188" s="2" t="s">
        <v>194</v>
      </c>
      <c r="E2188" s="2" t="s">
        <v>1189</v>
      </c>
      <c r="F2188" s="3">
        <v>4</v>
      </c>
      <c r="G2188" s="2" t="s">
        <v>1101</v>
      </c>
      <c r="H2188" s="2" t="s">
        <v>9850</v>
      </c>
      <c r="I2188" s="3" t="s">
        <v>9851</v>
      </c>
      <c r="J2188" s="3" t="s">
        <v>1098</v>
      </c>
      <c r="K2188" s="2" t="s">
        <v>9852</v>
      </c>
    </row>
    <row r="2189" spans="1:11" x14ac:dyDescent="0.25">
      <c r="A2189" s="2" t="s">
        <v>9853</v>
      </c>
      <c r="B2189" s="2" t="s">
        <v>193</v>
      </c>
      <c r="C2189" s="2" t="s">
        <v>20</v>
      </c>
      <c r="D2189" s="2" t="s">
        <v>194</v>
      </c>
      <c r="E2189" s="2" t="s">
        <v>1189</v>
      </c>
      <c r="F2189" s="3">
        <v>5</v>
      </c>
      <c r="G2189" s="2" t="s">
        <v>1101</v>
      </c>
      <c r="H2189" s="2" t="s">
        <v>9854</v>
      </c>
      <c r="I2189" s="3" t="s">
        <v>9855</v>
      </c>
      <c r="J2189" s="3" t="s">
        <v>1098</v>
      </c>
      <c r="K2189" s="2" t="s">
        <v>9856</v>
      </c>
    </row>
    <row r="2190" spans="1:11" x14ac:dyDescent="0.25">
      <c r="A2190" s="2" t="s">
        <v>9857</v>
      </c>
      <c r="B2190" s="2" t="s">
        <v>193</v>
      </c>
      <c r="C2190" s="2" t="s">
        <v>20</v>
      </c>
      <c r="D2190" s="2" t="s">
        <v>194</v>
      </c>
      <c r="E2190" s="2" t="s">
        <v>1189</v>
      </c>
      <c r="F2190" s="3">
        <v>6</v>
      </c>
      <c r="G2190" s="2" t="s">
        <v>1101</v>
      </c>
      <c r="H2190" s="2" t="s">
        <v>9858</v>
      </c>
      <c r="I2190" s="3" t="s">
        <v>9859</v>
      </c>
      <c r="J2190" s="3" t="s">
        <v>1098</v>
      </c>
      <c r="K2190" s="2" t="s">
        <v>9860</v>
      </c>
    </row>
    <row r="2191" spans="1:11" x14ac:dyDescent="0.25">
      <c r="A2191" s="2" t="s">
        <v>9861</v>
      </c>
      <c r="B2191" s="2" t="s">
        <v>193</v>
      </c>
      <c r="C2191" s="2" t="s">
        <v>20</v>
      </c>
      <c r="D2191" s="2" t="s">
        <v>194</v>
      </c>
      <c r="E2191" s="2" t="s">
        <v>390</v>
      </c>
      <c r="F2191" s="3">
        <v>0</v>
      </c>
      <c r="G2191" s="2" t="s">
        <v>1095</v>
      </c>
      <c r="H2191" s="2" t="s">
        <v>9862</v>
      </c>
      <c r="I2191" s="3" t="s">
        <v>9863</v>
      </c>
      <c r="J2191" s="3" t="s">
        <v>1098</v>
      </c>
      <c r="K2191" s="2" t="s">
        <v>9864</v>
      </c>
    </row>
    <row r="2192" spans="1:11" x14ac:dyDescent="0.25">
      <c r="A2192" s="2" t="s">
        <v>9865</v>
      </c>
      <c r="B2192" s="2" t="s">
        <v>193</v>
      </c>
      <c r="C2192" s="2" t="s">
        <v>20</v>
      </c>
      <c r="D2192" s="2" t="s">
        <v>194</v>
      </c>
      <c r="E2192" s="2" t="s">
        <v>390</v>
      </c>
      <c r="F2192" s="3">
        <v>1</v>
      </c>
      <c r="G2192" s="2" t="s">
        <v>1101</v>
      </c>
      <c r="H2192" s="2" t="s">
        <v>9866</v>
      </c>
      <c r="I2192" s="3" t="s">
        <v>9867</v>
      </c>
      <c r="J2192" s="3" t="s">
        <v>1098</v>
      </c>
      <c r="K2192" s="2" t="s">
        <v>9868</v>
      </c>
    </row>
    <row r="2193" spans="1:11" x14ac:dyDescent="0.25">
      <c r="A2193" s="2" t="s">
        <v>9869</v>
      </c>
      <c r="B2193" s="2" t="s">
        <v>193</v>
      </c>
      <c r="C2193" s="2" t="s">
        <v>20</v>
      </c>
      <c r="D2193" s="2" t="s">
        <v>194</v>
      </c>
      <c r="E2193" s="2" t="s">
        <v>390</v>
      </c>
      <c r="F2193" s="3">
        <v>2</v>
      </c>
      <c r="G2193" s="2" t="s">
        <v>1101</v>
      </c>
      <c r="H2193" s="2" t="s">
        <v>9870</v>
      </c>
      <c r="I2193" s="3" t="s">
        <v>9871</v>
      </c>
      <c r="J2193" s="3" t="s">
        <v>1098</v>
      </c>
      <c r="K2193" s="2" t="s">
        <v>9872</v>
      </c>
    </row>
    <row r="2194" spans="1:11" x14ac:dyDescent="0.25">
      <c r="A2194" s="2" t="s">
        <v>9873</v>
      </c>
      <c r="B2194" s="2" t="s">
        <v>193</v>
      </c>
      <c r="C2194" s="2" t="s">
        <v>20</v>
      </c>
      <c r="D2194" s="2" t="s">
        <v>194</v>
      </c>
      <c r="E2194" s="2" t="s">
        <v>390</v>
      </c>
      <c r="F2194" s="3">
        <v>3</v>
      </c>
      <c r="G2194" s="2" t="s">
        <v>1101</v>
      </c>
      <c r="H2194" s="2" t="s">
        <v>9874</v>
      </c>
      <c r="I2194" s="3" t="s">
        <v>9875</v>
      </c>
      <c r="J2194" s="3" t="s">
        <v>1098</v>
      </c>
      <c r="K2194" s="2" t="s">
        <v>9876</v>
      </c>
    </row>
    <row r="2195" spans="1:11" x14ac:dyDescent="0.25">
      <c r="A2195" s="2" t="s">
        <v>9877</v>
      </c>
      <c r="B2195" s="2" t="s">
        <v>193</v>
      </c>
      <c r="C2195" s="2" t="s">
        <v>20</v>
      </c>
      <c r="D2195" s="2" t="s">
        <v>194</v>
      </c>
      <c r="E2195" s="2" t="s">
        <v>390</v>
      </c>
      <c r="F2195" s="3">
        <v>4</v>
      </c>
      <c r="G2195" s="2" t="s">
        <v>1101</v>
      </c>
      <c r="H2195" s="2" t="s">
        <v>9878</v>
      </c>
      <c r="I2195" s="3" t="s">
        <v>9879</v>
      </c>
      <c r="J2195" s="3" t="s">
        <v>1098</v>
      </c>
      <c r="K2195" s="2" t="s">
        <v>9880</v>
      </c>
    </row>
    <row r="2196" spans="1:11" x14ac:dyDescent="0.25">
      <c r="A2196" s="2" t="s">
        <v>9881</v>
      </c>
      <c r="B2196" s="2" t="s">
        <v>193</v>
      </c>
      <c r="C2196" s="2" t="s">
        <v>20</v>
      </c>
      <c r="D2196" s="2" t="s">
        <v>194</v>
      </c>
      <c r="E2196" s="2" t="s">
        <v>390</v>
      </c>
      <c r="F2196" s="3">
        <v>5</v>
      </c>
      <c r="G2196" s="2" t="s">
        <v>1101</v>
      </c>
      <c r="H2196" s="2" t="s">
        <v>9882</v>
      </c>
      <c r="I2196" s="3" t="s">
        <v>9883</v>
      </c>
      <c r="J2196" s="3" t="s">
        <v>1098</v>
      </c>
      <c r="K2196" s="2" t="s">
        <v>9884</v>
      </c>
    </row>
    <row r="2197" spans="1:11" x14ac:dyDescent="0.25">
      <c r="A2197" s="2" t="s">
        <v>9885</v>
      </c>
      <c r="B2197" s="2" t="s">
        <v>193</v>
      </c>
      <c r="C2197" s="2" t="s">
        <v>20</v>
      </c>
      <c r="D2197" s="2" t="s">
        <v>194</v>
      </c>
      <c r="E2197" s="2" t="s">
        <v>390</v>
      </c>
      <c r="F2197" s="3">
        <v>6</v>
      </c>
      <c r="G2197" s="2" t="s">
        <v>1101</v>
      </c>
      <c r="H2197" s="2" t="s">
        <v>9886</v>
      </c>
      <c r="I2197" s="3" t="s">
        <v>9887</v>
      </c>
      <c r="J2197" s="3" t="s">
        <v>1098</v>
      </c>
      <c r="K2197" s="2" t="s">
        <v>9888</v>
      </c>
    </row>
    <row r="2198" spans="1:11" x14ac:dyDescent="0.25">
      <c r="A2198" s="2" t="s">
        <v>9889</v>
      </c>
      <c r="B2198" s="2" t="s">
        <v>196</v>
      </c>
      <c r="C2198" s="2" t="s">
        <v>20</v>
      </c>
      <c r="D2198" s="2" t="s">
        <v>197</v>
      </c>
      <c r="E2198" s="2" t="s">
        <v>1144</v>
      </c>
      <c r="F2198" s="3">
        <v>0</v>
      </c>
      <c r="G2198" s="2" t="s">
        <v>1095</v>
      </c>
      <c r="H2198" s="2" t="s">
        <v>9890</v>
      </c>
      <c r="I2198" s="3" t="s">
        <v>9891</v>
      </c>
      <c r="J2198" s="3" t="s">
        <v>1098</v>
      </c>
      <c r="K2198" s="2" t="s">
        <v>9892</v>
      </c>
    </row>
    <row r="2199" spans="1:11" x14ac:dyDescent="0.25">
      <c r="A2199" s="2" t="s">
        <v>9893</v>
      </c>
      <c r="B2199" s="2" t="s">
        <v>196</v>
      </c>
      <c r="C2199" s="2" t="s">
        <v>20</v>
      </c>
      <c r="D2199" s="2" t="s">
        <v>197</v>
      </c>
      <c r="E2199" s="2" t="s">
        <v>1144</v>
      </c>
      <c r="F2199" s="3">
        <v>1</v>
      </c>
      <c r="G2199" s="2" t="s">
        <v>1101</v>
      </c>
      <c r="H2199" s="2" t="s">
        <v>9894</v>
      </c>
      <c r="I2199" s="3" t="s">
        <v>9895</v>
      </c>
      <c r="J2199" s="3" t="s">
        <v>1098</v>
      </c>
      <c r="K2199" s="2" t="s">
        <v>9896</v>
      </c>
    </row>
    <row r="2200" spans="1:11" x14ac:dyDescent="0.25">
      <c r="A2200" s="2" t="s">
        <v>9897</v>
      </c>
      <c r="B2200" s="2" t="s">
        <v>196</v>
      </c>
      <c r="C2200" s="2" t="s">
        <v>20</v>
      </c>
      <c r="D2200" s="2" t="s">
        <v>197</v>
      </c>
      <c r="E2200" s="2" t="s">
        <v>1144</v>
      </c>
      <c r="F2200" s="3">
        <v>2</v>
      </c>
      <c r="G2200" s="2" t="s">
        <v>1101</v>
      </c>
      <c r="H2200" s="2" t="s">
        <v>9898</v>
      </c>
      <c r="I2200" s="3" t="s">
        <v>9899</v>
      </c>
      <c r="J2200" s="3" t="s">
        <v>1098</v>
      </c>
      <c r="K2200" s="2" t="s">
        <v>9900</v>
      </c>
    </row>
    <row r="2201" spans="1:11" x14ac:dyDescent="0.25">
      <c r="A2201" s="2" t="s">
        <v>9901</v>
      </c>
      <c r="B2201" s="2" t="s">
        <v>196</v>
      </c>
      <c r="C2201" s="2" t="s">
        <v>20</v>
      </c>
      <c r="D2201" s="2" t="s">
        <v>197</v>
      </c>
      <c r="E2201" s="2" t="s">
        <v>1144</v>
      </c>
      <c r="F2201" s="3">
        <v>3</v>
      </c>
      <c r="G2201" s="2" t="s">
        <v>1101</v>
      </c>
      <c r="H2201" s="2" t="s">
        <v>9902</v>
      </c>
      <c r="I2201" s="3" t="s">
        <v>9903</v>
      </c>
      <c r="J2201" s="3" t="s">
        <v>1098</v>
      </c>
      <c r="K2201" s="2" t="s">
        <v>9904</v>
      </c>
    </row>
    <row r="2202" spans="1:11" x14ac:dyDescent="0.25">
      <c r="A2202" s="2" t="s">
        <v>9905</v>
      </c>
      <c r="B2202" s="2" t="s">
        <v>196</v>
      </c>
      <c r="C2202" s="2" t="s">
        <v>20</v>
      </c>
      <c r="D2202" s="2" t="s">
        <v>197</v>
      </c>
      <c r="E2202" s="2" t="s">
        <v>1144</v>
      </c>
      <c r="F2202" s="3">
        <v>4</v>
      </c>
      <c r="G2202" s="2" t="s">
        <v>1101</v>
      </c>
      <c r="H2202" s="2" t="s">
        <v>9906</v>
      </c>
      <c r="I2202" s="3" t="s">
        <v>9907</v>
      </c>
      <c r="J2202" s="3" t="s">
        <v>1098</v>
      </c>
      <c r="K2202" s="2" t="s">
        <v>9908</v>
      </c>
    </row>
    <row r="2203" spans="1:11" x14ac:dyDescent="0.25">
      <c r="A2203" s="2" t="s">
        <v>9909</v>
      </c>
      <c r="B2203" s="2" t="s">
        <v>196</v>
      </c>
      <c r="C2203" s="2" t="s">
        <v>20</v>
      </c>
      <c r="D2203" s="2" t="s">
        <v>197</v>
      </c>
      <c r="E2203" s="2" t="s">
        <v>1144</v>
      </c>
      <c r="F2203" s="3">
        <v>5</v>
      </c>
      <c r="G2203" s="2" t="s">
        <v>1101</v>
      </c>
      <c r="H2203" s="2" t="s">
        <v>9910</v>
      </c>
      <c r="I2203" s="3" t="s">
        <v>9911</v>
      </c>
      <c r="J2203" s="3" t="s">
        <v>1098</v>
      </c>
      <c r="K2203" s="2" t="s">
        <v>9912</v>
      </c>
    </row>
    <row r="2204" spans="1:11" x14ac:dyDescent="0.25">
      <c r="A2204" s="2" t="s">
        <v>9913</v>
      </c>
      <c r="B2204" s="2" t="s">
        <v>196</v>
      </c>
      <c r="C2204" s="2" t="s">
        <v>20</v>
      </c>
      <c r="D2204" s="2" t="s">
        <v>197</v>
      </c>
      <c r="E2204" s="2" t="s">
        <v>1144</v>
      </c>
      <c r="F2204" s="3">
        <v>6</v>
      </c>
      <c r="G2204" s="2" t="s">
        <v>1101</v>
      </c>
      <c r="H2204" s="2" t="s">
        <v>9914</v>
      </c>
      <c r="I2204" s="3" t="s">
        <v>9915</v>
      </c>
      <c r="J2204" s="3" t="s">
        <v>1098</v>
      </c>
      <c r="K2204" s="2" t="s">
        <v>9916</v>
      </c>
    </row>
    <row r="2205" spans="1:11" x14ac:dyDescent="0.25">
      <c r="A2205" s="2" t="s">
        <v>9917</v>
      </c>
      <c r="B2205" s="2" t="s">
        <v>196</v>
      </c>
      <c r="C2205" s="2" t="s">
        <v>20</v>
      </c>
      <c r="D2205" s="2" t="s">
        <v>197</v>
      </c>
      <c r="E2205" s="2" t="s">
        <v>393</v>
      </c>
      <c r="F2205" s="3">
        <v>0</v>
      </c>
      <c r="G2205" s="2" t="s">
        <v>1095</v>
      </c>
      <c r="H2205" s="2" t="s">
        <v>9918</v>
      </c>
      <c r="I2205" s="3" t="s">
        <v>9919</v>
      </c>
      <c r="J2205" s="3" t="s">
        <v>1098</v>
      </c>
      <c r="K2205" s="2" t="s">
        <v>9920</v>
      </c>
    </row>
    <row r="2206" spans="1:11" x14ac:dyDescent="0.25">
      <c r="A2206" s="2" t="s">
        <v>9921</v>
      </c>
      <c r="B2206" s="2" t="s">
        <v>196</v>
      </c>
      <c r="C2206" s="2" t="s">
        <v>20</v>
      </c>
      <c r="D2206" s="2" t="s">
        <v>197</v>
      </c>
      <c r="E2206" s="2" t="s">
        <v>393</v>
      </c>
      <c r="F2206" s="3">
        <v>1</v>
      </c>
      <c r="G2206" s="2" t="s">
        <v>1101</v>
      </c>
      <c r="H2206" s="2" t="s">
        <v>9922</v>
      </c>
      <c r="I2206" s="3" t="s">
        <v>9923</v>
      </c>
      <c r="J2206" s="3" t="s">
        <v>1098</v>
      </c>
      <c r="K2206" s="2" t="s">
        <v>9924</v>
      </c>
    </row>
    <row r="2207" spans="1:11" x14ac:dyDescent="0.25">
      <c r="A2207" s="2" t="s">
        <v>9925</v>
      </c>
      <c r="B2207" s="2" t="s">
        <v>196</v>
      </c>
      <c r="C2207" s="2" t="s">
        <v>20</v>
      </c>
      <c r="D2207" s="2" t="s">
        <v>197</v>
      </c>
      <c r="E2207" s="2" t="s">
        <v>393</v>
      </c>
      <c r="F2207" s="3">
        <v>2</v>
      </c>
      <c r="G2207" s="2" t="s">
        <v>1101</v>
      </c>
      <c r="H2207" s="2" t="s">
        <v>9926</v>
      </c>
      <c r="I2207" s="3" t="s">
        <v>9927</v>
      </c>
      <c r="J2207" s="3" t="s">
        <v>1098</v>
      </c>
      <c r="K2207" s="2" t="s">
        <v>9928</v>
      </c>
    </row>
    <row r="2208" spans="1:11" x14ac:dyDescent="0.25">
      <c r="A2208" s="2" t="s">
        <v>9929</v>
      </c>
      <c r="B2208" s="2" t="s">
        <v>196</v>
      </c>
      <c r="C2208" s="2" t="s">
        <v>20</v>
      </c>
      <c r="D2208" s="2" t="s">
        <v>197</v>
      </c>
      <c r="E2208" s="2" t="s">
        <v>393</v>
      </c>
      <c r="F2208" s="3">
        <v>3</v>
      </c>
      <c r="G2208" s="2" t="s">
        <v>1101</v>
      </c>
      <c r="H2208" s="2" t="s">
        <v>9930</v>
      </c>
      <c r="I2208" s="3" t="s">
        <v>9931</v>
      </c>
      <c r="J2208" s="3" t="s">
        <v>1098</v>
      </c>
      <c r="K2208" s="2" t="s">
        <v>9932</v>
      </c>
    </row>
    <row r="2209" spans="1:11" x14ac:dyDescent="0.25">
      <c r="A2209" s="2" t="s">
        <v>9933</v>
      </c>
      <c r="B2209" s="2" t="s">
        <v>196</v>
      </c>
      <c r="C2209" s="2" t="s">
        <v>20</v>
      </c>
      <c r="D2209" s="2" t="s">
        <v>197</v>
      </c>
      <c r="E2209" s="2" t="s">
        <v>393</v>
      </c>
      <c r="F2209" s="3">
        <v>4</v>
      </c>
      <c r="G2209" s="2" t="s">
        <v>1101</v>
      </c>
      <c r="H2209" s="2" t="s">
        <v>9934</v>
      </c>
      <c r="I2209" s="3" t="s">
        <v>9935</v>
      </c>
      <c r="J2209" s="3" t="s">
        <v>1098</v>
      </c>
      <c r="K2209" s="2" t="s">
        <v>9936</v>
      </c>
    </row>
    <row r="2210" spans="1:11" x14ac:dyDescent="0.25">
      <c r="A2210" s="2" t="s">
        <v>9937</v>
      </c>
      <c r="B2210" s="2" t="s">
        <v>196</v>
      </c>
      <c r="C2210" s="2" t="s">
        <v>20</v>
      </c>
      <c r="D2210" s="2" t="s">
        <v>197</v>
      </c>
      <c r="E2210" s="2" t="s">
        <v>393</v>
      </c>
      <c r="F2210" s="3">
        <v>5</v>
      </c>
      <c r="G2210" s="2" t="s">
        <v>1101</v>
      </c>
      <c r="H2210" s="2" t="s">
        <v>9938</v>
      </c>
      <c r="I2210" s="3" t="s">
        <v>9939</v>
      </c>
      <c r="J2210" s="3" t="s">
        <v>1132</v>
      </c>
      <c r="K2210" s="2" t="s">
        <v>9940</v>
      </c>
    </row>
    <row r="2211" spans="1:11" x14ac:dyDescent="0.25">
      <c r="A2211" s="2" t="s">
        <v>9941</v>
      </c>
      <c r="B2211" s="2" t="s">
        <v>196</v>
      </c>
      <c r="C2211" s="2" t="s">
        <v>20</v>
      </c>
      <c r="D2211" s="2" t="s">
        <v>197</v>
      </c>
      <c r="E2211" s="2" t="s">
        <v>393</v>
      </c>
      <c r="F2211" s="3">
        <v>6</v>
      </c>
      <c r="G2211" s="2" t="s">
        <v>1101</v>
      </c>
      <c r="H2211" s="2" t="s">
        <v>9942</v>
      </c>
      <c r="I2211" s="3" t="s">
        <v>9943</v>
      </c>
      <c r="J2211" s="3" t="s">
        <v>1098</v>
      </c>
      <c r="K2211" s="2" t="s">
        <v>9944</v>
      </c>
    </row>
    <row r="2212" spans="1:11" x14ac:dyDescent="0.25">
      <c r="A2212" s="2" t="s">
        <v>9945</v>
      </c>
      <c r="B2212" s="2" t="s">
        <v>196</v>
      </c>
      <c r="C2212" s="2" t="s">
        <v>20</v>
      </c>
      <c r="D2212" s="2" t="s">
        <v>197</v>
      </c>
      <c r="E2212" s="2" t="s">
        <v>398</v>
      </c>
      <c r="F2212" s="3">
        <v>0</v>
      </c>
      <c r="G2212" s="2" t="s">
        <v>1095</v>
      </c>
      <c r="H2212" s="2" t="s">
        <v>9946</v>
      </c>
      <c r="I2212" s="3" t="s">
        <v>9947</v>
      </c>
      <c r="J2212" s="3" t="s">
        <v>1098</v>
      </c>
      <c r="K2212" s="2" t="s">
        <v>9948</v>
      </c>
    </row>
    <row r="2213" spans="1:11" x14ac:dyDescent="0.25">
      <c r="A2213" s="2" t="s">
        <v>9949</v>
      </c>
      <c r="B2213" s="2" t="s">
        <v>196</v>
      </c>
      <c r="C2213" s="2" t="s">
        <v>20</v>
      </c>
      <c r="D2213" s="2" t="s">
        <v>197</v>
      </c>
      <c r="E2213" s="2" t="s">
        <v>398</v>
      </c>
      <c r="F2213" s="3">
        <v>1</v>
      </c>
      <c r="G2213" s="2" t="s">
        <v>1101</v>
      </c>
      <c r="H2213" s="2" t="s">
        <v>9950</v>
      </c>
      <c r="I2213" s="3" t="s">
        <v>9951</v>
      </c>
      <c r="J2213" s="3" t="s">
        <v>1098</v>
      </c>
      <c r="K2213" s="2" t="s">
        <v>9952</v>
      </c>
    </row>
    <row r="2214" spans="1:11" x14ac:dyDescent="0.25">
      <c r="A2214" s="2" t="s">
        <v>9953</v>
      </c>
      <c r="B2214" s="2" t="s">
        <v>196</v>
      </c>
      <c r="C2214" s="2" t="s">
        <v>20</v>
      </c>
      <c r="D2214" s="2" t="s">
        <v>197</v>
      </c>
      <c r="E2214" s="2" t="s">
        <v>398</v>
      </c>
      <c r="F2214" s="3">
        <v>2</v>
      </c>
      <c r="G2214" s="2" t="s">
        <v>1101</v>
      </c>
      <c r="H2214" s="2" t="s">
        <v>9954</v>
      </c>
      <c r="I2214" s="3" t="s">
        <v>9955</v>
      </c>
      <c r="J2214" s="3" t="s">
        <v>1098</v>
      </c>
      <c r="K2214" s="2" t="s">
        <v>9956</v>
      </c>
    </row>
    <row r="2215" spans="1:11" x14ac:dyDescent="0.25">
      <c r="A2215" s="2" t="s">
        <v>9957</v>
      </c>
      <c r="B2215" s="2" t="s">
        <v>196</v>
      </c>
      <c r="C2215" s="2" t="s">
        <v>20</v>
      </c>
      <c r="D2215" s="2" t="s">
        <v>197</v>
      </c>
      <c r="E2215" s="2" t="s">
        <v>398</v>
      </c>
      <c r="F2215" s="3">
        <v>3</v>
      </c>
      <c r="G2215" s="2" t="s">
        <v>1101</v>
      </c>
      <c r="H2215" s="2" t="s">
        <v>9958</v>
      </c>
      <c r="I2215" s="3" t="s">
        <v>9959</v>
      </c>
      <c r="J2215" s="3" t="s">
        <v>1098</v>
      </c>
      <c r="K2215" s="2" t="s">
        <v>9960</v>
      </c>
    </row>
    <row r="2216" spans="1:11" x14ac:dyDescent="0.25">
      <c r="A2216" s="2" t="s">
        <v>9961</v>
      </c>
      <c r="B2216" s="2" t="s">
        <v>196</v>
      </c>
      <c r="C2216" s="2" t="s">
        <v>20</v>
      </c>
      <c r="D2216" s="2" t="s">
        <v>197</v>
      </c>
      <c r="E2216" s="2" t="s">
        <v>398</v>
      </c>
      <c r="F2216" s="3">
        <v>4</v>
      </c>
      <c r="G2216" s="2" t="s">
        <v>1101</v>
      </c>
      <c r="H2216" s="2" t="s">
        <v>9962</v>
      </c>
      <c r="I2216" s="3" t="s">
        <v>9963</v>
      </c>
      <c r="J2216" s="3" t="s">
        <v>1098</v>
      </c>
      <c r="K2216" s="2" t="s">
        <v>9964</v>
      </c>
    </row>
    <row r="2217" spans="1:11" x14ac:dyDescent="0.25">
      <c r="A2217" s="2" t="s">
        <v>9965</v>
      </c>
      <c r="B2217" s="2" t="s">
        <v>196</v>
      </c>
      <c r="C2217" s="2" t="s">
        <v>20</v>
      </c>
      <c r="D2217" s="2" t="s">
        <v>197</v>
      </c>
      <c r="E2217" s="2" t="s">
        <v>398</v>
      </c>
      <c r="F2217" s="3">
        <v>5</v>
      </c>
      <c r="G2217" s="2" t="s">
        <v>1101</v>
      </c>
      <c r="H2217" s="2" t="s">
        <v>9966</v>
      </c>
      <c r="I2217" s="3" t="s">
        <v>9967</v>
      </c>
      <c r="J2217" s="3" t="s">
        <v>1098</v>
      </c>
      <c r="K2217" s="2" t="s">
        <v>9968</v>
      </c>
    </row>
    <row r="2218" spans="1:11" x14ac:dyDescent="0.25">
      <c r="A2218" s="2" t="s">
        <v>9969</v>
      </c>
      <c r="B2218" s="2" t="s">
        <v>196</v>
      </c>
      <c r="C2218" s="2" t="s">
        <v>20</v>
      </c>
      <c r="D2218" s="2" t="s">
        <v>197</v>
      </c>
      <c r="E2218" s="2" t="s">
        <v>398</v>
      </c>
      <c r="F2218" s="3">
        <v>6</v>
      </c>
      <c r="G2218" s="2" t="s">
        <v>1101</v>
      </c>
      <c r="H2218" s="2" t="s">
        <v>9970</v>
      </c>
      <c r="I2218" s="3" t="s">
        <v>9971</v>
      </c>
      <c r="J2218" s="3" t="s">
        <v>1098</v>
      </c>
      <c r="K2218" s="2" t="s">
        <v>9972</v>
      </c>
    </row>
    <row r="2219" spans="1:11" x14ac:dyDescent="0.25">
      <c r="A2219" s="2" t="s">
        <v>9973</v>
      </c>
      <c r="B2219" s="2" t="s">
        <v>196</v>
      </c>
      <c r="C2219" s="2" t="s">
        <v>20</v>
      </c>
      <c r="D2219" s="2" t="s">
        <v>197</v>
      </c>
      <c r="E2219" s="2" t="s">
        <v>390</v>
      </c>
      <c r="F2219" s="3">
        <v>0</v>
      </c>
      <c r="G2219" s="2" t="s">
        <v>1095</v>
      </c>
      <c r="H2219" s="2" t="s">
        <v>9974</v>
      </c>
      <c r="I2219" s="3" t="s">
        <v>9975</v>
      </c>
      <c r="J2219" s="3" t="s">
        <v>1098</v>
      </c>
      <c r="K2219" s="2" t="s">
        <v>9976</v>
      </c>
    </row>
    <row r="2220" spans="1:11" x14ac:dyDescent="0.25">
      <c r="A2220" s="2" t="s">
        <v>9977</v>
      </c>
      <c r="B2220" s="2" t="s">
        <v>196</v>
      </c>
      <c r="C2220" s="2" t="s">
        <v>20</v>
      </c>
      <c r="D2220" s="2" t="s">
        <v>197</v>
      </c>
      <c r="E2220" s="2" t="s">
        <v>390</v>
      </c>
      <c r="F2220" s="3">
        <v>1</v>
      </c>
      <c r="G2220" s="2" t="s">
        <v>1101</v>
      </c>
      <c r="H2220" s="2" t="s">
        <v>9978</v>
      </c>
      <c r="I2220" s="3" t="s">
        <v>9979</v>
      </c>
      <c r="J2220" s="3" t="s">
        <v>1098</v>
      </c>
      <c r="K2220" s="2" t="s">
        <v>9980</v>
      </c>
    </row>
    <row r="2221" spans="1:11" x14ac:dyDescent="0.25">
      <c r="A2221" s="2" t="s">
        <v>9981</v>
      </c>
      <c r="B2221" s="2" t="s">
        <v>196</v>
      </c>
      <c r="C2221" s="2" t="s">
        <v>20</v>
      </c>
      <c r="D2221" s="2" t="s">
        <v>197</v>
      </c>
      <c r="E2221" s="2" t="s">
        <v>390</v>
      </c>
      <c r="F2221" s="3">
        <v>2</v>
      </c>
      <c r="G2221" s="2" t="s">
        <v>1101</v>
      </c>
      <c r="H2221" s="2" t="s">
        <v>9982</v>
      </c>
      <c r="I2221" s="3" t="s">
        <v>9983</v>
      </c>
      <c r="J2221" s="3" t="s">
        <v>1098</v>
      </c>
      <c r="K2221" s="2" t="s">
        <v>9984</v>
      </c>
    </row>
    <row r="2222" spans="1:11" x14ac:dyDescent="0.25">
      <c r="A2222" s="2" t="s">
        <v>9985</v>
      </c>
      <c r="B2222" s="2" t="s">
        <v>196</v>
      </c>
      <c r="C2222" s="2" t="s">
        <v>20</v>
      </c>
      <c r="D2222" s="2" t="s">
        <v>197</v>
      </c>
      <c r="E2222" s="2" t="s">
        <v>390</v>
      </c>
      <c r="F2222" s="3">
        <v>3</v>
      </c>
      <c r="G2222" s="2" t="s">
        <v>1101</v>
      </c>
      <c r="H2222" s="2" t="s">
        <v>9986</v>
      </c>
      <c r="I2222" s="3" t="s">
        <v>9987</v>
      </c>
      <c r="J2222" s="3" t="s">
        <v>1098</v>
      </c>
      <c r="K2222" s="2" t="s">
        <v>9988</v>
      </c>
    </row>
    <row r="2223" spans="1:11" x14ac:dyDescent="0.25">
      <c r="A2223" s="2" t="s">
        <v>9989</v>
      </c>
      <c r="B2223" s="2" t="s">
        <v>196</v>
      </c>
      <c r="C2223" s="2" t="s">
        <v>20</v>
      </c>
      <c r="D2223" s="2" t="s">
        <v>197</v>
      </c>
      <c r="E2223" s="2" t="s">
        <v>390</v>
      </c>
      <c r="F2223" s="3">
        <v>4</v>
      </c>
      <c r="G2223" s="2" t="s">
        <v>1101</v>
      </c>
      <c r="H2223" s="2" t="s">
        <v>9990</v>
      </c>
      <c r="I2223" s="3" t="s">
        <v>9991</v>
      </c>
      <c r="J2223" s="3" t="s">
        <v>1098</v>
      </c>
      <c r="K2223" s="2" t="s">
        <v>9992</v>
      </c>
    </row>
    <row r="2224" spans="1:11" x14ac:dyDescent="0.25">
      <c r="A2224" s="2" t="s">
        <v>9993</v>
      </c>
      <c r="B2224" s="2" t="s">
        <v>196</v>
      </c>
      <c r="C2224" s="2" t="s">
        <v>20</v>
      </c>
      <c r="D2224" s="2" t="s">
        <v>197</v>
      </c>
      <c r="E2224" s="2" t="s">
        <v>390</v>
      </c>
      <c r="F2224" s="3">
        <v>5</v>
      </c>
      <c r="G2224" s="2" t="s">
        <v>1101</v>
      </c>
      <c r="H2224" s="2" t="s">
        <v>9994</v>
      </c>
      <c r="I2224" s="3" t="s">
        <v>9995</v>
      </c>
      <c r="J2224" s="3" t="s">
        <v>1098</v>
      </c>
      <c r="K2224" s="2" t="s">
        <v>9996</v>
      </c>
    </row>
    <row r="2225" spans="1:11" x14ac:dyDescent="0.25">
      <c r="A2225" s="2" t="s">
        <v>9997</v>
      </c>
      <c r="B2225" s="2" t="s">
        <v>196</v>
      </c>
      <c r="C2225" s="2" t="s">
        <v>20</v>
      </c>
      <c r="D2225" s="2" t="s">
        <v>197</v>
      </c>
      <c r="E2225" s="2" t="s">
        <v>390</v>
      </c>
      <c r="F2225" s="3">
        <v>6</v>
      </c>
      <c r="G2225" s="2" t="s">
        <v>1101</v>
      </c>
      <c r="H2225" s="2" t="s">
        <v>9998</v>
      </c>
      <c r="I2225" s="3" t="s">
        <v>9999</v>
      </c>
      <c r="J2225" s="3" t="s">
        <v>1132</v>
      </c>
      <c r="K2225" s="2" t="s">
        <v>10000</v>
      </c>
    </row>
    <row r="2226" spans="1:11" x14ac:dyDescent="0.25">
      <c r="A2226" s="2" t="s">
        <v>10001</v>
      </c>
      <c r="B2226" s="2" t="s">
        <v>199</v>
      </c>
      <c r="C2226" s="2" t="s">
        <v>20</v>
      </c>
      <c r="D2226" s="2" t="s">
        <v>200</v>
      </c>
      <c r="E2226" s="2" t="s">
        <v>388</v>
      </c>
      <c r="F2226" s="3">
        <v>0</v>
      </c>
      <c r="G2226" s="2" t="s">
        <v>1095</v>
      </c>
      <c r="H2226" s="2" t="s">
        <v>10002</v>
      </c>
      <c r="I2226" s="3" t="s">
        <v>10003</v>
      </c>
      <c r="J2226" s="3" t="s">
        <v>1098</v>
      </c>
      <c r="K2226" s="2" t="s">
        <v>10004</v>
      </c>
    </row>
    <row r="2227" spans="1:11" x14ac:dyDescent="0.25">
      <c r="A2227" s="2" t="s">
        <v>10005</v>
      </c>
      <c r="B2227" s="2" t="s">
        <v>199</v>
      </c>
      <c r="C2227" s="2" t="s">
        <v>20</v>
      </c>
      <c r="D2227" s="2" t="s">
        <v>200</v>
      </c>
      <c r="E2227" s="2" t="s">
        <v>388</v>
      </c>
      <c r="F2227" s="3">
        <v>1</v>
      </c>
      <c r="G2227" s="2" t="s">
        <v>1101</v>
      </c>
      <c r="H2227" s="2" t="s">
        <v>10006</v>
      </c>
      <c r="I2227" s="3" t="s">
        <v>10007</v>
      </c>
      <c r="J2227" s="3" t="s">
        <v>1098</v>
      </c>
      <c r="K2227" s="2" t="s">
        <v>10008</v>
      </c>
    </row>
    <row r="2228" spans="1:11" x14ac:dyDescent="0.25">
      <c r="A2228" s="2" t="s">
        <v>10009</v>
      </c>
      <c r="B2228" s="2" t="s">
        <v>199</v>
      </c>
      <c r="C2228" s="2" t="s">
        <v>20</v>
      </c>
      <c r="D2228" s="2" t="s">
        <v>200</v>
      </c>
      <c r="E2228" s="2" t="s">
        <v>388</v>
      </c>
      <c r="F2228" s="3">
        <v>2</v>
      </c>
      <c r="G2228" s="2" t="s">
        <v>1101</v>
      </c>
      <c r="H2228" s="2" t="s">
        <v>10010</v>
      </c>
      <c r="I2228" s="3" t="s">
        <v>10011</v>
      </c>
      <c r="J2228" s="3" t="s">
        <v>1098</v>
      </c>
      <c r="K2228" s="2" t="s">
        <v>10012</v>
      </c>
    </row>
    <row r="2229" spans="1:11" x14ac:dyDescent="0.25">
      <c r="A2229" s="2" t="s">
        <v>10013</v>
      </c>
      <c r="B2229" s="2" t="s">
        <v>199</v>
      </c>
      <c r="C2229" s="2" t="s">
        <v>20</v>
      </c>
      <c r="D2229" s="2" t="s">
        <v>200</v>
      </c>
      <c r="E2229" s="2" t="s">
        <v>388</v>
      </c>
      <c r="F2229" s="3">
        <v>3</v>
      </c>
      <c r="G2229" s="2" t="s">
        <v>1101</v>
      </c>
      <c r="H2229" s="2" t="s">
        <v>10014</v>
      </c>
      <c r="I2229" s="3" t="s">
        <v>10015</v>
      </c>
      <c r="J2229" s="3" t="s">
        <v>1098</v>
      </c>
      <c r="K2229" s="2" t="s">
        <v>10016</v>
      </c>
    </row>
    <row r="2230" spans="1:11" x14ac:dyDescent="0.25">
      <c r="A2230" s="2" t="s">
        <v>10017</v>
      </c>
      <c r="B2230" s="2" t="s">
        <v>199</v>
      </c>
      <c r="C2230" s="2" t="s">
        <v>20</v>
      </c>
      <c r="D2230" s="2" t="s">
        <v>200</v>
      </c>
      <c r="E2230" s="2" t="s">
        <v>388</v>
      </c>
      <c r="F2230" s="3">
        <v>4</v>
      </c>
      <c r="G2230" s="2" t="s">
        <v>1101</v>
      </c>
      <c r="H2230" s="2" t="s">
        <v>10018</v>
      </c>
      <c r="I2230" s="3" t="s">
        <v>10019</v>
      </c>
      <c r="J2230" s="3" t="s">
        <v>1098</v>
      </c>
      <c r="K2230" s="2" t="s">
        <v>10020</v>
      </c>
    </row>
    <row r="2231" spans="1:11" x14ac:dyDescent="0.25">
      <c r="A2231" s="2" t="s">
        <v>10021</v>
      </c>
      <c r="B2231" s="2" t="s">
        <v>199</v>
      </c>
      <c r="C2231" s="2" t="s">
        <v>20</v>
      </c>
      <c r="D2231" s="2" t="s">
        <v>200</v>
      </c>
      <c r="E2231" s="2" t="s">
        <v>388</v>
      </c>
      <c r="F2231" s="3">
        <v>5</v>
      </c>
      <c r="G2231" s="2" t="s">
        <v>1101</v>
      </c>
      <c r="H2231" s="2" t="s">
        <v>10022</v>
      </c>
      <c r="I2231" s="3" t="s">
        <v>10023</v>
      </c>
      <c r="J2231" s="3" t="s">
        <v>1132</v>
      </c>
      <c r="K2231" s="2" t="s">
        <v>10024</v>
      </c>
    </row>
    <row r="2232" spans="1:11" x14ac:dyDescent="0.25">
      <c r="A2232" s="2" t="s">
        <v>10025</v>
      </c>
      <c r="B2232" s="2" t="s">
        <v>199</v>
      </c>
      <c r="C2232" s="2" t="s">
        <v>20</v>
      </c>
      <c r="D2232" s="2" t="s">
        <v>200</v>
      </c>
      <c r="E2232" s="2" t="s">
        <v>388</v>
      </c>
      <c r="F2232" s="3">
        <v>6</v>
      </c>
      <c r="G2232" s="2" t="s">
        <v>1101</v>
      </c>
      <c r="H2232" s="2" t="s">
        <v>10026</v>
      </c>
      <c r="I2232" s="3" t="s">
        <v>10027</v>
      </c>
      <c r="J2232" s="3" t="s">
        <v>1098</v>
      </c>
      <c r="K2232" s="2" t="s">
        <v>10028</v>
      </c>
    </row>
    <row r="2233" spans="1:11" x14ac:dyDescent="0.25">
      <c r="A2233" s="2" t="s">
        <v>10029</v>
      </c>
      <c r="B2233" s="2" t="s">
        <v>199</v>
      </c>
      <c r="C2233" s="2" t="s">
        <v>20</v>
      </c>
      <c r="D2233" s="2" t="s">
        <v>200</v>
      </c>
      <c r="E2233" s="2" t="s">
        <v>1144</v>
      </c>
      <c r="F2233" s="3">
        <v>0</v>
      </c>
      <c r="G2233" s="2" t="s">
        <v>1095</v>
      </c>
      <c r="H2233" s="2" t="s">
        <v>10030</v>
      </c>
      <c r="I2233" s="3" t="s">
        <v>10031</v>
      </c>
      <c r="J2233" s="3" t="s">
        <v>1098</v>
      </c>
      <c r="K2233" s="2" t="s">
        <v>10032</v>
      </c>
    </row>
    <row r="2234" spans="1:11" x14ac:dyDescent="0.25">
      <c r="A2234" s="2" t="s">
        <v>10033</v>
      </c>
      <c r="B2234" s="2" t="s">
        <v>199</v>
      </c>
      <c r="C2234" s="2" t="s">
        <v>20</v>
      </c>
      <c r="D2234" s="2" t="s">
        <v>200</v>
      </c>
      <c r="E2234" s="2" t="s">
        <v>1144</v>
      </c>
      <c r="F2234" s="3">
        <v>1</v>
      </c>
      <c r="G2234" s="2" t="s">
        <v>1101</v>
      </c>
      <c r="H2234" s="2" t="s">
        <v>10034</v>
      </c>
      <c r="I2234" s="3" t="s">
        <v>10035</v>
      </c>
      <c r="J2234" s="3" t="s">
        <v>1098</v>
      </c>
      <c r="K2234" s="2" t="s">
        <v>10036</v>
      </c>
    </row>
    <row r="2235" spans="1:11" x14ac:dyDescent="0.25">
      <c r="A2235" s="2" t="s">
        <v>10037</v>
      </c>
      <c r="B2235" s="2" t="s">
        <v>199</v>
      </c>
      <c r="C2235" s="2" t="s">
        <v>20</v>
      </c>
      <c r="D2235" s="2" t="s">
        <v>200</v>
      </c>
      <c r="E2235" s="2" t="s">
        <v>1144</v>
      </c>
      <c r="F2235" s="3">
        <v>2</v>
      </c>
      <c r="G2235" s="2" t="s">
        <v>1101</v>
      </c>
      <c r="H2235" s="2" t="s">
        <v>10038</v>
      </c>
      <c r="I2235" s="3" t="s">
        <v>10039</v>
      </c>
      <c r="J2235" s="3" t="s">
        <v>1098</v>
      </c>
      <c r="K2235" s="2" t="s">
        <v>10040</v>
      </c>
    </row>
    <row r="2236" spans="1:11" x14ac:dyDescent="0.25">
      <c r="A2236" s="2" t="s">
        <v>10041</v>
      </c>
      <c r="B2236" s="2" t="s">
        <v>199</v>
      </c>
      <c r="C2236" s="2" t="s">
        <v>20</v>
      </c>
      <c r="D2236" s="2" t="s">
        <v>200</v>
      </c>
      <c r="E2236" s="2" t="s">
        <v>1144</v>
      </c>
      <c r="F2236" s="3">
        <v>3</v>
      </c>
      <c r="G2236" s="2" t="s">
        <v>1101</v>
      </c>
      <c r="H2236" s="2" t="s">
        <v>10042</v>
      </c>
      <c r="I2236" s="3" t="s">
        <v>10043</v>
      </c>
      <c r="J2236" s="3" t="s">
        <v>1098</v>
      </c>
      <c r="K2236" s="2" t="s">
        <v>10044</v>
      </c>
    </row>
    <row r="2237" spans="1:11" x14ac:dyDescent="0.25">
      <c r="A2237" s="2" t="s">
        <v>10045</v>
      </c>
      <c r="B2237" s="2" t="s">
        <v>199</v>
      </c>
      <c r="C2237" s="2" t="s">
        <v>20</v>
      </c>
      <c r="D2237" s="2" t="s">
        <v>200</v>
      </c>
      <c r="E2237" s="2" t="s">
        <v>1144</v>
      </c>
      <c r="F2237" s="3">
        <v>4</v>
      </c>
      <c r="G2237" s="2" t="s">
        <v>1101</v>
      </c>
      <c r="H2237" s="2" t="s">
        <v>10046</v>
      </c>
      <c r="I2237" s="3" t="s">
        <v>10047</v>
      </c>
      <c r="J2237" s="3" t="s">
        <v>1098</v>
      </c>
      <c r="K2237" s="2" t="s">
        <v>10048</v>
      </c>
    </row>
    <row r="2238" spans="1:11" x14ac:dyDescent="0.25">
      <c r="A2238" s="2" t="s">
        <v>10049</v>
      </c>
      <c r="B2238" s="2" t="s">
        <v>199</v>
      </c>
      <c r="C2238" s="2" t="s">
        <v>20</v>
      </c>
      <c r="D2238" s="2" t="s">
        <v>200</v>
      </c>
      <c r="E2238" s="2" t="s">
        <v>1144</v>
      </c>
      <c r="F2238" s="3">
        <v>5</v>
      </c>
      <c r="G2238" s="2" t="s">
        <v>1101</v>
      </c>
      <c r="H2238" s="2" t="s">
        <v>10050</v>
      </c>
      <c r="I2238" s="3" t="s">
        <v>10051</v>
      </c>
      <c r="J2238" s="3" t="s">
        <v>1098</v>
      </c>
      <c r="K2238" s="2" t="s">
        <v>10052</v>
      </c>
    </row>
    <row r="2239" spans="1:11" x14ac:dyDescent="0.25">
      <c r="A2239" s="2" t="s">
        <v>10053</v>
      </c>
      <c r="B2239" s="2" t="s">
        <v>199</v>
      </c>
      <c r="C2239" s="2" t="s">
        <v>20</v>
      </c>
      <c r="D2239" s="2" t="s">
        <v>200</v>
      </c>
      <c r="E2239" s="2" t="s">
        <v>1144</v>
      </c>
      <c r="F2239" s="3">
        <v>6</v>
      </c>
      <c r="G2239" s="2" t="s">
        <v>1101</v>
      </c>
      <c r="H2239" s="2" t="s">
        <v>10054</v>
      </c>
      <c r="I2239" s="3" t="s">
        <v>10055</v>
      </c>
      <c r="J2239" s="3" t="s">
        <v>1098</v>
      </c>
      <c r="K2239" s="2" t="s">
        <v>10056</v>
      </c>
    </row>
    <row r="2240" spans="1:11" x14ac:dyDescent="0.25">
      <c r="A2240" s="2" t="s">
        <v>10057</v>
      </c>
      <c r="B2240" s="2" t="s">
        <v>199</v>
      </c>
      <c r="C2240" s="2" t="s">
        <v>20</v>
      </c>
      <c r="D2240" s="2" t="s">
        <v>200</v>
      </c>
      <c r="E2240" s="2" t="s">
        <v>1189</v>
      </c>
      <c r="F2240" s="3">
        <v>0</v>
      </c>
      <c r="G2240" s="2" t="s">
        <v>1095</v>
      </c>
      <c r="H2240" s="2" t="s">
        <v>10058</v>
      </c>
      <c r="I2240" s="3" t="s">
        <v>10059</v>
      </c>
      <c r="J2240" s="3" t="s">
        <v>1098</v>
      </c>
      <c r="K2240" s="2" t="s">
        <v>10060</v>
      </c>
    </row>
    <row r="2241" spans="1:11" x14ac:dyDescent="0.25">
      <c r="A2241" s="2" t="s">
        <v>10061</v>
      </c>
      <c r="B2241" s="2" t="s">
        <v>199</v>
      </c>
      <c r="C2241" s="2" t="s">
        <v>20</v>
      </c>
      <c r="D2241" s="2" t="s">
        <v>200</v>
      </c>
      <c r="E2241" s="2" t="s">
        <v>1189</v>
      </c>
      <c r="F2241" s="3">
        <v>1</v>
      </c>
      <c r="G2241" s="2" t="s">
        <v>1101</v>
      </c>
      <c r="H2241" s="2" t="s">
        <v>10062</v>
      </c>
      <c r="I2241" s="3" t="s">
        <v>10063</v>
      </c>
      <c r="J2241" s="3" t="s">
        <v>1098</v>
      </c>
      <c r="K2241" s="2" t="s">
        <v>10064</v>
      </c>
    </row>
    <row r="2242" spans="1:11" x14ac:dyDescent="0.25">
      <c r="A2242" s="2" t="s">
        <v>10065</v>
      </c>
      <c r="B2242" s="2" t="s">
        <v>199</v>
      </c>
      <c r="C2242" s="2" t="s">
        <v>20</v>
      </c>
      <c r="D2242" s="2" t="s">
        <v>200</v>
      </c>
      <c r="E2242" s="2" t="s">
        <v>1189</v>
      </c>
      <c r="F2242" s="3">
        <v>2</v>
      </c>
      <c r="G2242" s="2" t="s">
        <v>1101</v>
      </c>
      <c r="H2242" s="2" t="s">
        <v>10066</v>
      </c>
      <c r="I2242" s="3" t="s">
        <v>10067</v>
      </c>
      <c r="J2242" s="3" t="s">
        <v>1098</v>
      </c>
      <c r="K2242" s="2" t="s">
        <v>10068</v>
      </c>
    </row>
    <row r="2243" spans="1:11" x14ac:dyDescent="0.25">
      <c r="A2243" s="2" t="s">
        <v>10069</v>
      </c>
      <c r="B2243" s="2" t="s">
        <v>199</v>
      </c>
      <c r="C2243" s="2" t="s">
        <v>20</v>
      </c>
      <c r="D2243" s="2" t="s">
        <v>200</v>
      </c>
      <c r="E2243" s="2" t="s">
        <v>1189</v>
      </c>
      <c r="F2243" s="3">
        <v>3</v>
      </c>
      <c r="G2243" s="2" t="s">
        <v>1101</v>
      </c>
      <c r="H2243" s="2" t="s">
        <v>10070</v>
      </c>
      <c r="I2243" s="3" t="s">
        <v>10071</v>
      </c>
      <c r="J2243" s="3" t="s">
        <v>1098</v>
      </c>
      <c r="K2243" s="2" t="s">
        <v>10072</v>
      </c>
    </row>
    <row r="2244" spans="1:11" x14ac:dyDescent="0.25">
      <c r="A2244" s="2" t="s">
        <v>10073</v>
      </c>
      <c r="B2244" s="2" t="s">
        <v>199</v>
      </c>
      <c r="C2244" s="2" t="s">
        <v>20</v>
      </c>
      <c r="D2244" s="2" t="s">
        <v>200</v>
      </c>
      <c r="E2244" s="2" t="s">
        <v>1189</v>
      </c>
      <c r="F2244" s="3">
        <v>4</v>
      </c>
      <c r="G2244" s="2" t="s">
        <v>1101</v>
      </c>
      <c r="H2244" s="2" t="s">
        <v>10074</v>
      </c>
      <c r="I2244" s="3" t="s">
        <v>10075</v>
      </c>
      <c r="J2244" s="3" t="s">
        <v>1098</v>
      </c>
      <c r="K2244" s="2" t="s">
        <v>10076</v>
      </c>
    </row>
    <row r="2245" spans="1:11" x14ac:dyDescent="0.25">
      <c r="A2245" s="2" t="s">
        <v>10077</v>
      </c>
      <c r="B2245" s="2" t="s">
        <v>199</v>
      </c>
      <c r="C2245" s="2" t="s">
        <v>20</v>
      </c>
      <c r="D2245" s="2" t="s">
        <v>200</v>
      </c>
      <c r="E2245" s="2" t="s">
        <v>1189</v>
      </c>
      <c r="F2245" s="3">
        <v>5</v>
      </c>
      <c r="G2245" s="2" t="s">
        <v>1101</v>
      </c>
      <c r="H2245" s="2" t="s">
        <v>10078</v>
      </c>
      <c r="I2245" s="3" t="s">
        <v>10079</v>
      </c>
      <c r="J2245" s="3" t="s">
        <v>1098</v>
      </c>
      <c r="K2245" s="2" t="s">
        <v>10080</v>
      </c>
    </row>
    <row r="2246" spans="1:11" x14ac:dyDescent="0.25">
      <c r="A2246" s="2" t="s">
        <v>10081</v>
      </c>
      <c r="B2246" s="2" t="s">
        <v>199</v>
      </c>
      <c r="C2246" s="2" t="s">
        <v>20</v>
      </c>
      <c r="D2246" s="2" t="s">
        <v>200</v>
      </c>
      <c r="E2246" s="2" t="s">
        <v>1189</v>
      </c>
      <c r="F2246" s="3">
        <v>6</v>
      </c>
      <c r="G2246" s="2" t="s">
        <v>1101</v>
      </c>
      <c r="H2246" s="2" t="s">
        <v>10082</v>
      </c>
      <c r="I2246" s="3" t="s">
        <v>10083</v>
      </c>
      <c r="J2246" s="3" t="s">
        <v>1098</v>
      </c>
      <c r="K2246" s="2" t="s">
        <v>10084</v>
      </c>
    </row>
    <row r="2247" spans="1:11" x14ac:dyDescent="0.25">
      <c r="A2247" s="2" t="s">
        <v>10085</v>
      </c>
      <c r="B2247" s="2" t="s">
        <v>199</v>
      </c>
      <c r="C2247" s="2" t="s">
        <v>20</v>
      </c>
      <c r="D2247" s="2" t="s">
        <v>200</v>
      </c>
      <c r="E2247" s="2" t="s">
        <v>364</v>
      </c>
      <c r="F2247" s="3">
        <v>0</v>
      </c>
      <c r="G2247" s="2" t="s">
        <v>1095</v>
      </c>
      <c r="H2247" s="2" t="s">
        <v>10086</v>
      </c>
      <c r="I2247" s="3" t="s">
        <v>10087</v>
      </c>
      <c r="J2247" s="3" t="s">
        <v>1137</v>
      </c>
      <c r="K2247" s="2" t="s">
        <v>10088</v>
      </c>
    </row>
    <row r="2248" spans="1:11" x14ac:dyDescent="0.25">
      <c r="A2248" s="2" t="s">
        <v>10089</v>
      </c>
      <c r="B2248" s="2" t="s">
        <v>199</v>
      </c>
      <c r="C2248" s="2" t="s">
        <v>20</v>
      </c>
      <c r="D2248" s="2" t="s">
        <v>200</v>
      </c>
      <c r="E2248" s="2" t="s">
        <v>364</v>
      </c>
      <c r="F2248" s="3">
        <v>1</v>
      </c>
      <c r="G2248" s="2" t="s">
        <v>1101</v>
      </c>
      <c r="H2248" s="2" t="s">
        <v>10090</v>
      </c>
      <c r="I2248" s="3" t="s">
        <v>10091</v>
      </c>
      <c r="J2248" s="3" t="s">
        <v>1132</v>
      </c>
      <c r="K2248" s="2" t="s">
        <v>10092</v>
      </c>
    </row>
    <row r="2249" spans="1:11" x14ac:dyDescent="0.25">
      <c r="A2249" s="2" t="s">
        <v>10093</v>
      </c>
      <c r="B2249" s="2" t="s">
        <v>199</v>
      </c>
      <c r="C2249" s="2" t="s">
        <v>20</v>
      </c>
      <c r="D2249" s="2" t="s">
        <v>200</v>
      </c>
      <c r="E2249" s="2" t="s">
        <v>364</v>
      </c>
      <c r="F2249" s="3">
        <v>2</v>
      </c>
      <c r="G2249" s="2" t="s">
        <v>1101</v>
      </c>
      <c r="H2249" s="2" t="s">
        <v>10094</v>
      </c>
      <c r="I2249" s="3" t="s">
        <v>10095</v>
      </c>
      <c r="J2249" s="3" t="s">
        <v>1098</v>
      </c>
      <c r="K2249" s="2" t="s">
        <v>10096</v>
      </c>
    </row>
    <row r="2250" spans="1:11" x14ac:dyDescent="0.25">
      <c r="A2250" s="2" t="s">
        <v>10097</v>
      </c>
      <c r="B2250" s="2" t="s">
        <v>199</v>
      </c>
      <c r="C2250" s="2" t="s">
        <v>20</v>
      </c>
      <c r="D2250" s="2" t="s">
        <v>200</v>
      </c>
      <c r="E2250" s="2" t="s">
        <v>364</v>
      </c>
      <c r="F2250" s="3">
        <v>3</v>
      </c>
      <c r="G2250" s="2" t="s">
        <v>1101</v>
      </c>
      <c r="H2250" s="2" t="s">
        <v>10098</v>
      </c>
      <c r="I2250" s="3" t="s">
        <v>10099</v>
      </c>
      <c r="J2250" s="3" t="s">
        <v>1098</v>
      </c>
      <c r="K2250" s="2" t="s">
        <v>10100</v>
      </c>
    </row>
    <row r="2251" spans="1:11" x14ac:dyDescent="0.25">
      <c r="A2251" s="2" t="s">
        <v>10101</v>
      </c>
      <c r="B2251" s="2" t="s">
        <v>199</v>
      </c>
      <c r="C2251" s="2" t="s">
        <v>20</v>
      </c>
      <c r="D2251" s="2" t="s">
        <v>200</v>
      </c>
      <c r="E2251" s="2" t="s">
        <v>364</v>
      </c>
      <c r="F2251" s="3">
        <v>4</v>
      </c>
      <c r="G2251" s="2" t="s">
        <v>1101</v>
      </c>
      <c r="H2251" s="2" t="s">
        <v>10102</v>
      </c>
      <c r="I2251" s="3" t="s">
        <v>10103</v>
      </c>
      <c r="J2251" s="3" t="s">
        <v>1098</v>
      </c>
      <c r="K2251" s="2" t="s">
        <v>10104</v>
      </c>
    </row>
    <row r="2252" spans="1:11" x14ac:dyDescent="0.25">
      <c r="A2252" s="2" t="s">
        <v>10105</v>
      </c>
      <c r="B2252" s="2" t="s">
        <v>199</v>
      </c>
      <c r="C2252" s="2" t="s">
        <v>20</v>
      </c>
      <c r="D2252" s="2" t="s">
        <v>200</v>
      </c>
      <c r="E2252" s="2" t="s">
        <v>364</v>
      </c>
      <c r="F2252" s="3">
        <v>5</v>
      </c>
      <c r="G2252" s="2" t="s">
        <v>1101</v>
      </c>
      <c r="H2252" s="2" t="s">
        <v>10106</v>
      </c>
      <c r="I2252" s="3" t="s">
        <v>10107</v>
      </c>
      <c r="J2252" s="3" t="s">
        <v>1098</v>
      </c>
      <c r="K2252" s="2" t="s">
        <v>10108</v>
      </c>
    </row>
    <row r="2253" spans="1:11" x14ac:dyDescent="0.25">
      <c r="A2253" s="2" t="s">
        <v>10109</v>
      </c>
      <c r="B2253" s="2" t="s">
        <v>199</v>
      </c>
      <c r="C2253" s="2" t="s">
        <v>20</v>
      </c>
      <c r="D2253" s="2" t="s">
        <v>200</v>
      </c>
      <c r="E2253" s="2" t="s">
        <v>364</v>
      </c>
      <c r="F2253" s="3">
        <v>6</v>
      </c>
      <c r="G2253" s="2" t="s">
        <v>1101</v>
      </c>
      <c r="H2253" s="2" t="s">
        <v>10110</v>
      </c>
      <c r="I2253" s="3" t="s">
        <v>10111</v>
      </c>
      <c r="J2253" s="3" t="s">
        <v>2720</v>
      </c>
      <c r="K2253" s="2" t="s">
        <v>10112</v>
      </c>
    </row>
    <row r="2254" spans="1:11" x14ac:dyDescent="0.25">
      <c r="A2254" s="2" t="s">
        <v>10113</v>
      </c>
      <c r="B2254" s="2" t="s">
        <v>199</v>
      </c>
      <c r="C2254" s="2" t="s">
        <v>20</v>
      </c>
      <c r="D2254" s="2" t="s">
        <v>200</v>
      </c>
      <c r="E2254" s="2" t="s">
        <v>393</v>
      </c>
      <c r="F2254" s="3">
        <v>0</v>
      </c>
      <c r="G2254" s="2" t="s">
        <v>1095</v>
      </c>
      <c r="H2254" s="2" t="s">
        <v>10114</v>
      </c>
      <c r="I2254" s="3" t="s">
        <v>10115</v>
      </c>
      <c r="J2254" s="3" t="s">
        <v>1098</v>
      </c>
      <c r="K2254" s="2" t="s">
        <v>10116</v>
      </c>
    </row>
    <row r="2255" spans="1:11" x14ac:dyDescent="0.25">
      <c r="A2255" s="2" t="s">
        <v>10117</v>
      </c>
      <c r="B2255" s="2" t="s">
        <v>199</v>
      </c>
      <c r="C2255" s="2" t="s">
        <v>20</v>
      </c>
      <c r="D2255" s="2" t="s">
        <v>200</v>
      </c>
      <c r="E2255" s="2" t="s">
        <v>393</v>
      </c>
      <c r="F2255" s="3">
        <v>1</v>
      </c>
      <c r="G2255" s="2" t="s">
        <v>1101</v>
      </c>
      <c r="H2255" s="2" t="s">
        <v>10118</v>
      </c>
      <c r="I2255" s="3" t="s">
        <v>10119</v>
      </c>
      <c r="J2255" s="3" t="s">
        <v>1098</v>
      </c>
      <c r="K2255" s="2" t="s">
        <v>10120</v>
      </c>
    </row>
    <row r="2256" spans="1:11" x14ac:dyDescent="0.25">
      <c r="A2256" s="2" t="s">
        <v>10121</v>
      </c>
      <c r="B2256" s="2" t="s">
        <v>199</v>
      </c>
      <c r="C2256" s="2" t="s">
        <v>20</v>
      </c>
      <c r="D2256" s="2" t="s">
        <v>200</v>
      </c>
      <c r="E2256" s="2" t="s">
        <v>393</v>
      </c>
      <c r="F2256" s="3">
        <v>2</v>
      </c>
      <c r="G2256" s="2" t="s">
        <v>1101</v>
      </c>
      <c r="H2256" s="2" t="s">
        <v>10122</v>
      </c>
      <c r="I2256" s="3" t="s">
        <v>10123</v>
      </c>
      <c r="J2256" s="3" t="s">
        <v>1098</v>
      </c>
      <c r="K2256" s="2" t="s">
        <v>10124</v>
      </c>
    </row>
    <row r="2257" spans="1:11" x14ac:dyDescent="0.25">
      <c r="A2257" s="2" t="s">
        <v>10125</v>
      </c>
      <c r="B2257" s="2" t="s">
        <v>199</v>
      </c>
      <c r="C2257" s="2" t="s">
        <v>20</v>
      </c>
      <c r="D2257" s="2" t="s">
        <v>200</v>
      </c>
      <c r="E2257" s="2" t="s">
        <v>393</v>
      </c>
      <c r="F2257" s="3">
        <v>3</v>
      </c>
      <c r="G2257" s="2" t="s">
        <v>1101</v>
      </c>
      <c r="H2257" s="2" t="s">
        <v>10126</v>
      </c>
      <c r="I2257" s="3" t="s">
        <v>10127</v>
      </c>
      <c r="J2257" s="3" t="s">
        <v>1098</v>
      </c>
      <c r="K2257" s="2" t="s">
        <v>10128</v>
      </c>
    </row>
    <row r="2258" spans="1:11" x14ac:dyDescent="0.25">
      <c r="A2258" s="2" t="s">
        <v>10129</v>
      </c>
      <c r="B2258" s="2" t="s">
        <v>199</v>
      </c>
      <c r="C2258" s="2" t="s">
        <v>20</v>
      </c>
      <c r="D2258" s="2" t="s">
        <v>200</v>
      </c>
      <c r="E2258" s="2" t="s">
        <v>393</v>
      </c>
      <c r="F2258" s="3">
        <v>4</v>
      </c>
      <c r="G2258" s="2" t="s">
        <v>1101</v>
      </c>
      <c r="H2258" s="2" t="s">
        <v>10130</v>
      </c>
      <c r="I2258" s="3" t="s">
        <v>10131</v>
      </c>
      <c r="J2258" s="3" t="s">
        <v>1098</v>
      </c>
      <c r="K2258" s="2" t="s">
        <v>10132</v>
      </c>
    </row>
    <row r="2259" spans="1:11" x14ac:dyDescent="0.25">
      <c r="A2259" s="2" t="s">
        <v>10133</v>
      </c>
      <c r="B2259" s="2" t="s">
        <v>199</v>
      </c>
      <c r="C2259" s="2" t="s">
        <v>20</v>
      </c>
      <c r="D2259" s="2" t="s">
        <v>200</v>
      </c>
      <c r="E2259" s="2" t="s">
        <v>393</v>
      </c>
      <c r="F2259" s="3">
        <v>5</v>
      </c>
      <c r="G2259" s="2" t="s">
        <v>1101</v>
      </c>
      <c r="H2259" s="2" t="s">
        <v>10134</v>
      </c>
      <c r="I2259" s="3" t="s">
        <v>10135</v>
      </c>
      <c r="J2259" s="3" t="s">
        <v>1098</v>
      </c>
      <c r="K2259" s="2" t="s">
        <v>10136</v>
      </c>
    </row>
    <row r="2260" spans="1:11" x14ac:dyDescent="0.25">
      <c r="A2260" s="2" t="s">
        <v>10137</v>
      </c>
      <c r="B2260" s="2" t="s">
        <v>199</v>
      </c>
      <c r="C2260" s="2" t="s">
        <v>20</v>
      </c>
      <c r="D2260" s="2" t="s">
        <v>200</v>
      </c>
      <c r="E2260" s="2" t="s">
        <v>393</v>
      </c>
      <c r="F2260" s="3">
        <v>6</v>
      </c>
      <c r="G2260" s="2" t="s">
        <v>1101</v>
      </c>
      <c r="H2260" s="2" t="s">
        <v>10138</v>
      </c>
      <c r="I2260" s="3" t="s">
        <v>10139</v>
      </c>
      <c r="J2260" s="3" t="s">
        <v>1098</v>
      </c>
      <c r="K2260" s="2" t="s">
        <v>10140</v>
      </c>
    </row>
    <row r="2261" spans="1:11" x14ac:dyDescent="0.25">
      <c r="A2261" s="2" t="s">
        <v>10141</v>
      </c>
      <c r="B2261" s="2" t="s">
        <v>199</v>
      </c>
      <c r="C2261" s="2" t="s">
        <v>20</v>
      </c>
      <c r="D2261" s="2" t="s">
        <v>200</v>
      </c>
      <c r="E2261" s="2" t="s">
        <v>398</v>
      </c>
      <c r="F2261" s="3">
        <v>0</v>
      </c>
      <c r="G2261" s="2" t="s">
        <v>1095</v>
      </c>
      <c r="H2261" s="2" t="s">
        <v>10142</v>
      </c>
      <c r="I2261" s="3" t="s">
        <v>10143</v>
      </c>
      <c r="J2261" s="3" t="s">
        <v>1098</v>
      </c>
      <c r="K2261" s="2" t="s">
        <v>10144</v>
      </c>
    </row>
    <row r="2262" spans="1:11" x14ac:dyDescent="0.25">
      <c r="A2262" s="2" t="s">
        <v>10145</v>
      </c>
      <c r="B2262" s="2" t="s">
        <v>199</v>
      </c>
      <c r="C2262" s="2" t="s">
        <v>20</v>
      </c>
      <c r="D2262" s="2" t="s">
        <v>200</v>
      </c>
      <c r="E2262" s="2" t="s">
        <v>398</v>
      </c>
      <c r="F2262" s="3">
        <v>1</v>
      </c>
      <c r="G2262" s="2" t="s">
        <v>1101</v>
      </c>
      <c r="H2262" s="2" t="s">
        <v>10146</v>
      </c>
      <c r="I2262" s="3" t="s">
        <v>10147</v>
      </c>
      <c r="J2262" s="3" t="s">
        <v>1098</v>
      </c>
      <c r="K2262" s="2" t="s">
        <v>10148</v>
      </c>
    </row>
    <row r="2263" spans="1:11" x14ac:dyDescent="0.25">
      <c r="A2263" s="2" t="s">
        <v>10149</v>
      </c>
      <c r="B2263" s="2" t="s">
        <v>199</v>
      </c>
      <c r="C2263" s="2" t="s">
        <v>20</v>
      </c>
      <c r="D2263" s="2" t="s">
        <v>200</v>
      </c>
      <c r="E2263" s="2" t="s">
        <v>398</v>
      </c>
      <c r="F2263" s="3">
        <v>2</v>
      </c>
      <c r="G2263" s="2" t="s">
        <v>1101</v>
      </c>
      <c r="H2263" s="2" t="s">
        <v>10150</v>
      </c>
      <c r="I2263" s="3" t="s">
        <v>10151</v>
      </c>
      <c r="J2263" s="3" t="s">
        <v>1098</v>
      </c>
      <c r="K2263" s="2" t="s">
        <v>10152</v>
      </c>
    </row>
    <row r="2264" spans="1:11" x14ac:dyDescent="0.25">
      <c r="A2264" s="2" t="s">
        <v>10153</v>
      </c>
      <c r="B2264" s="2" t="s">
        <v>199</v>
      </c>
      <c r="C2264" s="2" t="s">
        <v>20</v>
      </c>
      <c r="D2264" s="2" t="s">
        <v>200</v>
      </c>
      <c r="E2264" s="2" t="s">
        <v>398</v>
      </c>
      <c r="F2264" s="3">
        <v>3</v>
      </c>
      <c r="G2264" s="2" t="s">
        <v>1101</v>
      </c>
      <c r="H2264" s="2" t="s">
        <v>10154</v>
      </c>
      <c r="I2264" s="3" t="s">
        <v>10155</v>
      </c>
      <c r="J2264" s="3" t="s">
        <v>1098</v>
      </c>
      <c r="K2264" s="2" t="s">
        <v>10156</v>
      </c>
    </row>
    <row r="2265" spans="1:11" x14ac:dyDescent="0.25">
      <c r="A2265" s="2" t="s">
        <v>10157</v>
      </c>
      <c r="B2265" s="2" t="s">
        <v>199</v>
      </c>
      <c r="C2265" s="2" t="s">
        <v>20</v>
      </c>
      <c r="D2265" s="2" t="s">
        <v>200</v>
      </c>
      <c r="E2265" s="2" t="s">
        <v>398</v>
      </c>
      <c r="F2265" s="3">
        <v>4</v>
      </c>
      <c r="G2265" s="2" t="s">
        <v>1101</v>
      </c>
      <c r="H2265" s="2" t="s">
        <v>10158</v>
      </c>
      <c r="I2265" s="3" t="s">
        <v>10159</v>
      </c>
      <c r="J2265" s="3" t="s">
        <v>1098</v>
      </c>
      <c r="K2265" s="2" t="s">
        <v>10160</v>
      </c>
    </row>
    <row r="2266" spans="1:11" x14ac:dyDescent="0.25">
      <c r="A2266" s="2" t="s">
        <v>10161</v>
      </c>
      <c r="B2266" s="2" t="s">
        <v>199</v>
      </c>
      <c r="C2266" s="2" t="s">
        <v>20</v>
      </c>
      <c r="D2266" s="2" t="s">
        <v>200</v>
      </c>
      <c r="E2266" s="2" t="s">
        <v>398</v>
      </c>
      <c r="F2266" s="3">
        <v>5</v>
      </c>
      <c r="G2266" s="2" t="s">
        <v>1101</v>
      </c>
      <c r="H2266" s="2" t="s">
        <v>10162</v>
      </c>
      <c r="I2266" s="3" t="s">
        <v>10163</v>
      </c>
      <c r="J2266" s="3" t="s">
        <v>1132</v>
      </c>
      <c r="K2266" s="2" t="s">
        <v>10164</v>
      </c>
    </row>
    <row r="2267" spans="1:11" x14ac:dyDescent="0.25">
      <c r="A2267" s="2" t="s">
        <v>10165</v>
      </c>
      <c r="B2267" s="2" t="s">
        <v>199</v>
      </c>
      <c r="C2267" s="2" t="s">
        <v>20</v>
      </c>
      <c r="D2267" s="2" t="s">
        <v>200</v>
      </c>
      <c r="E2267" s="2" t="s">
        <v>398</v>
      </c>
      <c r="F2267" s="3">
        <v>6</v>
      </c>
      <c r="G2267" s="2" t="s">
        <v>1101</v>
      </c>
      <c r="H2267" s="2" t="s">
        <v>10166</v>
      </c>
      <c r="I2267" s="3" t="s">
        <v>10167</v>
      </c>
      <c r="J2267" s="3" t="s">
        <v>1132</v>
      </c>
      <c r="K2267" s="2" t="s">
        <v>10168</v>
      </c>
    </row>
    <row r="2268" spans="1:11" x14ac:dyDescent="0.25">
      <c r="A2268" s="2" t="s">
        <v>10169</v>
      </c>
      <c r="B2268" s="2" t="s">
        <v>199</v>
      </c>
      <c r="C2268" s="2" t="s">
        <v>20</v>
      </c>
      <c r="D2268" s="2" t="s">
        <v>200</v>
      </c>
      <c r="E2268" s="2" t="s">
        <v>390</v>
      </c>
      <c r="F2268" s="3">
        <v>0</v>
      </c>
      <c r="G2268" s="2" t="s">
        <v>1095</v>
      </c>
      <c r="H2268" s="2" t="s">
        <v>10170</v>
      </c>
      <c r="I2268" s="3" t="s">
        <v>10171</v>
      </c>
      <c r="J2268" s="3" t="s">
        <v>1098</v>
      </c>
      <c r="K2268" s="2" t="s">
        <v>10172</v>
      </c>
    </row>
    <row r="2269" spans="1:11" x14ac:dyDescent="0.25">
      <c r="A2269" s="2" t="s">
        <v>10173</v>
      </c>
      <c r="B2269" s="2" t="s">
        <v>199</v>
      </c>
      <c r="C2269" s="2" t="s">
        <v>20</v>
      </c>
      <c r="D2269" s="2" t="s">
        <v>200</v>
      </c>
      <c r="E2269" s="2" t="s">
        <v>390</v>
      </c>
      <c r="F2269" s="3">
        <v>1</v>
      </c>
      <c r="G2269" s="2" t="s">
        <v>1101</v>
      </c>
      <c r="H2269" s="2" t="s">
        <v>10174</v>
      </c>
      <c r="I2269" s="3" t="s">
        <v>10175</v>
      </c>
      <c r="J2269" s="3" t="s">
        <v>2720</v>
      </c>
      <c r="K2269" s="2" t="s">
        <v>10176</v>
      </c>
    </row>
    <row r="2270" spans="1:11" x14ac:dyDescent="0.25">
      <c r="A2270" s="2" t="s">
        <v>10177</v>
      </c>
      <c r="B2270" s="2" t="s">
        <v>199</v>
      </c>
      <c r="C2270" s="2" t="s">
        <v>20</v>
      </c>
      <c r="D2270" s="2" t="s">
        <v>200</v>
      </c>
      <c r="E2270" s="2" t="s">
        <v>390</v>
      </c>
      <c r="F2270" s="3">
        <v>2</v>
      </c>
      <c r="G2270" s="2" t="s">
        <v>1101</v>
      </c>
      <c r="H2270" s="2" t="s">
        <v>10178</v>
      </c>
      <c r="I2270" s="3" t="s">
        <v>10179</v>
      </c>
      <c r="J2270" s="3" t="s">
        <v>1098</v>
      </c>
      <c r="K2270" s="2" t="s">
        <v>10180</v>
      </c>
    </row>
    <row r="2271" spans="1:11" x14ac:dyDescent="0.25">
      <c r="A2271" s="2" t="s">
        <v>10181</v>
      </c>
      <c r="B2271" s="2" t="s">
        <v>199</v>
      </c>
      <c r="C2271" s="2" t="s">
        <v>20</v>
      </c>
      <c r="D2271" s="2" t="s">
        <v>200</v>
      </c>
      <c r="E2271" s="2" t="s">
        <v>390</v>
      </c>
      <c r="F2271" s="3">
        <v>3</v>
      </c>
      <c r="G2271" s="2" t="s">
        <v>1101</v>
      </c>
      <c r="H2271" s="2" t="s">
        <v>10182</v>
      </c>
      <c r="I2271" s="3" t="s">
        <v>10183</v>
      </c>
      <c r="J2271" s="3" t="s">
        <v>1098</v>
      </c>
      <c r="K2271" s="2" t="s">
        <v>10184</v>
      </c>
    </row>
    <row r="2272" spans="1:11" x14ac:dyDescent="0.25">
      <c r="A2272" s="2" t="s">
        <v>10185</v>
      </c>
      <c r="B2272" s="2" t="s">
        <v>199</v>
      </c>
      <c r="C2272" s="2" t="s">
        <v>20</v>
      </c>
      <c r="D2272" s="2" t="s">
        <v>200</v>
      </c>
      <c r="E2272" s="2" t="s">
        <v>390</v>
      </c>
      <c r="F2272" s="3">
        <v>4</v>
      </c>
      <c r="G2272" s="2" t="s">
        <v>1101</v>
      </c>
      <c r="H2272" s="2" t="s">
        <v>10186</v>
      </c>
      <c r="I2272" s="3" t="s">
        <v>10187</v>
      </c>
      <c r="J2272" s="3" t="s">
        <v>1098</v>
      </c>
      <c r="K2272" s="2" t="s">
        <v>10188</v>
      </c>
    </row>
    <row r="2273" spans="1:11" x14ac:dyDescent="0.25">
      <c r="A2273" s="2" t="s">
        <v>10189</v>
      </c>
      <c r="B2273" s="2" t="s">
        <v>199</v>
      </c>
      <c r="C2273" s="2" t="s">
        <v>20</v>
      </c>
      <c r="D2273" s="2" t="s">
        <v>200</v>
      </c>
      <c r="E2273" s="2" t="s">
        <v>390</v>
      </c>
      <c r="F2273" s="3">
        <v>5</v>
      </c>
      <c r="G2273" s="2" t="s">
        <v>1101</v>
      </c>
      <c r="H2273" s="2" t="s">
        <v>10190</v>
      </c>
      <c r="I2273" s="3" t="s">
        <v>10191</v>
      </c>
      <c r="J2273" s="3" t="s">
        <v>1098</v>
      </c>
      <c r="K2273" s="2" t="s">
        <v>10192</v>
      </c>
    </row>
    <row r="2274" spans="1:11" x14ac:dyDescent="0.25">
      <c r="A2274" s="2" t="s">
        <v>10193</v>
      </c>
      <c r="B2274" s="2" t="s">
        <v>199</v>
      </c>
      <c r="C2274" s="2" t="s">
        <v>20</v>
      </c>
      <c r="D2274" s="2" t="s">
        <v>200</v>
      </c>
      <c r="E2274" s="2" t="s">
        <v>390</v>
      </c>
      <c r="F2274" s="3">
        <v>6</v>
      </c>
      <c r="G2274" s="2" t="s">
        <v>1101</v>
      </c>
      <c r="H2274" s="2" t="s">
        <v>10194</v>
      </c>
      <c r="I2274" s="3" t="s">
        <v>10195</v>
      </c>
      <c r="J2274" s="3" t="s">
        <v>1098</v>
      </c>
      <c r="K2274" s="2" t="s">
        <v>10196</v>
      </c>
    </row>
    <row r="2275" spans="1:11" x14ac:dyDescent="0.25">
      <c r="A2275" s="2" t="s">
        <v>10197</v>
      </c>
      <c r="B2275" s="2" t="s">
        <v>199</v>
      </c>
      <c r="C2275" s="2" t="s">
        <v>20</v>
      </c>
      <c r="D2275" s="2" t="s">
        <v>200</v>
      </c>
      <c r="E2275" s="2" t="s">
        <v>373</v>
      </c>
      <c r="F2275" s="3">
        <v>0</v>
      </c>
      <c r="G2275" s="2" t="s">
        <v>1095</v>
      </c>
      <c r="H2275" s="2" t="s">
        <v>10198</v>
      </c>
      <c r="I2275" s="3" t="s">
        <v>10199</v>
      </c>
      <c r="J2275" s="3" t="s">
        <v>1098</v>
      </c>
      <c r="K2275" s="2" t="s">
        <v>10200</v>
      </c>
    </row>
    <row r="2276" spans="1:11" x14ac:dyDescent="0.25">
      <c r="A2276" s="2" t="s">
        <v>10201</v>
      </c>
      <c r="B2276" s="2" t="s">
        <v>199</v>
      </c>
      <c r="C2276" s="2" t="s">
        <v>20</v>
      </c>
      <c r="D2276" s="2" t="s">
        <v>200</v>
      </c>
      <c r="E2276" s="2" t="s">
        <v>373</v>
      </c>
      <c r="F2276" s="3">
        <v>1</v>
      </c>
      <c r="G2276" s="2" t="s">
        <v>1101</v>
      </c>
      <c r="H2276" s="2" t="s">
        <v>10202</v>
      </c>
      <c r="I2276" s="3" t="s">
        <v>10203</v>
      </c>
      <c r="J2276" s="3" t="s">
        <v>1098</v>
      </c>
      <c r="K2276" s="2" t="s">
        <v>10204</v>
      </c>
    </row>
    <row r="2277" spans="1:11" x14ac:dyDescent="0.25">
      <c r="A2277" s="2" t="s">
        <v>10205</v>
      </c>
      <c r="B2277" s="2" t="s">
        <v>199</v>
      </c>
      <c r="C2277" s="2" t="s">
        <v>20</v>
      </c>
      <c r="D2277" s="2" t="s">
        <v>200</v>
      </c>
      <c r="E2277" s="2" t="s">
        <v>373</v>
      </c>
      <c r="F2277" s="3">
        <v>2</v>
      </c>
      <c r="G2277" s="2" t="s">
        <v>1101</v>
      </c>
      <c r="H2277" s="2" t="s">
        <v>10206</v>
      </c>
      <c r="I2277" s="3" t="s">
        <v>10207</v>
      </c>
      <c r="J2277" s="3" t="s">
        <v>1098</v>
      </c>
      <c r="K2277" s="2" t="s">
        <v>10208</v>
      </c>
    </row>
    <row r="2278" spans="1:11" x14ac:dyDescent="0.25">
      <c r="A2278" s="2" t="s">
        <v>10209</v>
      </c>
      <c r="B2278" s="2" t="s">
        <v>199</v>
      </c>
      <c r="C2278" s="2" t="s">
        <v>20</v>
      </c>
      <c r="D2278" s="2" t="s">
        <v>200</v>
      </c>
      <c r="E2278" s="2" t="s">
        <v>373</v>
      </c>
      <c r="F2278" s="3">
        <v>3</v>
      </c>
      <c r="G2278" s="2" t="s">
        <v>1101</v>
      </c>
      <c r="H2278" s="2" t="s">
        <v>10210</v>
      </c>
      <c r="I2278" s="3" t="s">
        <v>10211</v>
      </c>
      <c r="J2278" s="3" t="s">
        <v>1098</v>
      </c>
      <c r="K2278" s="2" t="s">
        <v>10212</v>
      </c>
    </row>
    <row r="2279" spans="1:11" x14ac:dyDescent="0.25">
      <c r="A2279" s="2" t="s">
        <v>10213</v>
      </c>
      <c r="B2279" s="2" t="s">
        <v>199</v>
      </c>
      <c r="C2279" s="2" t="s">
        <v>20</v>
      </c>
      <c r="D2279" s="2" t="s">
        <v>200</v>
      </c>
      <c r="E2279" s="2" t="s">
        <v>373</v>
      </c>
      <c r="F2279" s="3">
        <v>4</v>
      </c>
      <c r="G2279" s="2" t="s">
        <v>1101</v>
      </c>
      <c r="H2279" s="2" t="s">
        <v>10214</v>
      </c>
      <c r="I2279" s="3" t="s">
        <v>10215</v>
      </c>
      <c r="J2279" s="3" t="s">
        <v>1098</v>
      </c>
      <c r="K2279" s="2" t="s">
        <v>10216</v>
      </c>
    </row>
    <row r="2280" spans="1:11" x14ac:dyDescent="0.25">
      <c r="A2280" s="2" t="s">
        <v>10217</v>
      </c>
      <c r="B2280" s="2" t="s">
        <v>199</v>
      </c>
      <c r="C2280" s="2" t="s">
        <v>20</v>
      </c>
      <c r="D2280" s="2" t="s">
        <v>200</v>
      </c>
      <c r="E2280" s="2" t="s">
        <v>373</v>
      </c>
      <c r="F2280" s="3">
        <v>5</v>
      </c>
      <c r="G2280" s="2" t="s">
        <v>1101</v>
      </c>
      <c r="H2280" s="2" t="s">
        <v>10218</v>
      </c>
      <c r="I2280" s="3" t="s">
        <v>10219</v>
      </c>
      <c r="J2280" s="3" t="s">
        <v>1098</v>
      </c>
      <c r="K2280" s="2" t="s">
        <v>10220</v>
      </c>
    </row>
    <row r="2281" spans="1:11" x14ac:dyDescent="0.25">
      <c r="A2281" s="2" t="s">
        <v>10221</v>
      </c>
      <c r="B2281" s="2" t="s">
        <v>199</v>
      </c>
      <c r="C2281" s="2" t="s">
        <v>20</v>
      </c>
      <c r="D2281" s="2" t="s">
        <v>200</v>
      </c>
      <c r="E2281" s="2" t="s">
        <v>373</v>
      </c>
      <c r="F2281" s="3">
        <v>6</v>
      </c>
      <c r="G2281" s="2" t="s">
        <v>1101</v>
      </c>
      <c r="H2281" s="2" t="s">
        <v>10222</v>
      </c>
      <c r="I2281" s="3" t="s">
        <v>10223</v>
      </c>
      <c r="J2281" s="3" t="s">
        <v>1098</v>
      </c>
      <c r="K2281" s="2" t="s">
        <v>10224</v>
      </c>
    </row>
    <row r="2282" spans="1:11" x14ac:dyDescent="0.25">
      <c r="A2282" s="2" t="s">
        <v>10225</v>
      </c>
      <c r="B2282" s="2" t="s">
        <v>199</v>
      </c>
      <c r="C2282" s="2" t="s">
        <v>20</v>
      </c>
      <c r="D2282" s="2" t="s">
        <v>200</v>
      </c>
      <c r="E2282" s="2" t="s">
        <v>385</v>
      </c>
      <c r="F2282" s="3">
        <v>0</v>
      </c>
      <c r="G2282" s="2" t="s">
        <v>1095</v>
      </c>
      <c r="H2282" s="2" t="s">
        <v>10226</v>
      </c>
      <c r="I2282" s="3" t="s">
        <v>10227</v>
      </c>
      <c r="J2282" s="3" t="s">
        <v>1098</v>
      </c>
      <c r="K2282" s="2" t="s">
        <v>10228</v>
      </c>
    </row>
    <row r="2283" spans="1:11" x14ac:dyDescent="0.25">
      <c r="A2283" s="2" t="s">
        <v>10229</v>
      </c>
      <c r="B2283" s="2" t="s">
        <v>199</v>
      </c>
      <c r="C2283" s="2" t="s">
        <v>20</v>
      </c>
      <c r="D2283" s="2" t="s">
        <v>200</v>
      </c>
      <c r="E2283" s="2" t="s">
        <v>385</v>
      </c>
      <c r="F2283" s="3">
        <v>1</v>
      </c>
      <c r="G2283" s="2" t="s">
        <v>1101</v>
      </c>
      <c r="H2283" s="2" t="s">
        <v>10230</v>
      </c>
      <c r="I2283" s="3" t="s">
        <v>10231</v>
      </c>
      <c r="J2283" s="3" t="s">
        <v>1098</v>
      </c>
      <c r="K2283" s="2" t="s">
        <v>10232</v>
      </c>
    </row>
    <row r="2284" spans="1:11" x14ac:dyDescent="0.25">
      <c r="A2284" s="2" t="s">
        <v>10233</v>
      </c>
      <c r="B2284" s="2" t="s">
        <v>199</v>
      </c>
      <c r="C2284" s="2" t="s">
        <v>20</v>
      </c>
      <c r="D2284" s="2" t="s">
        <v>200</v>
      </c>
      <c r="E2284" s="2" t="s">
        <v>385</v>
      </c>
      <c r="F2284" s="3">
        <v>2</v>
      </c>
      <c r="G2284" s="2" t="s">
        <v>1101</v>
      </c>
      <c r="H2284" s="2" t="s">
        <v>10234</v>
      </c>
      <c r="I2284" s="3" t="s">
        <v>10235</v>
      </c>
      <c r="J2284" s="3" t="s">
        <v>1098</v>
      </c>
      <c r="K2284" s="2" t="s">
        <v>10236</v>
      </c>
    </row>
    <row r="2285" spans="1:11" x14ac:dyDescent="0.25">
      <c r="A2285" s="2" t="s">
        <v>10237</v>
      </c>
      <c r="B2285" s="2" t="s">
        <v>199</v>
      </c>
      <c r="C2285" s="2" t="s">
        <v>20</v>
      </c>
      <c r="D2285" s="2" t="s">
        <v>200</v>
      </c>
      <c r="E2285" s="2" t="s">
        <v>385</v>
      </c>
      <c r="F2285" s="3">
        <v>3</v>
      </c>
      <c r="G2285" s="2" t="s">
        <v>1101</v>
      </c>
      <c r="H2285" s="2" t="s">
        <v>10238</v>
      </c>
      <c r="I2285" s="3" t="s">
        <v>10239</v>
      </c>
      <c r="J2285" s="3" t="s">
        <v>1098</v>
      </c>
      <c r="K2285" s="2" t="s">
        <v>10240</v>
      </c>
    </row>
    <row r="2286" spans="1:11" x14ac:dyDescent="0.25">
      <c r="A2286" s="2" t="s">
        <v>10241</v>
      </c>
      <c r="B2286" s="2" t="s">
        <v>199</v>
      </c>
      <c r="C2286" s="2" t="s">
        <v>20</v>
      </c>
      <c r="D2286" s="2" t="s">
        <v>200</v>
      </c>
      <c r="E2286" s="2" t="s">
        <v>385</v>
      </c>
      <c r="F2286" s="3">
        <v>4</v>
      </c>
      <c r="G2286" s="2" t="s">
        <v>1101</v>
      </c>
      <c r="H2286" s="2" t="s">
        <v>10242</v>
      </c>
      <c r="I2286" s="3" t="s">
        <v>10243</v>
      </c>
      <c r="J2286" s="3" t="s">
        <v>1098</v>
      </c>
      <c r="K2286" s="2" t="s">
        <v>10244</v>
      </c>
    </row>
    <row r="2287" spans="1:11" x14ac:dyDescent="0.25">
      <c r="A2287" s="2" t="s">
        <v>10245</v>
      </c>
      <c r="B2287" s="2" t="s">
        <v>199</v>
      </c>
      <c r="C2287" s="2" t="s">
        <v>20</v>
      </c>
      <c r="D2287" s="2" t="s">
        <v>200</v>
      </c>
      <c r="E2287" s="2" t="s">
        <v>385</v>
      </c>
      <c r="F2287" s="3">
        <v>5</v>
      </c>
      <c r="G2287" s="2" t="s">
        <v>1101</v>
      </c>
      <c r="H2287" s="2" t="s">
        <v>10246</v>
      </c>
      <c r="I2287" s="3" t="s">
        <v>10247</v>
      </c>
      <c r="J2287" s="3" t="s">
        <v>1098</v>
      </c>
      <c r="K2287" s="2" t="s">
        <v>10248</v>
      </c>
    </row>
    <row r="2288" spans="1:11" x14ac:dyDescent="0.25">
      <c r="A2288" s="2" t="s">
        <v>10249</v>
      </c>
      <c r="B2288" s="2" t="s">
        <v>199</v>
      </c>
      <c r="C2288" s="2" t="s">
        <v>20</v>
      </c>
      <c r="D2288" s="2" t="s">
        <v>200</v>
      </c>
      <c r="E2288" s="2" t="s">
        <v>385</v>
      </c>
      <c r="F2288" s="3">
        <v>6</v>
      </c>
      <c r="G2288" s="2" t="s">
        <v>1101</v>
      </c>
      <c r="H2288" s="2" t="s">
        <v>10250</v>
      </c>
      <c r="I2288" s="3" t="s">
        <v>10251</v>
      </c>
      <c r="J2288" s="3" t="s">
        <v>1098</v>
      </c>
      <c r="K2288" s="2" t="s">
        <v>10252</v>
      </c>
    </row>
    <row r="2289" spans="1:11" x14ac:dyDescent="0.25">
      <c r="A2289" s="2" t="s">
        <v>10253</v>
      </c>
      <c r="B2289" s="2" t="s">
        <v>202</v>
      </c>
      <c r="C2289" s="2" t="s">
        <v>27</v>
      </c>
      <c r="D2289" s="2" t="s">
        <v>203</v>
      </c>
      <c r="E2289" s="2" t="s">
        <v>1144</v>
      </c>
      <c r="F2289" s="3">
        <v>0</v>
      </c>
      <c r="G2289" s="2" t="s">
        <v>1095</v>
      </c>
      <c r="H2289" s="2" t="s">
        <v>10254</v>
      </c>
      <c r="I2289" s="3" t="s">
        <v>10255</v>
      </c>
      <c r="J2289" s="3" t="s">
        <v>1098</v>
      </c>
      <c r="K2289" s="2" t="s">
        <v>10256</v>
      </c>
    </row>
    <row r="2290" spans="1:11" x14ac:dyDescent="0.25">
      <c r="A2290" s="2" t="s">
        <v>10257</v>
      </c>
      <c r="B2290" s="2" t="s">
        <v>202</v>
      </c>
      <c r="C2290" s="2" t="s">
        <v>27</v>
      </c>
      <c r="D2290" s="2" t="s">
        <v>203</v>
      </c>
      <c r="E2290" s="2" t="s">
        <v>1144</v>
      </c>
      <c r="F2290" s="3">
        <v>1</v>
      </c>
      <c r="G2290" s="2" t="s">
        <v>1101</v>
      </c>
      <c r="H2290" s="2" t="s">
        <v>10258</v>
      </c>
      <c r="I2290" s="3" t="s">
        <v>10259</v>
      </c>
      <c r="J2290" s="3" t="s">
        <v>1098</v>
      </c>
      <c r="K2290" s="2" t="s">
        <v>10260</v>
      </c>
    </row>
    <row r="2291" spans="1:11" x14ac:dyDescent="0.25">
      <c r="A2291" s="2" t="s">
        <v>10261</v>
      </c>
      <c r="B2291" s="2" t="s">
        <v>202</v>
      </c>
      <c r="C2291" s="2" t="s">
        <v>27</v>
      </c>
      <c r="D2291" s="2" t="s">
        <v>203</v>
      </c>
      <c r="E2291" s="2" t="s">
        <v>1144</v>
      </c>
      <c r="F2291" s="3">
        <v>2</v>
      </c>
      <c r="G2291" s="2" t="s">
        <v>1101</v>
      </c>
      <c r="H2291" s="2" t="s">
        <v>10262</v>
      </c>
      <c r="I2291" s="3" t="s">
        <v>10263</v>
      </c>
      <c r="J2291" s="3" t="s">
        <v>1098</v>
      </c>
      <c r="K2291" s="2" t="s">
        <v>10264</v>
      </c>
    </row>
    <row r="2292" spans="1:11" x14ac:dyDescent="0.25">
      <c r="A2292" s="2" t="s">
        <v>10265</v>
      </c>
      <c r="B2292" s="2" t="s">
        <v>202</v>
      </c>
      <c r="C2292" s="2" t="s">
        <v>27</v>
      </c>
      <c r="D2292" s="2" t="s">
        <v>203</v>
      </c>
      <c r="E2292" s="2" t="s">
        <v>1144</v>
      </c>
      <c r="F2292" s="3">
        <v>3</v>
      </c>
      <c r="G2292" s="2" t="s">
        <v>1101</v>
      </c>
      <c r="H2292" s="2" t="s">
        <v>10266</v>
      </c>
      <c r="I2292" s="3" t="s">
        <v>10267</v>
      </c>
      <c r="J2292" s="3" t="s">
        <v>1098</v>
      </c>
      <c r="K2292" s="2" t="s">
        <v>10268</v>
      </c>
    </row>
    <row r="2293" spans="1:11" x14ac:dyDescent="0.25">
      <c r="A2293" s="2" t="s">
        <v>10269</v>
      </c>
      <c r="B2293" s="2" t="s">
        <v>202</v>
      </c>
      <c r="C2293" s="2" t="s">
        <v>27</v>
      </c>
      <c r="D2293" s="2" t="s">
        <v>203</v>
      </c>
      <c r="E2293" s="2" t="s">
        <v>1144</v>
      </c>
      <c r="F2293" s="3">
        <v>4</v>
      </c>
      <c r="G2293" s="2" t="s">
        <v>1101</v>
      </c>
      <c r="H2293" s="2" t="s">
        <v>10270</v>
      </c>
      <c r="I2293" s="3" t="s">
        <v>10271</v>
      </c>
      <c r="J2293" s="3" t="s">
        <v>1098</v>
      </c>
      <c r="K2293" s="2" t="s">
        <v>10272</v>
      </c>
    </row>
    <row r="2294" spans="1:11" x14ac:dyDescent="0.25">
      <c r="A2294" s="2" t="s">
        <v>10273</v>
      </c>
      <c r="B2294" s="2" t="s">
        <v>202</v>
      </c>
      <c r="C2294" s="2" t="s">
        <v>27</v>
      </c>
      <c r="D2294" s="2" t="s">
        <v>203</v>
      </c>
      <c r="E2294" s="2" t="s">
        <v>1144</v>
      </c>
      <c r="F2294" s="3">
        <v>5</v>
      </c>
      <c r="G2294" s="2" t="s">
        <v>1101</v>
      </c>
      <c r="H2294" s="2" t="s">
        <v>10274</v>
      </c>
      <c r="I2294" s="3" t="s">
        <v>10275</v>
      </c>
      <c r="J2294" s="3" t="s">
        <v>1098</v>
      </c>
      <c r="K2294" s="2" t="s">
        <v>10276</v>
      </c>
    </row>
    <row r="2295" spans="1:11" x14ac:dyDescent="0.25">
      <c r="A2295" s="2" t="s">
        <v>10277</v>
      </c>
      <c r="B2295" s="2" t="s">
        <v>202</v>
      </c>
      <c r="C2295" s="2" t="s">
        <v>27</v>
      </c>
      <c r="D2295" s="2" t="s">
        <v>203</v>
      </c>
      <c r="E2295" s="2" t="s">
        <v>1144</v>
      </c>
      <c r="F2295" s="3">
        <v>6</v>
      </c>
      <c r="G2295" s="2" t="s">
        <v>1101</v>
      </c>
      <c r="H2295" s="2" t="s">
        <v>10278</v>
      </c>
      <c r="I2295" s="3" t="s">
        <v>10279</v>
      </c>
      <c r="J2295" s="3" t="s">
        <v>1098</v>
      </c>
      <c r="K2295" s="2" t="s">
        <v>10280</v>
      </c>
    </row>
    <row r="2296" spans="1:11" x14ac:dyDescent="0.25">
      <c r="A2296" s="2" t="s">
        <v>10281</v>
      </c>
      <c r="B2296" s="2" t="s">
        <v>202</v>
      </c>
      <c r="C2296" s="2" t="s">
        <v>27</v>
      </c>
      <c r="D2296" s="2" t="s">
        <v>203</v>
      </c>
      <c r="E2296" s="2" t="s">
        <v>706</v>
      </c>
      <c r="F2296" s="3">
        <v>0</v>
      </c>
      <c r="G2296" s="2" t="s">
        <v>1095</v>
      </c>
      <c r="H2296" s="2" t="s">
        <v>10282</v>
      </c>
      <c r="I2296" s="3" t="s">
        <v>10283</v>
      </c>
      <c r="J2296" s="3" t="s">
        <v>1132</v>
      </c>
      <c r="K2296" s="2" t="s">
        <v>10284</v>
      </c>
    </row>
    <row r="2297" spans="1:11" x14ac:dyDescent="0.25">
      <c r="A2297" s="2" t="s">
        <v>10285</v>
      </c>
      <c r="B2297" s="2" t="s">
        <v>202</v>
      </c>
      <c r="C2297" s="2" t="s">
        <v>27</v>
      </c>
      <c r="D2297" s="2" t="s">
        <v>203</v>
      </c>
      <c r="E2297" s="2" t="s">
        <v>706</v>
      </c>
      <c r="F2297" s="3">
        <v>1</v>
      </c>
      <c r="G2297" s="2" t="s">
        <v>1101</v>
      </c>
      <c r="H2297" s="2" t="s">
        <v>10286</v>
      </c>
      <c r="I2297" s="3" t="s">
        <v>10287</v>
      </c>
      <c r="J2297" s="3" t="s">
        <v>1132</v>
      </c>
      <c r="K2297" s="2" t="s">
        <v>10288</v>
      </c>
    </row>
    <row r="2298" spans="1:11" x14ac:dyDescent="0.25">
      <c r="A2298" s="2" t="s">
        <v>10289</v>
      </c>
      <c r="B2298" s="2" t="s">
        <v>202</v>
      </c>
      <c r="C2298" s="2" t="s">
        <v>27</v>
      </c>
      <c r="D2298" s="2" t="s">
        <v>203</v>
      </c>
      <c r="E2298" s="2" t="s">
        <v>706</v>
      </c>
      <c r="F2298" s="3">
        <v>2</v>
      </c>
      <c r="G2298" s="2" t="s">
        <v>1101</v>
      </c>
      <c r="H2298" s="2" t="s">
        <v>10290</v>
      </c>
      <c r="I2298" s="3" t="s">
        <v>10291</v>
      </c>
      <c r="J2298" s="3" t="s">
        <v>1132</v>
      </c>
      <c r="K2298" s="2" t="s">
        <v>10292</v>
      </c>
    </row>
    <row r="2299" spans="1:11" x14ac:dyDescent="0.25">
      <c r="A2299" s="2" t="s">
        <v>10293</v>
      </c>
      <c r="B2299" s="2" t="s">
        <v>202</v>
      </c>
      <c r="C2299" s="2" t="s">
        <v>27</v>
      </c>
      <c r="D2299" s="2" t="s">
        <v>203</v>
      </c>
      <c r="E2299" s="2" t="s">
        <v>706</v>
      </c>
      <c r="F2299" s="3">
        <v>3</v>
      </c>
      <c r="G2299" s="2" t="s">
        <v>1101</v>
      </c>
      <c r="H2299" s="2" t="s">
        <v>10294</v>
      </c>
      <c r="I2299" s="3" t="s">
        <v>10295</v>
      </c>
      <c r="J2299" s="3" t="s">
        <v>1132</v>
      </c>
      <c r="K2299" s="2" t="s">
        <v>10296</v>
      </c>
    </row>
    <row r="2300" spans="1:11" x14ac:dyDescent="0.25">
      <c r="A2300" s="2" t="s">
        <v>10297</v>
      </c>
      <c r="B2300" s="2" t="s">
        <v>202</v>
      </c>
      <c r="C2300" s="2" t="s">
        <v>27</v>
      </c>
      <c r="D2300" s="2" t="s">
        <v>203</v>
      </c>
      <c r="E2300" s="2" t="s">
        <v>706</v>
      </c>
      <c r="F2300" s="3">
        <v>4</v>
      </c>
      <c r="G2300" s="2" t="s">
        <v>1101</v>
      </c>
      <c r="H2300" s="2" t="s">
        <v>10298</v>
      </c>
      <c r="I2300" s="3" t="s">
        <v>10299</v>
      </c>
      <c r="J2300" s="3" t="s">
        <v>1132</v>
      </c>
      <c r="K2300" s="2" t="s">
        <v>10300</v>
      </c>
    </row>
    <row r="2301" spans="1:11" x14ac:dyDescent="0.25">
      <c r="A2301" s="2" t="s">
        <v>10301</v>
      </c>
      <c r="B2301" s="2" t="s">
        <v>202</v>
      </c>
      <c r="C2301" s="2" t="s">
        <v>27</v>
      </c>
      <c r="D2301" s="2" t="s">
        <v>203</v>
      </c>
      <c r="E2301" s="2" t="s">
        <v>706</v>
      </c>
      <c r="F2301" s="3">
        <v>5</v>
      </c>
      <c r="G2301" s="2" t="s">
        <v>1101</v>
      </c>
      <c r="H2301" s="2" t="s">
        <v>10302</v>
      </c>
      <c r="I2301" s="3" t="s">
        <v>10303</v>
      </c>
      <c r="J2301" s="3" t="s">
        <v>1132</v>
      </c>
      <c r="K2301" s="2" t="s">
        <v>10304</v>
      </c>
    </row>
    <row r="2302" spans="1:11" x14ac:dyDescent="0.25">
      <c r="A2302" s="2" t="s">
        <v>10305</v>
      </c>
      <c r="B2302" s="2" t="s">
        <v>202</v>
      </c>
      <c r="C2302" s="2" t="s">
        <v>27</v>
      </c>
      <c r="D2302" s="2" t="s">
        <v>203</v>
      </c>
      <c r="E2302" s="2" t="s">
        <v>706</v>
      </c>
      <c r="F2302" s="3">
        <v>6</v>
      </c>
      <c r="G2302" s="2" t="s">
        <v>1101</v>
      </c>
      <c r="H2302" s="2" t="s">
        <v>10306</v>
      </c>
      <c r="I2302" s="3" t="s">
        <v>10307</v>
      </c>
      <c r="J2302" s="3" t="s">
        <v>1132</v>
      </c>
      <c r="K2302" s="2" t="s">
        <v>10308</v>
      </c>
    </row>
    <row r="2303" spans="1:11" x14ac:dyDescent="0.25">
      <c r="A2303" s="2" t="s">
        <v>10309</v>
      </c>
      <c r="B2303" s="2" t="s">
        <v>202</v>
      </c>
      <c r="C2303" s="2" t="s">
        <v>27</v>
      </c>
      <c r="D2303" s="2" t="s">
        <v>203</v>
      </c>
      <c r="E2303" s="2" t="s">
        <v>398</v>
      </c>
      <c r="F2303" s="3">
        <v>0</v>
      </c>
      <c r="G2303" s="2" t="s">
        <v>1095</v>
      </c>
      <c r="H2303" s="2" t="s">
        <v>10310</v>
      </c>
      <c r="I2303" s="3" t="s">
        <v>10311</v>
      </c>
      <c r="J2303" s="3" t="s">
        <v>1098</v>
      </c>
      <c r="K2303" s="2" t="s">
        <v>10312</v>
      </c>
    </row>
    <row r="2304" spans="1:11" x14ac:dyDescent="0.25">
      <c r="A2304" s="2" t="s">
        <v>10313</v>
      </c>
      <c r="B2304" s="2" t="s">
        <v>202</v>
      </c>
      <c r="C2304" s="2" t="s">
        <v>27</v>
      </c>
      <c r="D2304" s="2" t="s">
        <v>203</v>
      </c>
      <c r="E2304" s="2" t="s">
        <v>398</v>
      </c>
      <c r="F2304" s="3">
        <v>1</v>
      </c>
      <c r="G2304" s="2" t="s">
        <v>1101</v>
      </c>
      <c r="H2304" s="2" t="s">
        <v>10314</v>
      </c>
      <c r="I2304" s="3" t="s">
        <v>10315</v>
      </c>
      <c r="J2304" s="3" t="s">
        <v>1098</v>
      </c>
      <c r="K2304" s="2" t="s">
        <v>10316</v>
      </c>
    </row>
    <row r="2305" spans="1:11" x14ac:dyDescent="0.25">
      <c r="A2305" s="2" t="s">
        <v>10317</v>
      </c>
      <c r="B2305" s="2" t="s">
        <v>202</v>
      </c>
      <c r="C2305" s="2" t="s">
        <v>27</v>
      </c>
      <c r="D2305" s="2" t="s">
        <v>203</v>
      </c>
      <c r="E2305" s="2" t="s">
        <v>398</v>
      </c>
      <c r="F2305" s="3">
        <v>2</v>
      </c>
      <c r="G2305" s="2" t="s">
        <v>1101</v>
      </c>
      <c r="H2305" s="2" t="s">
        <v>10318</v>
      </c>
      <c r="I2305" s="3" t="s">
        <v>10319</v>
      </c>
      <c r="J2305" s="3" t="s">
        <v>1098</v>
      </c>
      <c r="K2305" s="2" t="s">
        <v>10320</v>
      </c>
    </row>
    <row r="2306" spans="1:11" x14ac:dyDescent="0.25">
      <c r="A2306" s="2" t="s">
        <v>10321</v>
      </c>
      <c r="B2306" s="2" t="s">
        <v>202</v>
      </c>
      <c r="C2306" s="2" t="s">
        <v>27</v>
      </c>
      <c r="D2306" s="2" t="s">
        <v>203</v>
      </c>
      <c r="E2306" s="2" t="s">
        <v>398</v>
      </c>
      <c r="F2306" s="3">
        <v>3</v>
      </c>
      <c r="G2306" s="2" t="s">
        <v>1101</v>
      </c>
      <c r="H2306" s="2" t="s">
        <v>10322</v>
      </c>
      <c r="I2306" s="3" t="s">
        <v>10323</v>
      </c>
      <c r="J2306" s="3" t="s">
        <v>1098</v>
      </c>
      <c r="K2306" s="2" t="s">
        <v>10324</v>
      </c>
    </row>
    <row r="2307" spans="1:11" x14ac:dyDescent="0.25">
      <c r="A2307" s="2" t="s">
        <v>10325</v>
      </c>
      <c r="B2307" s="2" t="s">
        <v>202</v>
      </c>
      <c r="C2307" s="2" t="s">
        <v>27</v>
      </c>
      <c r="D2307" s="2" t="s">
        <v>203</v>
      </c>
      <c r="E2307" s="2" t="s">
        <v>398</v>
      </c>
      <c r="F2307" s="3">
        <v>4</v>
      </c>
      <c r="G2307" s="2" t="s">
        <v>1101</v>
      </c>
      <c r="H2307" s="2" t="s">
        <v>10326</v>
      </c>
      <c r="I2307" s="3" t="s">
        <v>10327</v>
      </c>
      <c r="J2307" s="3" t="s">
        <v>1098</v>
      </c>
      <c r="K2307" s="2" t="s">
        <v>10328</v>
      </c>
    </row>
    <row r="2308" spans="1:11" x14ac:dyDescent="0.25">
      <c r="A2308" s="2" t="s">
        <v>10329</v>
      </c>
      <c r="B2308" s="2" t="s">
        <v>202</v>
      </c>
      <c r="C2308" s="2" t="s">
        <v>27</v>
      </c>
      <c r="D2308" s="2" t="s">
        <v>203</v>
      </c>
      <c r="E2308" s="2" t="s">
        <v>398</v>
      </c>
      <c r="F2308" s="3">
        <v>5</v>
      </c>
      <c r="G2308" s="2" t="s">
        <v>1101</v>
      </c>
      <c r="H2308" s="2" t="s">
        <v>10330</v>
      </c>
      <c r="I2308" s="3" t="s">
        <v>10331</v>
      </c>
      <c r="J2308" s="3" t="s">
        <v>1098</v>
      </c>
      <c r="K2308" s="2" t="s">
        <v>10332</v>
      </c>
    </row>
    <row r="2309" spans="1:11" x14ac:dyDescent="0.25">
      <c r="A2309" s="2" t="s">
        <v>10333</v>
      </c>
      <c r="B2309" s="2" t="s">
        <v>202</v>
      </c>
      <c r="C2309" s="2" t="s">
        <v>27</v>
      </c>
      <c r="D2309" s="2" t="s">
        <v>203</v>
      </c>
      <c r="E2309" s="2" t="s">
        <v>398</v>
      </c>
      <c r="F2309" s="3">
        <v>6</v>
      </c>
      <c r="G2309" s="2" t="s">
        <v>1101</v>
      </c>
      <c r="H2309" s="2" t="s">
        <v>10334</v>
      </c>
      <c r="I2309" s="3" t="s">
        <v>10335</v>
      </c>
      <c r="J2309" s="3" t="s">
        <v>1132</v>
      </c>
      <c r="K2309" s="2" t="s">
        <v>10336</v>
      </c>
    </row>
    <row r="2310" spans="1:11" x14ac:dyDescent="0.25">
      <c r="A2310" s="2" t="s">
        <v>10337</v>
      </c>
      <c r="B2310" s="2" t="s">
        <v>202</v>
      </c>
      <c r="C2310" s="2" t="s">
        <v>27</v>
      </c>
      <c r="D2310" s="2" t="s">
        <v>203</v>
      </c>
      <c r="E2310" s="2" t="s">
        <v>401</v>
      </c>
      <c r="F2310" s="3">
        <v>0</v>
      </c>
      <c r="G2310" s="2" t="s">
        <v>1095</v>
      </c>
      <c r="H2310" s="2" t="s">
        <v>10338</v>
      </c>
      <c r="I2310" s="3" t="s">
        <v>10339</v>
      </c>
      <c r="J2310" s="3" t="s">
        <v>1098</v>
      </c>
      <c r="K2310" s="2" t="s">
        <v>10340</v>
      </c>
    </row>
    <row r="2311" spans="1:11" x14ac:dyDescent="0.25">
      <c r="A2311" s="2" t="s">
        <v>10341</v>
      </c>
      <c r="B2311" s="2" t="s">
        <v>202</v>
      </c>
      <c r="C2311" s="2" t="s">
        <v>27</v>
      </c>
      <c r="D2311" s="2" t="s">
        <v>203</v>
      </c>
      <c r="E2311" s="2" t="s">
        <v>401</v>
      </c>
      <c r="F2311" s="3">
        <v>1</v>
      </c>
      <c r="G2311" s="2" t="s">
        <v>1101</v>
      </c>
      <c r="H2311" s="2" t="s">
        <v>10342</v>
      </c>
      <c r="I2311" s="3" t="s">
        <v>10343</v>
      </c>
      <c r="J2311" s="3" t="s">
        <v>1098</v>
      </c>
      <c r="K2311" s="2" t="s">
        <v>10344</v>
      </c>
    </row>
    <row r="2312" spans="1:11" x14ac:dyDescent="0.25">
      <c r="A2312" s="2" t="s">
        <v>10345</v>
      </c>
      <c r="B2312" s="2" t="s">
        <v>202</v>
      </c>
      <c r="C2312" s="2" t="s">
        <v>27</v>
      </c>
      <c r="D2312" s="2" t="s">
        <v>203</v>
      </c>
      <c r="E2312" s="2" t="s">
        <v>401</v>
      </c>
      <c r="F2312" s="3">
        <v>2</v>
      </c>
      <c r="G2312" s="2" t="s">
        <v>1101</v>
      </c>
      <c r="H2312" s="2" t="s">
        <v>10346</v>
      </c>
      <c r="I2312" s="3" t="s">
        <v>10347</v>
      </c>
      <c r="J2312" s="3" t="s">
        <v>1132</v>
      </c>
      <c r="K2312" s="2" t="s">
        <v>10348</v>
      </c>
    </row>
    <row r="2313" spans="1:11" x14ac:dyDescent="0.25">
      <c r="A2313" s="2" t="s">
        <v>10349</v>
      </c>
      <c r="B2313" s="2" t="s">
        <v>202</v>
      </c>
      <c r="C2313" s="2" t="s">
        <v>27</v>
      </c>
      <c r="D2313" s="2" t="s">
        <v>203</v>
      </c>
      <c r="E2313" s="2" t="s">
        <v>401</v>
      </c>
      <c r="F2313" s="3">
        <v>3</v>
      </c>
      <c r="G2313" s="2" t="s">
        <v>1101</v>
      </c>
      <c r="H2313" s="2" t="s">
        <v>10350</v>
      </c>
      <c r="I2313" s="3" t="s">
        <v>10351</v>
      </c>
      <c r="J2313" s="3" t="s">
        <v>1098</v>
      </c>
      <c r="K2313" s="2" t="s">
        <v>10352</v>
      </c>
    </row>
    <row r="2314" spans="1:11" x14ac:dyDescent="0.25">
      <c r="A2314" s="2" t="s">
        <v>10353</v>
      </c>
      <c r="B2314" s="2" t="s">
        <v>202</v>
      </c>
      <c r="C2314" s="2" t="s">
        <v>27</v>
      </c>
      <c r="D2314" s="2" t="s">
        <v>203</v>
      </c>
      <c r="E2314" s="2" t="s">
        <v>401</v>
      </c>
      <c r="F2314" s="3">
        <v>4</v>
      </c>
      <c r="G2314" s="2" t="s">
        <v>1101</v>
      </c>
      <c r="H2314" s="2" t="s">
        <v>10354</v>
      </c>
      <c r="I2314" s="3" t="s">
        <v>10355</v>
      </c>
      <c r="J2314" s="3" t="s">
        <v>1098</v>
      </c>
      <c r="K2314" s="2" t="s">
        <v>10356</v>
      </c>
    </row>
    <row r="2315" spans="1:11" x14ac:dyDescent="0.25">
      <c r="A2315" s="2" t="s">
        <v>10357</v>
      </c>
      <c r="B2315" s="2" t="s">
        <v>202</v>
      </c>
      <c r="C2315" s="2" t="s">
        <v>27</v>
      </c>
      <c r="D2315" s="2" t="s">
        <v>203</v>
      </c>
      <c r="E2315" s="2" t="s">
        <v>401</v>
      </c>
      <c r="F2315" s="3">
        <v>5</v>
      </c>
      <c r="G2315" s="2" t="s">
        <v>1101</v>
      </c>
      <c r="H2315" s="2" t="s">
        <v>10358</v>
      </c>
      <c r="I2315" s="3" t="s">
        <v>10359</v>
      </c>
      <c r="J2315" s="3" t="s">
        <v>1098</v>
      </c>
      <c r="K2315" s="2" t="s">
        <v>10360</v>
      </c>
    </row>
    <row r="2316" spans="1:11" x14ac:dyDescent="0.25">
      <c r="A2316" s="2" t="s">
        <v>10361</v>
      </c>
      <c r="B2316" s="2" t="s">
        <v>202</v>
      </c>
      <c r="C2316" s="2" t="s">
        <v>27</v>
      </c>
      <c r="D2316" s="2" t="s">
        <v>203</v>
      </c>
      <c r="E2316" s="2" t="s">
        <v>401</v>
      </c>
      <c r="F2316" s="3">
        <v>6</v>
      </c>
      <c r="G2316" s="2" t="s">
        <v>1101</v>
      </c>
      <c r="H2316" s="2" t="s">
        <v>10362</v>
      </c>
      <c r="I2316" s="3" t="s">
        <v>10363</v>
      </c>
      <c r="J2316" s="3" t="s">
        <v>1098</v>
      </c>
      <c r="K2316" s="2" t="s">
        <v>10364</v>
      </c>
    </row>
    <row r="2317" spans="1:11" x14ac:dyDescent="0.25">
      <c r="A2317" s="2" t="s">
        <v>10365</v>
      </c>
      <c r="B2317" s="2" t="s">
        <v>202</v>
      </c>
      <c r="C2317" s="2" t="s">
        <v>27</v>
      </c>
      <c r="D2317" s="2" t="s">
        <v>203</v>
      </c>
      <c r="E2317" s="2" t="s">
        <v>390</v>
      </c>
      <c r="F2317" s="3">
        <v>0</v>
      </c>
      <c r="G2317" s="2" t="s">
        <v>1095</v>
      </c>
      <c r="H2317" s="2" t="s">
        <v>10366</v>
      </c>
      <c r="I2317" s="3" t="s">
        <v>10367</v>
      </c>
      <c r="J2317" s="3" t="s">
        <v>1098</v>
      </c>
      <c r="K2317" s="2" t="s">
        <v>10368</v>
      </c>
    </row>
    <row r="2318" spans="1:11" x14ac:dyDescent="0.25">
      <c r="A2318" s="2" t="s">
        <v>10369</v>
      </c>
      <c r="B2318" s="2" t="s">
        <v>202</v>
      </c>
      <c r="C2318" s="2" t="s">
        <v>27</v>
      </c>
      <c r="D2318" s="2" t="s">
        <v>203</v>
      </c>
      <c r="E2318" s="2" t="s">
        <v>390</v>
      </c>
      <c r="F2318" s="3">
        <v>1</v>
      </c>
      <c r="G2318" s="2" t="s">
        <v>1101</v>
      </c>
      <c r="H2318" s="2" t="s">
        <v>10370</v>
      </c>
      <c r="I2318" s="3" t="s">
        <v>10371</v>
      </c>
      <c r="J2318" s="3" t="s">
        <v>1098</v>
      </c>
      <c r="K2318" s="2" t="s">
        <v>10372</v>
      </c>
    </row>
    <row r="2319" spans="1:11" x14ac:dyDescent="0.25">
      <c r="A2319" s="2" t="s">
        <v>10373</v>
      </c>
      <c r="B2319" s="2" t="s">
        <v>202</v>
      </c>
      <c r="C2319" s="2" t="s">
        <v>27</v>
      </c>
      <c r="D2319" s="2" t="s">
        <v>203</v>
      </c>
      <c r="E2319" s="2" t="s">
        <v>390</v>
      </c>
      <c r="F2319" s="3">
        <v>2</v>
      </c>
      <c r="G2319" s="2" t="s">
        <v>1101</v>
      </c>
      <c r="H2319" s="2" t="s">
        <v>10374</v>
      </c>
      <c r="I2319" s="3" t="s">
        <v>10375</v>
      </c>
      <c r="J2319" s="3" t="s">
        <v>1098</v>
      </c>
      <c r="K2319" s="2" t="s">
        <v>10376</v>
      </c>
    </row>
    <row r="2320" spans="1:11" x14ac:dyDescent="0.25">
      <c r="A2320" s="2" t="s">
        <v>10377</v>
      </c>
      <c r="B2320" s="2" t="s">
        <v>202</v>
      </c>
      <c r="C2320" s="2" t="s">
        <v>27</v>
      </c>
      <c r="D2320" s="2" t="s">
        <v>203</v>
      </c>
      <c r="E2320" s="2" t="s">
        <v>390</v>
      </c>
      <c r="F2320" s="3">
        <v>3</v>
      </c>
      <c r="G2320" s="2" t="s">
        <v>1101</v>
      </c>
      <c r="H2320" s="2" t="s">
        <v>10378</v>
      </c>
      <c r="I2320" s="3" t="s">
        <v>10379</v>
      </c>
      <c r="J2320" s="3" t="s">
        <v>1098</v>
      </c>
      <c r="K2320" s="2" t="s">
        <v>10380</v>
      </c>
    </row>
    <row r="2321" spans="1:11" x14ac:dyDescent="0.25">
      <c r="A2321" s="2" t="s">
        <v>10381</v>
      </c>
      <c r="B2321" s="2" t="s">
        <v>202</v>
      </c>
      <c r="C2321" s="2" t="s">
        <v>27</v>
      </c>
      <c r="D2321" s="2" t="s">
        <v>203</v>
      </c>
      <c r="E2321" s="2" t="s">
        <v>390</v>
      </c>
      <c r="F2321" s="3">
        <v>4</v>
      </c>
      <c r="G2321" s="2" t="s">
        <v>1101</v>
      </c>
      <c r="H2321" s="2" t="s">
        <v>10382</v>
      </c>
      <c r="I2321" s="3" t="s">
        <v>10383</v>
      </c>
      <c r="J2321" s="3" t="s">
        <v>1098</v>
      </c>
      <c r="K2321" s="2" t="s">
        <v>10384</v>
      </c>
    </row>
    <row r="2322" spans="1:11" x14ac:dyDescent="0.25">
      <c r="A2322" s="2" t="s">
        <v>10385</v>
      </c>
      <c r="B2322" s="2" t="s">
        <v>202</v>
      </c>
      <c r="C2322" s="2" t="s">
        <v>27</v>
      </c>
      <c r="D2322" s="2" t="s">
        <v>203</v>
      </c>
      <c r="E2322" s="2" t="s">
        <v>390</v>
      </c>
      <c r="F2322" s="3">
        <v>5</v>
      </c>
      <c r="G2322" s="2" t="s">
        <v>1101</v>
      </c>
      <c r="H2322" s="2" t="s">
        <v>10386</v>
      </c>
      <c r="I2322" s="3" t="s">
        <v>10387</v>
      </c>
      <c r="J2322" s="3" t="s">
        <v>1098</v>
      </c>
      <c r="K2322" s="2" t="s">
        <v>10388</v>
      </c>
    </row>
    <row r="2323" spans="1:11" x14ac:dyDescent="0.25">
      <c r="A2323" s="2" t="s">
        <v>10389</v>
      </c>
      <c r="B2323" s="2" t="s">
        <v>202</v>
      </c>
      <c r="C2323" s="2" t="s">
        <v>27</v>
      </c>
      <c r="D2323" s="2" t="s">
        <v>203</v>
      </c>
      <c r="E2323" s="2" t="s">
        <v>390</v>
      </c>
      <c r="F2323" s="3">
        <v>6</v>
      </c>
      <c r="G2323" s="2" t="s">
        <v>1101</v>
      </c>
      <c r="H2323" s="2" t="s">
        <v>10390</v>
      </c>
      <c r="I2323" s="3" t="s">
        <v>10391</v>
      </c>
      <c r="J2323" s="3" t="s">
        <v>1098</v>
      </c>
      <c r="K2323" s="2" t="s">
        <v>10392</v>
      </c>
    </row>
    <row r="2324" spans="1:11" x14ac:dyDescent="0.25">
      <c r="A2324" s="2" t="s">
        <v>10393</v>
      </c>
      <c r="B2324" s="2" t="s">
        <v>202</v>
      </c>
      <c r="C2324" s="2" t="s">
        <v>27</v>
      </c>
      <c r="D2324" s="2" t="s">
        <v>203</v>
      </c>
      <c r="E2324" s="2" t="s">
        <v>373</v>
      </c>
      <c r="F2324" s="3">
        <v>0</v>
      </c>
      <c r="G2324" s="2" t="s">
        <v>1095</v>
      </c>
      <c r="H2324" s="2" t="s">
        <v>10394</v>
      </c>
      <c r="I2324" s="3" t="s">
        <v>10395</v>
      </c>
      <c r="J2324" s="3" t="s">
        <v>1098</v>
      </c>
      <c r="K2324" s="2" t="s">
        <v>10396</v>
      </c>
    </row>
    <row r="2325" spans="1:11" x14ac:dyDescent="0.25">
      <c r="A2325" s="2" t="s">
        <v>10397</v>
      </c>
      <c r="B2325" s="2" t="s">
        <v>202</v>
      </c>
      <c r="C2325" s="2" t="s">
        <v>27</v>
      </c>
      <c r="D2325" s="2" t="s">
        <v>203</v>
      </c>
      <c r="E2325" s="2" t="s">
        <v>373</v>
      </c>
      <c r="F2325" s="3">
        <v>1</v>
      </c>
      <c r="G2325" s="2" t="s">
        <v>1101</v>
      </c>
      <c r="H2325" s="2" t="s">
        <v>10398</v>
      </c>
      <c r="I2325" s="3" t="s">
        <v>10399</v>
      </c>
      <c r="J2325" s="3" t="s">
        <v>1132</v>
      </c>
      <c r="K2325" s="2" t="s">
        <v>10400</v>
      </c>
    </row>
    <row r="2326" spans="1:11" x14ac:dyDescent="0.25">
      <c r="A2326" s="2" t="s">
        <v>10401</v>
      </c>
      <c r="B2326" s="2" t="s">
        <v>202</v>
      </c>
      <c r="C2326" s="2" t="s">
        <v>27</v>
      </c>
      <c r="D2326" s="2" t="s">
        <v>203</v>
      </c>
      <c r="E2326" s="2" t="s">
        <v>373</v>
      </c>
      <c r="F2326" s="3">
        <v>2</v>
      </c>
      <c r="G2326" s="2" t="s">
        <v>1101</v>
      </c>
      <c r="H2326" s="2" t="s">
        <v>10402</v>
      </c>
      <c r="I2326" s="3" t="s">
        <v>10403</v>
      </c>
      <c r="J2326" s="3" t="s">
        <v>1098</v>
      </c>
      <c r="K2326" s="2" t="s">
        <v>10404</v>
      </c>
    </row>
    <row r="2327" spans="1:11" x14ac:dyDescent="0.25">
      <c r="A2327" s="2" t="s">
        <v>10405</v>
      </c>
      <c r="B2327" s="2" t="s">
        <v>202</v>
      </c>
      <c r="C2327" s="2" t="s">
        <v>27</v>
      </c>
      <c r="D2327" s="2" t="s">
        <v>203</v>
      </c>
      <c r="E2327" s="2" t="s">
        <v>373</v>
      </c>
      <c r="F2327" s="3">
        <v>3</v>
      </c>
      <c r="G2327" s="2" t="s">
        <v>1101</v>
      </c>
      <c r="H2327" s="2" t="s">
        <v>10406</v>
      </c>
      <c r="I2327" s="3" t="s">
        <v>10407</v>
      </c>
      <c r="J2327" s="3" t="s">
        <v>1098</v>
      </c>
      <c r="K2327" s="2" t="s">
        <v>10408</v>
      </c>
    </row>
    <row r="2328" spans="1:11" x14ac:dyDescent="0.25">
      <c r="A2328" s="2" t="s">
        <v>10409</v>
      </c>
      <c r="B2328" s="2" t="s">
        <v>202</v>
      </c>
      <c r="C2328" s="2" t="s">
        <v>27</v>
      </c>
      <c r="D2328" s="2" t="s">
        <v>203</v>
      </c>
      <c r="E2328" s="2" t="s">
        <v>373</v>
      </c>
      <c r="F2328" s="3">
        <v>4</v>
      </c>
      <c r="G2328" s="2" t="s">
        <v>1101</v>
      </c>
      <c r="H2328" s="2" t="s">
        <v>10410</v>
      </c>
      <c r="I2328" s="3" t="s">
        <v>10411</v>
      </c>
      <c r="J2328" s="3" t="s">
        <v>1098</v>
      </c>
      <c r="K2328" s="2" t="s">
        <v>10412</v>
      </c>
    </row>
    <row r="2329" spans="1:11" x14ac:dyDescent="0.25">
      <c r="A2329" s="2" t="s">
        <v>10413</v>
      </c>
      <c r="B2329" s="2" t="s">
        <v>202</v>
      </c>
      <c r="C2329" s="2" t="s">
        <v>27</v>
      </c>
      <c r="D2329" s="2" t="s">
        <v>203</v>
      </c>
      <c r="E2329" s="2" t="s">
        <v>373</v>
      </c>
      <c r="F2329" s="3">
        <v>5</v>
      </c>
      <c r="G2329" s="2" t="s">
        <v>1101</v>
      </c>
      <c r="H2329" s="2" t="s">
        <v>10414</v>
      </c>
      <c r="I2329" s="3" t="s">
        <v>10415</v>
      </c>
      <c r="J2329" s="3" t="s">
        <v>1098</v>
      </c>
      <c r="K2329" s="2" t="s">
        <v>10416</v>
      </c>
    </row>
    <row r="2330" spans="1:11" x14ac:dyDescent="0.25">
      <c r="A2330" s="2" t="s">
        <v>10417</v>
      </c>
      <c r="B2330" s="2" t="s">
        <v>202</v>
      </c>
      <c r="C2330" s="2" t="s">
        <v>27</v>
      </c>
      <c r="D2330" s="2" t="s">
        <v>203</v>
      </c>
      <c r="E2330" s="2" t="s">
        <v>373</v>
      </c>
      <c r="F2330" s="3">
        <v>6</v>
      </c>
      <c r="G2330" s="2" t="s">
        <v>1101</v>
      </c>
      <c r="H2330" s="2" t="s">
        <v>10418</v>
      </c>
      <c r="I2330" s="3" t="s">
        <v>10419</v>
      </c>
      <c r="J2330" s="3" t="s">
        <v>1098</v>
      </c>
      <c r="K2330" s="2" t="s">
        <v>10420</v>
      </c>
    </row>
    <row r="2331" spans="1:11" x14ac:dyDescent="0.25">
      <c r="A2331" s="2" t="s">
        <v>10421</v>
      </c>
      <c r="B2331" s="2" t="s">
        <v>205</v>
      </c>
      <c r="C2331" s="2" t="s">
        <v>27</v>
      </c>
      <c r="D2331" s="2" t="s">
        <v>206</v>
      </c>
      <c r="E2331" s="2" t="s">
        <v>378</v>
      </c>
      <c r="F2331" s="3">
        <v>0</v>
      </c>
      <c r="G2331" s="2" t="s">
        <v>1095</v>
      </c>
      <c r="H2331" s="2" t="s">
        <v>10422</v>
      </c>
      <c r="I2331" s="3" t="s">
        <v>10423</v>
      </c>
      <c r="J2331" s="3" t="s">
        <v>1098</v>
      </c>
      <c r="K2331" s="2" t="s">
        <v>10424</v>
      </c>
    </row>
    <row r="2332" spans="1:11" x14ac:dyDescent="0.25">
      <c r="A2332" s="2" t="s">
        <v>10425</v>
      </c>
      <c r="B2332" s="2" t="s">
        <v>205</v>
      </c>
      <c r="C2332" s="2" t="s">
        <v>27</v>
      </c>
      <c r="D2332" s="2" t="s">
        <v>206</v>
      </c>
      <c r="E2332" s="2" t="s">
        <v>378</v>
      </c>
      <c r="F2332" s="3">
        <v>1</v>
      </c>
      <c r="G2332" s="2" t="s">
        <v>1101</v>
      </c>
      <c r="H2332" s="2" t="s">
        <v>10426</v>
      </c>
      <c r="I2332" s="3" t="s">
        <v>10427</v>
      </c>
      <c r="J2332" s="3" t="s">
        <v>1098</v>
      </c>
      <c r="K2332" s="2" t="s">
        <v>10428</v>
      </c>
    </row>
    <row r="2333" spans="1:11" x14ac:dyDescent="0.25">
      <c r="A2333" s="2" t="s">
        <v>10429</v>
      </c>
      <c r="B2333" s="2" t="s">
        <v>205</v>
      </c>
      <c r="C2333" s="2" t="s">
        <v>27</v>
      </c>
      <c r="D2333" s="2" t="s">
        <v>206</v>
      </c>
      <c r="E2333" s="2" t="s">
        <v>378</v>
      </c>
      <c r="F2333" s="3">
        <v>2</v>
      </c>
      <c r="G2333" s="2" t="s">
        <v>1101</v>
      </c>
      <c r="H2333" s="2" t="s">
        <v>10430</v>
      </c>
      <c r="I2333" s="3" t="s">
        <v>10431</v>
      </c>
      <c r="J2333" s="3" t="s">
        <v>1098</v>
      </c>
      <c r="K2333" s="2" t="s">
        <v>10432</v>
      </c>
    </row>
    <row r="2334" spans="1:11" x14ac:dyDescent="0.25">
      <c r="A2334" s="2" t="s">
        <v>10433</v>
      </c>
      <c r="B2334" s="2" t="s">
        <v>205</v>
      </c>
      <c r="C2334" s="2" t="s">
        <v>27</v>
      </c>
      <c r="D2334" s="2" t="s">
        <v>206</v>
      </c>
      <c r="E2334" s="2" t="s">
        <v>378</v>
      </c>
      <c r="F2334" s="3">
        <v>3</v>
      </c>
      <c r="G2334" s="2" t="s">
        <v>1101</v>
      </c>
      <c r="H2334" s="2" t="s">
        <v>10434</v>
      </c>
      <c r="I2334" s="3" t="s">
        <v>10435</v>
      </c>
      <c r="J2334" s="3" t="s">
        <v>1098</v>
      </c>
      <c r="K2334" s="2" t="s">
        <v>10436</v>
      </c>
    </row>
    <row r="2335" spans="1:11" x14ac:dyDescent="0.25">
      <c r="A2335" s="2" t="s">
        <v>10437</v>
      </c>
      <c r="B2335" s="2" t="s">
        <v>205</v>
      </c>
      <c r="C2335" s="2" t="s">
        <v>27</v>
      </c>
      <c r="D2335" s="2" t="s">
        <v>206</v>
      </c>
      <c r="E2335" s="2" t="s">
        <v>378</v>
      </c>
      <c r="F2335" s="3">
        <v>4</v>
      </c>
      <c r="G2335" s="2" t="s">
        <v>1101</v>
      </c>
      <c r="H2335" s="2" t="s">
        <v>10438</v>
      </c>
      <c r="I2335" s="3" t="s">
        <v>10439</v>
      </c>
      <c r="J2335" s="3" t="s">
        <v>1098</v>
      </c>
      <c r="K2335" s="2" t="s">
        <v>10440</v>
      </c>
    </row>
    <row r="2336" spans="1:11" x14ac:dyDescent="0.25">
      <c r="A2336" s="2" t="s">
        <v>10441</v>
      </c>
      <c r="B2336" s="2" t="s">
        <v>205</v>
      </c>
      <c r="C2336" s="2" t="s">
        <v>27</v>
      </c>
      <c r="D2336" s="2" t="s">
        <v>206</v>
      </c>
      <c r="E2336" s="2" t="s">
        <v>378</v>
      </c>
      <c r="F2336" s="3">
        <v>5</v>
      </c>
      <c r="G2336" s="2" t="s">
        <v>1101</v>
      </c>
      <c r="H2336" s="2" t="s">
        <v>10442</v>
      </c>
      <c r="I2336" s="3" t="s">
        <v>10443</v>
      </c>
      <c r="J2336" s="3" t="s">
        <v>1098</v>
      </c>
      <c r="K2336" s="2" t="s">
        <v>10444</v>
      </c>
    </row>
    <row r="2337" spans="1:11" x14ac:dyDescent="0.25">
      <c r="A2337" s="2" t="s">
        <v>10445</v>
      </c>
      <c r="B2337" s="2" t="s">
        <v>205</v>
      </c>
      <c r="C2337" s="2" t="s">
        <v>27</v>
      </c>
      <c r="D2337" s="2" t="s">
        <v>206</v>
      </c>
      <c r="E2337" s="2" t="s">
        <v>378</v>
      </c>
      <c r="F2337" s="3">
        <v>6</v>
      </c>
      <c r="G2337" s="2" t="s">
        <v>1101</v>
      </c>
      <c r="H2337" s="2" t="s">
        <v>10446</v>
      </c>
      <c r="I2337" s="3" t="s">
        <v>10447</v>
      </c>
      <c r="J2337" s="3" t="s">
        <v>1098</v>
      </c>
      <c r="K2337" s="2" t="s">
        <v>10448</v>
      </c>
    </row>
    <row r="2338" spans="1:11" x14ac:dyDescent="0.25">
      <c r="A2338" s="2" t="s">
        <v>10449</v>
      </c>
      <c r="B2338" s="2" t="s">
        <v>205</v>
      </c>
      <c r="C2338" s="2" t="s">
        <v>27</v>
      </c>
      <c r="D2338" s="2" t="s">
        <v>206</v>
      </c>
      <c r="E2338" s="2" t="s">
        <v>393</v>
      </c>
      <c r="F2338" s="3">
        <v>0</v>
      </c>
      <c r="G2338" s="2" t="s">
        <v>1095</v>
      </c>
      <c r="H2338" s="2" t="s">
        <v>10450</v>
      </c>
      <c r="I2338" s="3" t="s">
        <v>10451</v>
      </c>
      <c r="J2338" s="3" t="s">
        <v>1098</v>
      </c>
      <c r="K2338" s="2" t="s">
        <v>10452</v>
      </c>
    </row>
    <row r="2339" spans="1:11" x14ac:dyDescent="0.25">
      <c r="A2339" s="2" t="s">
        <v>10453</v>
      </c>
      <c r="B2339" s="2" t="s">
        <v>205</v>
      </c>
      <c r="C2339" s="2" t="s">
        <v>27</v>
      </c>
      <c r="D2339" s="2" t="s">
        <v>206</v>
      </c>
      <c r="E2339" s="2" t="s">
        <v>393</v>
      </c>
      <c r="F2339" s="3">
        <v>1</v>
      </c>
      <c r="G2339" s="2" t="s">
        <v>1101</v>
      </c>
      <c r="H2339" s="2" t="s">
        <v>10454</v>
      </c>
      <c r="I2339" s="3" t="s">
        <v>10455</v>
      </c>
      <c r="J2339" s="3" t="s">
        <v>1098</v>
      </c>
      <c r="K2339" s="2" t="s">
        <v>10456</v>
      </c>
    </row>
    <row r="2340" spans="1:11" x14ac:dyDescent="0.25">
      <c r="A2340" s="2" t="s">
        <v>10457</v>
      </c>
      <c r="B2340" s="2" t="s">
        <v>205</v>
      </c>
      <c r="C2340" s="2" t="s">
        <v>27</v>
      </c>
      <c r="D2340" s="2" t="s">
        <v>206</v>
      </c>
      <c r="E2340" s="2" t="s">
        <v>393</v>
      </c>
      <c r="F2340" s="3">
        <v>2</v>
      </c>
      <c r="G2340" s="2" t="s">
        <v>1101</v>
      </c>
      <c r="H2340" s="2" t="s">
        <v>10458</v>
      </c>
      <c r="I2340" s="3" t="s">
        <v>10459</v>
      </c>
      <c r="J2340" s="3" t="s">
        <v>1098</v>
      </c>
      <c r="K2340" s="2" t="s">
        <v>10460</v>
      </c>
    </row>
    <row r="2341" spans="1:11" x14ac:dyDescent="0.25">
      <c r="A2341" s="2" t="s">
        <v>10461</v>
      </c>
      <c r="B2341" s="2" t="s">
        <v>205</v>
      </c>
      <c r="C2341" s="2" t="s">
        <v>27</v>
      </c>
      <c r="D2341" s="2" t="s">
        <v>206</v>
      </c>
      <c r="E2341" s="2" t="s">
        <v>393</v>
      </c>
      <c r="F2341" s="3">
        <v>3</v>
      </c>
      <c r="G2341" s="2" t="s">
        <v>1101</v>
      </c>
      <c r="H2341" s="2" t="s">
        <v>10462</v>
      </c>
      <c r="I2341" s="3" t="s">
        <v>10463</v>
      </c>
      <c r="J2341" s="3" t="s">
        <v>1132</v>
      </c>
      <c r="K2341" s="2" t="s">
        <v>10464</v>
      </c>
    </row>
    <row r="2342" spans="1:11" x14ac:dyDescent="0.25">
      <c r="A2342" s="2" t="s">
        <v>10465</v>
      </c>
      <c r="B2342" s="2" t="s">
        <v>205</v>
      </c>
      <c r="C2342" s="2" t="s">
        <v>27</v>
      </c>
      <c r="D2342" s="2" t="s">
        <v>206</v>
      </c>
      <c r="E2342" s="2" t="s">
        <v>393</v>
      </c>
      <c r="F2342" s="3">
        <v>4</v>
      </c>
      <c r="G2342" s="2" t="s">
        <v>1101</v>
      </c>
      <c r="H2342" s="2" t="s">
        <v>10466</v>
      </c>
      <c r="I2342" s="3" t="s">
        <v>10467</v>
      </c>
      <c r="J2342" s="3" t="s">
        <v>1098</v>
      </c>
      <c r="K2342" s="2" t="s">
        <v>10468</v>
      </c>
    </row>
    <row r="2343" spans="1:11" x14ac:dyDescent="0.25">
      <c r="A2343" s="2" t="s">
        <v>10469</v>
      </c>
      <c r="B2343" s="2" t="s">
        <v>205</v>
      </c>
      <c r="C2343" s="2" t="s">
        <v>27</v>
      </c>
      <c r="D2343" s="2" t="s">
        <v>206</v>
      </c>
      <c r="E2343" s="2" t="s">
        <v>393</v>
      </c>
      <c r="F2343" s="3">
        <v>5</v>
      </c>
      <c r="G2343" s="2" t="s">
        <v>1101</v>
      </c>
      <c r="H2343" s="2" t="s">
        <v>10470</v>
      </c>
      <c r="I2343" s="3" t="s">
        <v>10471</v>
      </c>
      <c r="J2343" s="3" t="s">
        <v>1098</v>
      </c>
      <c r="K2343" s="2" t="s">
        <v>10472</v>
      </c>
    </row>
    <row r="2344" spans="1:11" x14ac:dyDescent="0.25">
      <c r="A2344" s="2" t="s">
        <v>10473</v>
      </c>
      <c r="B2344" s="2" t="s">
        <v>205</v>
      </c>
      <c r="C2344" s="2" t="s">
        <v>27</v>
      </c>
      <c r="D2344" s="2" t="s">
        <v>206</v>
      </c>
      <c r="E2344" s="2" t="s">
        <v>393</v>
      </c>
      <c r="F2344" s="3">
        <v>6</v>
      </c>
      <c r="G2344" s="2" t="s">
        <v>1101</v>
      </c>
      <c r="H2344" s="2" t="s">
        <v>10474</v>
      </c>
      <c r="I2344" s="3" t="s">
        <v>10475</v>
      </c>
      <c r="J2344" s="3" t="s">
        <v>1098</v>
      </c>
      <c r="K2344" s="2" t="s">
        <v>10476</v>
      </c>
    </row>
    <row r="2345" spans="1:11" x14ac:dyDescent="0.25">
      <c r="A2345" s="2" t="s">
        <v>10477</v>
      </c>
      <c r="B2345" s="2" t="s">
        <v>205</v>
      </c>
      <c r="C2345" s="2" t="s">
        <v>27</v>
      </c>
      <c r="D2345" s="2" t="s">
        <v>206</v>
      </c>
      <c r="E2345" s="2" t="s">
        <v>405</v>
      </c>
      <c r="F2345" s="3">
        <v>0</v>
      </c>
      <c r="G2345" s="2" t="s">
        <v>1095</v>
      </c>
      <c r="H2345" s="2" t="s">
        <v>10478</v>
      </c>
      <c r="I2345" s="3" t="s">
        <v>10479</v>
      </c>
      <c r="J2345" s="3" t="s">
        <v>1098</v>
      </c>
      <c r="K2345" s="2" t="s">
        <v>10480</v>
      </c>
    </row>
    <row r="2346" spans="1:11" x14ac:dyDescent="0.25">
      <c r="A2346" s="2" t="s">
        <v>10481</v>
      </c>
      <c r="B2346" s="2" t="s">
        <v>205</v>
      </c>
      <c r="C2346" s="2" t="s">
        <v>27</v>
      </c>
      <c r="D2346" s="2" t="s">
        <v>206</v>
      </c>
      <c r="E2346" s="2" t="s">
        <v>405</v>
      </c>
      <c r="F2346" s="3">
        <v>1</v>
      </c>
      <c r="G2346" s="2" t="s">
        <v>1101</v>
      </c>
      <c r="H2346" s="2" t="s">
        <v>10482</v>
      </c>
      <c r="I2346" s="3" t="s">
        <v>10483</v>
      </c>
      <c r="J2346" s="3" t="s">
        <v>1098</v>
      </c>
      <c r="K2346" s="2" t="s">
        <v>10484</v>
      </c>
    </row>
    <row r="2347" spans="1:11" x14ac:dyDescent="0.25">
      <c r="A2347" s="2" t="s">
        <v>10485</v>
      </c>
      <c r="B2347" s="2" t="s">
        <v>205</v>
      </c>
      <c r="C2347" s="2" t="s">
        <v>27</v>
      </c>
      <c r="D2347" s="2" t="s">
        <v>206</v>
      </c>
      <c r="E2347" s="2" t="s">
        <v>405</v>
      </c>
      <c r="F2347" s="3">
        <v>2</v>
      </c>
      <c r="G2347" s="2" t="s">
        <v>1101</v>
      </c>
      <c r="H2347" s="2" t="s">
        <v>10486</v>
      </c>
      <c r="I2347" s="3" t="s">
        <v>10487</v>
      </c>
      <c r="J2347" s="3" t="s">
        <v>1098</v>
      </c>
      <c r="K2347" s="2" t="s">
        <v>10488</v>
      </c>
    </row>
    <row r="2348" spans="1:11" x14ac:dyDescent="0.25">
      <c r="A2348" s="2" t="s">
        <v>10489</v>
      </c>
      <c r="B2348" s="2" t="s">
        <v>205</v>
      </c>
      <c r="C2348" s="2" t="s">
        <v>27</v>
      </c>
      <c r="D2348" s="2" t="s">
        <v>206</v>
      </c>
      <c r="E2348" s="2" t="s">
        <v>405</v>
      </c>
      <c r="F2348" s="3">
        <v>3</v>
      </c>
      <c r="G2348" s="2" t="s">
        <v>1101</v>
      </c>
      <c r="H2348" s="2" t="s">
        <v>10490</v>
      </c>
      <c r="I2348" s="3" t="s">
        <v>10491</v>
      </c>
      <c r="J2348" s="3" t="s">
        <v>2720</v>
      </c>
      <c r="K2348" s="2" t="s">
        <v>10492</v>
      </c>
    </row>
    <row r="2349" spans="1:11" x14ac:dyDescent="0.25">
      <c r="A2349" s="2" t="s">
        <v>10493</v>
      </c>
      <c r="B2349" s="2" t="s">
        <v>205</v>
      </c>
      <c r="C2349" s="2" t="s">
        <v>27</v>
      </c>
      <c r="D2349" s="2" t="s">
        <v>206</v>
      </c>
      <c r="E2349" s="2" t="s">
        <v>405</v>
      </c>
      <c r="F2349" s="3">
        <v>4</v>
      </c>
      <c r="G2349" s="2" t="s">
        <v>1101</v>
      </c>
      <c r="H2349" s="2" t="s">
        <v>10494</v>
      </c>
      <c r="I2349" s="3" t="s">
        <v>10495</v>
      </c>
      <c r="J2349" s="3" t="s">
        <v>1098</v>
      </c>
      <c r="K2349" s="2" t="s">
        <v>10496</v>
      </c>
    </row>
    <row r="2350" spans="1:11" x14ac:dyDescent="0.25">
      <c r="A2350" s="2" t="s">
        <v>10497</v>
      </c>
      <c r="B2350" s="2" t="s">
        <v>205</v>
      </c>
      <c r="C2350" s="2" t="s">
        <v>27</v>
      </c>
      <c r="D2350" s="2" t="s">
        <v>206</v>
      </c>
      <c r="E2350" s="2" t="s">
        <v>405</v>
      </c>
      <c r="F2350" s="3">
        <v>5</v>
      </c>
      <c r="G2350" s="2" t="s">
        <v>1101</v>
      </c>
      <c r="H2350" s="2" t="s">
        <v>10498</v>
      </c>
      <c r="I2350" s="3" t="s">
        <v>10499</v>
      </c>
      <c r="J2350" s="3" t="s">
        <v>1098</v>
      </c>
      <c r="K2350" s="2" t="s">
        <v>10500</v>
      </c>
    </row>
    <row r="2351" spans="1:11" x14ac:dyDescent="0.25">
      <c r="A2351" s="2" t="s">
        <v>10501</v>
      </c>
      <c r="B2351" s="2" t="s">
        <v>205</v>
      </c>
      <c r="C2351" s="2" t="s">
        <v>27</v>
      </c>
      <c r="D2351" s="2" t="s">
        <v>206</v>
      </c>
      <c r="E2351" s="2" t="s">
        <v>405</v>
      </c>
      <c r="F2351" s="3">
        <v>6</v>
      </c>
      <c r="G2351" s="2" t="s">
        <v>1101</v>
      </c>
      <c r="H2351" s="2" t="s">
        <v>10502</v>
      </c>
      <c r="I2351" s="3" t="s">
        <v>10503</v>
      </c>
      <c r="J2351" s="3" t="s">
        <v>1098</v>
      </c>
      <c r="K2351" s="2" t="s">
        <v>10504</v>
      </c>
    </row>
    <row r="2352" spans="1:11" x14ac:dyDescent="0.25">
      <c r="A2352" s="2" t="s">
        <v>10505</v>
      </c>
      <c r="B2352" s="2" t="s">
        <v>205</v>
      </c>
      <c r="C2352" s="2" t="s">
        <v>27</v>
      </c>
      <c r="D2352" s="2" t="s">
        <v>206</v>
      </c>
      <c r="E2352" s="2" t="s">
        <v>390</v>
      </c>
      <c r="F2352" s="3">
        <v>0</v>
      </c>
      <c r="G2352" s="2" t="s">
        <v>1095</v>
      </c>
      <c r="H2352" s="2" t="s">
        <v>10506</v>
      </c>
      <c r="I2352" s="3" t="s">
        <v>10507</v>
      </c>
      <c r="J2352" s="3" t="s">
        <v>1098</v>
      </c>
      <c r="K2352" s="2" t="s">
        <v>10508</v>
      </c>
    </row>
    <row r="2353" spans="1:11" x14ac:dyDescent="0.25">
      <c r="A2353" s="2" t="s">
        <v>10509</v>
      </c>
      <c r="B2353" s="2" t="s">
        <v>205</v>
      </c>
      <c r="C2353" s="2" t="s">
        <v>27</v>
      </c>
      <c r="D2353" s="2" t="s">
        <v>206</v>
      </c>
      <c r="E2353" s="2" t="s">
        <v>390</v>
      </c>
      <c r="F2353" s="3">
        <v>1</v>
      </c>
      <c r="G2353" s="2" t="s">
        <v>1101</v>
      </c>
      <c r="H2353" s="2" t="s">
        <v>10510</v>
      </c>
      <c r="I2353" s="3" t="s">
        <v>10511</v>
      </c>
      <c r="J2353" s="3" t="s">
        <v>1098</v>
      </c>
      <c r="K2353" s="2" t="s">
        <v>10512</v>
      </c>
    </row>
    <row r="2354" spans="1:11" x14ac:dyDescent="0.25">
      <c r="A2354" s="2" t="s">
        <v>10513</v>
      </c>
      <c r="B2354" s="2" t="s">
        <v>205</v>
      </c>
      <c r="C2354" s="2" t="s">
        <v>27</v>
      </c>
      <c r="D2354" s="2" t="s">
        <v>206</v>
      </c>
      <c r="E2354" s="2" t="s">
        <v>390</v>
      </c>
      <c r="F2354" s="3">
        <v>2</v>
      </c>
      <c r="G2354" s="2" t="s">
        <v>1101</v>
      </c>
      <c r="H2354" s="2" t="s">
        <v>10514</v>
      </c>
      <c r="I2354" s="3" t="s">
        <v>10515</v>
      </c>
      <c r="J2354" s="3" t="s">
        <v>1098</v>
      </c>
      <c r="K2354" s="2" t="s">
        <v>10516</v>
      </c>
    </row>
    <row r="2355" spans="1:11" x14ac:dyDescent="0.25">
      <c r="A2355" s="2" t="s">
        <v>10517</v>
      </c>
      <c r="B2355" s="2" t="s">
        <v>205</v>
      </c>
      <c r="C2355" s="2" t="s">
        <v>27</v>
      </c>
      <c r="D2355" s="2" t="s">
        <v>206</v>
      </c>
      <c r="E2355" s="2" t="s">
        <v>390</v>
      </c>
      <c r="F2355" s="3">
        <v>3</v>
      </c>
      <c r="G2355" s="2" t="s">
        <v>1101</v>
      </c>
      <c r="H2355" s="2" t="s">
        <v>10518</v>
      </c>
      <c r="I2355" s="3" t="s">
        <v>10519</v>
      </c>
      <c r="J2355" s="3" t="s">
        <v>1098</v>
      </c>
      <c r="K2355" s="2" t="s">
        <v>10520</v>
      </c>
    </row>
    <row r="2356" spans="1:11" x14ac:dyDescent="0.25">
      <c r="A2356" s="2" t="s">
        <v>10521</v>
      </c>
      <c r="B2356" s="2" t="s">
        <v>205</v>
      </c>
      <c r="C2356" s="2" t="s">
        <v>27</v>
      </c>
      <c r="D2356" s="2" t="s">
        <v>206</v>
      </c>
      <c r="E2356" s="2" t="s">
        <v>390</v>
      </c>
      <c r="F2356" s="3">
        <v>4</v>
      </c>
      <c r="G2356" s="2" t="s">
        <v>1101</v>
      </c>
      <c r="H2356" s="2" t="s">
        <v>10522</v>
      </c>
      <c r="I2356" s="3" t="s">
        <v>10523</v>
      </c>
      <c r="J2356" s="3" t="s">
        <v>1098</v>
      </c>
      <c r="K2356" s="2" t="s">
        <v>10524</v>
      </c>
    </row>
    <row r="2357" spans="1:11" x14ac:dyDescent="0.25">
      <c r="A2357" s="2" t="s">
        <v>10525</v>
      </c>
      <c r="B2357" s="2" t="s">
        <v>205</v>
      </c>
      <c r="C2357" s="2" t="s">
        <v>27</v>
      </c>
      <c r="D2357" s="2" t="s">
        <v>206</v>
      </c>
      <c r="E2357" s="2" t="s">
        <v>390</v>
      </c>
      <c r="F2357" s="3">
        <v>5</v>
      </c>
      <c r="G2357" s="2" t="s">
        <v>1101</v>
      </c>
      <c r="H2357" s="2" t="s">
        <v>10526</v>
      </c>
      <c r="I2357" s="3" t="s">
        <v>10527</v>
      </c>
      <c r="J2357" s="3" t="s">
        <v>1098</v>
      </c>
      <c r="K2357" s="2" t="s">
        <v>10528</v>
      </c>
    </row>
    <row r="2358" spans="1:11" x14ac:dyDescent="0.25">
      <c r="A2358" s="2" t="s">
        <v>10529</v>
      </c>
      <c r="B2358" s="2" t="s">
        <v>205</v>
      </c>
      <c r="C2358" s="2" t="s">
        <v>27</v>
      </c>
      <c r="D2358" s="2" t="s">
        <v>206</v>
      </c>
      <c r="E2358" s="2" t="s">
        <v>390</v>
      </c>
      <c r="F2358" s="3">
        <v>6</v>
      </c>
      <c r="G2358" s="2" t="s">
        <v>1101</v>
      </c>
      <c r="H2358" s="2" t="s">
        <v>10530</v>
      </c>
      <c r="I2358" s="3" t="s">
        <v>10531</v>
      </c>
      <c r="J2358" s="3" t="s">
        <v>1098</v>
      </c>
      <c r="K2358" s="2" t="s">
        <v>10532</v>
      </c>
    </row>
    <row r="2359" spans="1:11" x14ac:dyDescent="0.25">
      <c r="A2359" s="2" t="s">
        <v>10533</v>
      </c>
      <c r="B2359" s="2" t="s">
        <v>208</v>
      </c>
      <c r="C2359" s="2" t="s">
        <v>27</v>
      </c>
      <c r="D2359" s="2" t="s">
        <v>209</v>
      </c>
      <c r="E2359" s="2" t="s">
        <v>706</v>
      </c>
      <c r="F2359" s="3">
        <v>0</v>
      </c>
      <c r="G2359" s="2" t="s">
        <v>1095</v>
      </c>
      <c r="H2359" s="2" t="s">
        <v>10534</v>
      </c>
      <c r="I2359" s="3" t="s">
        <v>10535</v>
      </c>
      <c r="J2359" s="3" t="s">
        <v>1132</v>
      </c>
      <c r="K2359" s="2" t="s">
        <v>10536</v>
      </c>
    </row>
    <row r="2360" spans="1:11" x14ac:dyDescent="0.25">
      <c r="A2360" s="2" t="s">
        <v>10537</v>
      </c>
      <c r="B2360" s="2" t="s">
        <v>208</v>
      </c>
      <c r="C2360" s="2" t="s">
        <v>27</v>
      </c>
      <c r="D2360" s="2" t="s">
        <v>209</v>
      </c>
      <c r="E2360" s="2" t="s">
        <v>706</v>
      </c>
      <c r="F2360" s="3">
        <v>1</v>
      </c>
      <c r="G2360" s="2" t="s">
        <v>1101</v>
      </c>
      <c r="H2360" s="2" t="s">
        <v>10538</v>
      </c>
      <c r="I2360" s="3" t="s">
        <v>10539</v>
      </c>
      <c r="J2360" s="3" t="s">
        <v>1132</v>
      </c>
      <c r="K2360" s="2" t="s">
        <v>10540</v>
      </c>
    </row>
    <row r="2361" spans="1:11" x14ac:dyDescent="0.25">
      <c r="A2361" s="2" t="s">
        <v>10541</v>
      </c>
      <c r="B2361" s="2" t="s">
        <v>208</v>
      </c>
      <c r="C2361" s="2" t="s">
        <v>27</v>
      </c>
      <c r="D2361" s="2" t="s">
        <v>209</v>
      </c>
      <c r="E2361" s="2" t="s">
        <v>706</v>
      </c>
      <c r="F2361" s="3">
        <v>2</v>
      </c>
      <c r="G2361" s="2" t="s">
        <v>1101</v>
      </c>
      <c r="H2361" s="2" t="s">
        <v>10542</v>
      </c>
      <c r="I2361" s="3" t="s">
        <v>10543</v>
      </c>
      <c r="J2361" s="3" t="s">
        <v>1132</v>
      </c>
      <c r="K2361" s="2" t="s">
        <v>10544</v>
      </c>
    </row>
    <row r="2362" spans="1:11" x14ac:dyDescent="0.25">
      <c r="A2362" s="2" t="s">
        <v>10545</v>
      </c>
      <c r="B2362" s="2" t="s">
        <v>208</v>
      </c>
      <c r="C2362" s="2" t="s">
        <v>27</v>
      </c>
      <c r="D2362" s="2" t="s">
        <v>209</v>
      </c>
      <c r="E2362" s="2" t="s">
        <v>706</v>
      </c>
      <c r="F2362" s="3">
        <v>3</v>
      </c>
      <c r="G2362" s="2" t="s">
        <v>1101</v>
      </c>
      <c r="H2362" s="2" t="s">
        <v>10546</v>
      </c>
      <c r="I2362" s="3" t="s">
        <v>10547</v>
      </c>
      <c r="J2362" s="3" t="s">
        <v>1132</v>
      </c>
      <c r="K2362" s="2" t="s">
        <v>10548</v>
      </c>
    </row>
    <row r="2363" spans="1:11" x14ac:dyDescent="0.25">
      <c r="A2363" s="2" t="s">
        <v>10549</v>
      </c>
      <c r="B2363" s="2" t="s">
        <v>208</v>
      </c>
      <c r="C2363" s="2" t="s">
        <v>27</v>
      </c>
      <c r="D2363" s="2" t="s">
        <v>209</v>
      </c>
      <c r="E2363" s="2" t="s">
        <v>706</v>
      </c>
      <c r="F2363" s="3">
        <v>4</v>
      </c>
      <c r="G2363" s="2" t="s">
        <v>1101</v>
      </c>
      <c r="H2363" s="2" t="s">
        <v>10550</v>
      </c>
      <c r="I2363" s="3" t="s">
        <v>10551</v>
      </c>
      <c r="J2363" s="3" t="s">
        <v>1132</v>
      </c>
      <c r="K2363" s="2" t="s">
        <v>10552</v>
      </c>
    </row>
    <row r="2364" spans="1:11" x14ac:dyDescent="0.25">
      <c r="A2364" s="2" t="s">
        <v>10553</v>
      </c>
      <c r="B2364" s="2" t="s">
        <v>208</v>
      </c>
      <c r="C2364" s="2" t="s">
        <v>27</v>
      </c>
      <c r="D2364" s="2" t="s">
        <v>209</v>
      </c>
      <c r="E2364" s="2" t="s">
        <v>706</v>
      </c>
      <c r="F2364" s="3">
        <v>5</v>
      </c>
      <c r="G2364" s="2" t="s">
        <v>1101</v>
      </c>
      <c r="H2364" s="2" t="s">
        <v>10554</v>
      </c>
      <c r="I2364" s="3" t="s">
        <v>10555</v>
      </c>
      <c r="J2364" s="3" t="s">
        <v>1132</v>
      </c>
      <c r="K2364" s="2" t="s">
        <v>10556</v>
      </c>
    </row>
    <row r="2365" spans="1:11" x14ac:dyDescent="0.25">
      <c r="A2365" s="2" t="s">
        <v>10557</v>
      </c>
      <c r="B2365" s="2" t="s">
        <v>208</v>
      </c>
      <c r="C2365" s="2" t="s">
        <v>27</v>
      </c>
      <c r="D2365" s="2" t="s">
        <v>209</v>
      </c>
      <c r="E2365" s="2" t="s">
        <v>706</v>
      </c>
      <c r="F2365" s="3">
        <v>6</v>
      </c>
      <c r="G2365" s="2" t="s">
        <v>1101</v>
      </c>
      <c r="H2365" s="2" t="s">
        <v>10558</v>
      </c>
      <c r="I2365" s="3" t="s">
        <v>10559</v>
      </c>
      <c r="J2365" s="3" t="s">
        <v>1132</v>
      </c>
      <c r="K2365" s="2" t="s">
        <v>10560</v>
      </c>
    </row>
    <row r="2366" spans="1:11" x14ac:dyDescent="0.25">
      <c r="A2366" s="2" t="s">
        <v>10561</v>
      </c>
      <c r="B2366" s="2" t="s">
        <v>208</v>
      </c>
      <c r="C2366" s="2" t="s">
        <v>27</v>
      </c>
      <c r="D2366" s="2" t="s">
        <v>209</v>
      </c>
      <c r="E2366" s="2" t="s">
        <v>373</v>
      </c>
      <c r="F2366" s="3">
        <v>0</v>
      </c>
      <c r="G2366" s="2" t="s">
        <v>1095</v>
      </c>
      <c r="H2366" s="2" t="s">
        <v>10562</v>
      </c>
      <c r="I2366" s="3" t="s">
        <v>10563</v>
      </c>
      <c r="J2366" s="3" t="s">
        <v>1098</v>
      </c>
      <c r="K2366" s="2" t="s">
        <v>10564</v>
      </c>
    </row>
    <row r="2367" spans="1:11" x14ac:dyDescent="0.25">
      <c r="A2367" s="2" t="s">
        <v>10565</v>
      </c>
      <c r="B2367" s="2" t="s">
        <v>208</v>
      </c>
      <c r="C2367" s="2" t="s">
        <v>27</v>
      </c>
      <c r="D2367" s="2" t="s">
        <v>209</v>
      </c>
      <c r="E2367" s="2" t="s">
        <v>373</v>
      </c>
      <c r="F2367" s="3">
        <v>1</v>
      </c>
      <c r="G2367" s="2" t="s">
        <v>1101</v>
      </c>
      <c r="H2367" s="2" t="s">
        <v>10566</v>
      </c>
      <c r="I2367" s="3" t="s">
        <v>10567</v>
      </c>
      <c r="J2367" s="3" t="s">
        <v>1098</v>
      </c>
      <c r="K2367" s="2" t="s">
        <v>10568</v>
      </c>
    </row>
    <row r="2368" spans="1:11" x14ac:dyDescent="0.25">
      <c r="A2368" s="2" t="s">
        <v>10569</v>
      </c>
      <c r="B2368" s="2" t="s">
        <v>208</v>
      </c>
      <c r="C2368" s="2" t="s">
        <v>27</v>
      </c>
      <c r="D2368" s="2" t="s">
        <v>209</v>
      </c>
      <c r="E2368" s="2" t="s">
        <v>373</v>
      </c>
      <c r="F2368" s="3">
        <v>2</v>
      </c>
      <c r="G2368" s="2" t="s">
        <v>1101</v>
      </c>
      <c r="H2368" s="2" t="s">
        <v>10570</v>
      </c>
      <c r="I2368" s="3" t="s">
        <v>10571</v>
      </c>
      <c r="J2368" s="3" t="s">
        <v>1098</v>
      </c>
      <c r="K2368" s="2" t="s">
        <v>10572</v>
      </c>
    </row>
    <row r="2369" spans="1:11" x14ac:dyDescent="0.25">
      <c r="A2369" s="2" t="s">
        <v>10573</v>
      </c>
      <c r="B2369" s="2" t="s">
        <v>208</v>
      </c>
      <c r="C2369" s="2" t="s">
        <v>27</v>
      </c>
      <c r="D2369" s="2" t="s">
        <v>209</v>
      </c>
      <c r="E2369" s="2" t="s">
        <v>373</v>
      </c>
      <c r="F2369" s="3">
        <v>3</v>
      </c>
      <c r="G2369" s="2" t="s">
        <v>1101</v>
      </c>
      <c r="H2369" s="2" t="s">
        <v>10574</v>
      </c>
      <c r="I2369" s="3" t="s">
        <v>10575</v>
      </c>
      <c r="J2369" s="3" t="s">
        <v>1098</v>
      </c>
      <c r="K2369" s="2" t="s">
        <v>10576</v>
      </c>
    </row>
    <row r="2370" spans="1:11" x14ac:dyDescent="0.25">
      <c r="A2370" s="2" t="s">
        <v>10577</v>
      </c>
      <c r="B2370" s="2" t="s">
        <v>208</v>
      </c>
      <c r="C2370" s="2" t="s">
        <v>27</v>
      </c>
      <c r="D2370" s="2" t="s">
        <v>209</v>
      </c>
      <c r="E2370" s="2" t="s">
        <v>373</v>
      </c>
      <c r="F2370" s="3">
        <v>4</v>
      </c>
      <c r="G2370" s="2" t="s">
        <v>1101</v>
      </c>
      <c r="H2370" s="2" t="s">
        <v>10578</v>
      </c>
      <c r="I2370" s="3" t="s">
        <v>10579</v>
      </c>
      <c r="J2370" s="3" t="s">
        <v>1098</v>
      </c>
      <c r="K2370" s="2" t="s">
        <v>10580</v>
      </c>
    </row>
    <row r="2371" spans="1:11" x14ac:dyDescent="0.25">
      <c r="A2371" s="2" t="s">
        <v>10581</v>
      </c>
      <c r="B2371" s="2" t="s">
        <v>208</v>
      </c>
      <c r="C2371" s="2" t="s">
        <v>27</v>
      </c>
      <c r="D2371" s="2" t="s">
        <v>209</v>
      </c>
      <c r="E2371" s="2" t="s">
        <v>373</v>
      </c>
      <c r="F2371" s="3">
        <v>5</v>
      </c>
      <c r="G2371" s="2" t="s">
        <v>1101</v>
      </c>
      <c r="H2371" s="2" t="s">
        <v>10582</v>
      </c>
      <c r="I2371" s="3" t="s">
        <v>10583</v>
      </c>
      <c r="J2371" s="3" t="s">
        <v>1098</v>
      </c>
      <c r="K2371" s="2" t="s">
        <v>10584</v>
      </c>
    </row>
    <row r="2372" spans="1:11" x14ac:dyDescent="0.25">
      <c r="A2372" s="2" t="s">
        <v>10585</v>
      </c>
      <c r="B2372" s="2" t="s">
        <v>208</v>
      </c>
      <c r="C2372" s="2" t="s">
        <v>27</v>
      </c>
      <c r="D2372" s="2" t="s">
        <v>209</v>
      </c>
      <c r="E2372" s="2" t="s">
        <v>373</v>
      </c>
      <c r="F2372" s="3">
        <v>6</v>
      </c>
      <c r="G2372" s="2" t="s">
        <v>1101</v>
      </c>
      <c r="H2372" s="2" t="s">
        <v>10586</v>
      </c>
      <c r="I2372" s="3" t="s">
        <v>10587</v>
      </c>
      <c r="J2372" s="3" t="s">
        <v>1098</v>
      </c>
      <c r="K2372" s="2" t="s">
        <v>10588</v>
      </c>
    </row>
    <row r="2373" spans="1:11" x14ac:dyDescent="0.25">
      <c r="A2373" s="2" t="s">
        <v>10589</v>
      </c>
      <c r="B2373" s="2" t="s">
        <v>211</v>
      </c>
      <c r="C2373" s="2" t="s">
        <v>27</v>
      </c>
      <c r="D2373" s="2" t="s">
        <v>212</v>
      </c>
      <c r="E2373" s="2" t="s">
        <v>1144</v>
      </c>
      <c r="F2373" s="3">
        <v>0</v>
      </c>
      <c r="G2373" s="2" t="s">
        <v>1095</v>
      </c>
      <c r="H2373" s="2" t="s">
        <v>10590</v>
      </c>
      <c r="I2373" s="3" t="s">
        <v>10591</v>
      </c>
      <c r="J2373" s="3" t="s">
        <v>2720</v>
      </c>
      <c r="K2373" s="2" t="s">
        <v>10592</v>
      </c>
    </row>
    <row r="2374" spans="1:11" x14ac:dyDescent="0.25">
      <c r="A2374" s="2" t="s">
        <v>10593</v>
      </c>
      <c r="B2374" s="2" t="s">
        <v>211</v>
      </c>
      <c r="C2374" s="2" t="s">
        <v>27</v>
      </c>
      <c r="D2374" s="2" t="s">
        <v>212</v>
      </c>
      <c r="E2374" s="2" t="s">
        <v>1144</v>
      </c>
      <c r="F2374" s="3">
        <v>1</v>
      </c>
      <c r="G2374" s="2" t="s">
        <v>1101</v>
      </c>
      <c r="H2374" s="2" t="s">
        <v>10594</v>
      </c>
      <c r="I2374" s="3" t="s">
        <v>10595</v>
      </c>
      <c r="J2374" s="3" t="s">
        <v>1098</v>
      </c>
      <c r="K2374" s="2" t="s">
        <v>10596</v>
      </c>
    </row>
    <row r="2375" spans="1:11" x14ac:dyDescent="0.25">
      <c r="A2375" s="2" t="s">
        <v>10597</v>
      </c>
      <c r="B2375" s="2" t="s">
        <v>211</v>
      </c>
      <c r="C2375" s="2" t="s">
        <v>27</v>
      </c>
      <c r="D2375" s="2" t="s">
        <v>212</v>
      </c>
      <c r="E2375" s="2" t="s">
        <v>1144</v>
      </c>
      <c r="F2375" s="3">
        <v>2</v>
      </c>
      <c r="G2375" s="2" t="s">
        <v>1101</v>
      </c>
      <c r="H2375" s="2" t="s">
        <v>10598</v>
      </c>
      <c r="I2375" s="3" t="s">
        <v>10599</v>
      </c>
      <c r="J2375" s="3" t="s">
        <v>1098</v>
      </c>
      <c r="K2375" s="2" t="s">
        <v>10600</v>
      </c>
    </row>
    <row r="2376" spans="1:11" x14ac:dyDescent="0.25">
      <c r="A2376" s="2" t="s">
        <v>10601</v>
      </c>
      <c r="B2376" s="2" t="s">
        <v>211</v>
      </c>
      <c r="C2376" s="2" t="s">
        <v>27</v>
      </c>
      <c r="D2376" s="2" t="s">
        <v>212</v>
      </c>
      <c r="E2376" s="2" t="s">
        <v>1144</v>
      </c>
      <c r="F2376" s="3">
        <v>3</v>
      </c>
      <c r="G2376" s="2" t="s">
        <v>1101</v>
      </c>
      <c r="H2376" s="2" t="s">
        <v>10602</v>
      </c>
      <c r="I2376" s="3" t="s">
        <v>10603</v>
      </c>
      <c r="J2376" s="3" t="s">
        <v>1098</v>
      </c>
      <c r="K2376" s="2" t="s">
        <v>10604</v>
      </c>
    </row>
    <row r="2377" spans="1:11" x14ac:dyDescent="0.25">
      <c r="A2377" s="2" t="s">
        <v>10605</v>
      </c>
      <c r="B2377" s="2" t="s">
        <v>211</v>
      </c>
      <c r="C2377" s="2" t="s">
        <v>27</v>
      </c>
      <c r="D2377" s="2" t="s">
        <v>212</v>
      </c>
      <c r="E2377" s="2" t="s">
        <v>1144</v>
      </c>
      <c r="F2377" s="3">
        <v>4</v>
      </c>
      <c r="G2377" s="2" t="s">
        <v>1101</v>
      </c>
      <c r="H2377" s="2" t="s">
        <v>10606</v>
      </c>
      <c r="I2377" s="3" t="s">
        <v>10607</v>
      </c>
      <c r="J2377" s="3" t="s">
        <v>1098</v>
      </c>
      <c r="K2377" s="2" t="s">
        <v>10608</v>
      </c>
    </row>
    <row r="2378" spans="1:11" x14ac:dyDescent="0.25">
      <c r="A2378" s="2" t="s">
        <v>10609</v>
      </c>
      <c r="B2378" s="2" t="s">
        <v>211</v>
      </c>
      <c r="C2378" s="2" t="s">
        <v>27</v>
      </c>
      <c r="D2378" s="2" t="s">
        <v>212</v>
      </c>
      <c r="E2378" s="2" t="s">
        <v>1144</v>
      </c>
      <c r="F2378" s="3">
        <v>5</v>
      </c>
      <c r="G2378" s="2" t="s">
        <v>1101</v>
      </c>
      <c r="H2378" s="2" t="s">
        <v>10610</v>
      </c>
      <c r="I2378" s="3" t="s">
        <v>10611</v>
      </c>
      <c r="J2378" s="3" t="s">
        <v>1098</v>
      </c>
      <c r="K2378" s="2" t="s">
        <v>10612</v>
      </c>
    </row>
    <row r="2379" spans="1:11" x14ac:dyDescent="0.25">
      <c r="A2379" s="2" t="s">
        <v>10613</v>
      </c>
      <c r="B2379" s="2" t="s">
        <v>211</v>
      </c>
      <c r="C2379" s="2" t="s">
        <v>27</v>
      </c>
      <c r="D2379" s="2" t="s">
        <v>212</v>
      </c>
      <c r="E2379" s="2" t="s">
        <v>1144</v>
      </c>
      <c r="F2379" s="3">
        <v>6</v>
      </c>
      <c r="G2379" s="2" t="s">
        <v>1101</v>
      </c>
      <c r="H2379" s="2" t="s">
        <v>10614</v>
      </c>
      <c r="I2379" s="3" t="s">
        <v>10615</v>
      </c>
      <c r="J2379" s="3" t="s">
        <v>1098</v>
      </c>
      <c r="K2379" s="2" t="s">
        <v>10616</v>
      </c>
    </row>
    <row r="2380" spans="1:11" x14ac:dyDescent="0.25">
      <c r="A2380" s="2" t="s">
        <v>10617</v>
      </c>
      <c r="B2380" s="2" t="s">
        <v>211</v>
      </c>
      <c r="C2380" s="2" t="s">
        <v>27</v>
      </c>
      <c r="D2380" s="2" t="s">
        <v>212</v>
      </c>
      <c r="E2380" s="2" t="s">
        <v>380</v>
      </c>
      <c r="F2380" s="3">
        <v>0</v>
      </c>
      <c r="G2380" s="2" t="s">
        <v>1095</v>
      </c>
      <c r="H2380" s="2" t="s">
        <v>10618</v>
      </c>
      <c r="I2380" s="3" t="s">
        <v>10619</v>
      </c>
      <c r="J2380" s="3" t="s">
        <v>1098</v>
      </c>
      <c r="K2380" s="2" t="s">
        <v>10620</v>
      </c>
    </row>
    <row r="2381" spans="1:11" x14ac:dyDescent="0.25">
      <c r="A2381" s="2" t="s">
        <v>10621</v>
      </c>
      <c r="B2381" s="2" t="s">
        <v>211</v>
      </c>
      <c r="C2381" s="2" t="s">
        <v>27</v>
      </c>
      <c r="D2381" s="2" t="s">
        <v>212</v>
      </c>
      <c r="E2381" s="2" t="s">
        <v>380</v>
      </c>
      <c r="F2381" s="3">
        <v>1</v>
      </c>
      <c r="G2381" s="2" t="s">
        <v>1101</v>
      </c>
      <c r="H2381" s="2" t="s">
        <v>10622</v>
      </c>
      <c r="I2381" s="3" t="s">
        <v>10623</v>
      </c>
      <c r="J2381" s="3" t="s">
        <v>1098</v>
      </c>
      <c r="K2381" s="2" t="s">
        <v>10624</v>
      </c>
    </row>
    <row r="2382" spans="1:11" x14ac:dyDescent="0.25">
      <c r="A2382" s="2" t="s">
        <v>10625</v>
      </c>
      <c r="B2382" s="2" t="s">
        <v>211</v>
      </c>
      <c r="C2382" s="2" t="s">
        <v>27</v>
      </c>
      <c r="D2382" s="2" t="s">
        <v>212</v>
      </c>
      <c r="E2382" s="2" t="s">
        <v>380</v>
      </c>
      <c r="F2382" s="3">
        <v>2</v>
      </c>
      <c r="G2382" s="2" t="s">
        <v>1101</v>
      </c>
      <c r="H2382" s="2" t="s">
        <v>10626</v>
      </c>
      <c r="I2382" s="3" t="s">
        <v>10627</v>
      </c>
      <c r="J2382" s="3" t="s">
        <v>1098</v>
      </c>
      <c r="K2382" s="2" t="s">
        <v>10628</v>
      </c>
    </row>
    <row r="2383" spans="1:11" x14ac:dyDescent="0.25">
      <c r="A2383" s="2" t="s">
        <v>10629</v>
      </c>
      <c r="B2383" s="2" t="s">
        <v>211</v>
      </c>
      <c r="C2383" s="2" t="s">
        <v>27</v>
      </c>
      <c r="D2383" s="2" t="s">
        <v>212</v>
      </c>
      <c r="E2383" s="2" t="s">
        <v>380</v>
      </c>
      <c r="F2383" s="3">
        <v>3</v>
      </c>
      <c r="G2383" s="2" t="s">
        <v>1101</v>
      </c>
      <c r="H2383" s="2" t="s">
        <v>10630</v>
      </c>
      <c r="I2383" s="3" t="s">
        <v>10631</v>
      </c>
      <c r="J2383" s="3" t="s">
        <v>1098</v>
      </c>
      <c r="K2383" s="2" t="s">
        <v>10632</v>
      </c>
    </row>
    <row r="2384" spans="1:11" x14ac:dyDescent="0.25">
      <c r="A2384" s="2" t="s">
        <v>10633</v>
      </c>
      <c r="B2384" s="2" t="s">
        <v>211</v>
      </c>
      <c r="C2384" s="2" t="s">
        <v>27</v>
      </c>
      <c r="D2384" s="2" t="s">
        <v>212</v>
      </c>
      <c r="E2384" s="2" t="s">
        <v>380</v>
      </c>
      <c r="F2384" s="3">
        <v>4</v>
      </c>
      <c r="G2384" s="2" t="s">
        <v>1101</v>
      </c>
      <c r="H2384" s="2" t="s">
        <v>10634</v>
      </c>
      <c r="I2384" s="3" t="s">
        <v>10635</v>
      </c>
      <c r="J2384" s="3" t="s">
        <v>1098</v>
      </c>
      <c r="K2384" s="2" t="s">
        <v>10636</v>
      </c>
    </row>
    <row r="2385" spans="1:11" x14ac:dyDescent="0.25">
      <c r="A2385" s="2" t="s">
        <v>10637</v>
      </c>
      <c r="B2385" s="2" t="s">
        <v>211</v>
      </c>
      <c r="C2385" s="2" t="s">
        <v>27</v>
      </c>
      <c r="D2385" s="2" t="s">
        <v>212</v>
      </c>
      <c r="E2385" s="2" t="s">
        <v>380</v>
      </c>
      <c r="F2385" s="3">
        <v>5</v>
      </c>
      <c r="G2385" s="2" t="s">
        <v>1101</v>
      </c>
      <c r="H2385" s="2" t="s">
        <v>10638</v>
      </c>
      <c r="I2385" s="3" t="s">
        <v>10639</v>
      </c>
      <c r="J2385" s="3" t="s">
        <v>1098</v>
      </c>
      <c r="K2385" s="2" t="s">
        <v>10640</v>
      </c>
    </row>
    <row r="2386" spans="1:11" x14ac:dyDescent="0.25">
      <c r="A2386" s="2" t="s">
        <v>10641</v>
      </c>
      <c r="B2386" s="2" t="s">
        <v>211</v>
      </c>
      <c r="C2386" s="2" t="s">
        <v>27</v>
      </c>
      <c r="D2386" s="2" t="s">
        <v>212</v>
      </c>
      <c r="E2386" s="2" t="s">
        <v>380</v>
      </c>
      <c r="F2386" s="3">
        <v>6</v>
      </c>
      <c r="G2386" s="2" t="s">
        <v>1101</v>
      </c>
      <c r="H2386" s="2" t="s">
        <v>10642</v>
      </c>
      <c r="I2386" s="3" t="s">
        <v>10643</v>
      </c>
      <c r="J2386" s="3" t="s">
        <v>1098</v>
      </c>
      <c r="K2386" s="2" t="s">
        <v>10644</v>
      </c>
    </row>
    <row r="2387" spans="1:11" x14ac:dyDescent="0.25">
      <c r="A2387" s="2" t="s">
        <v>10645</v>
      </c>
      <c r="B2387" s="2" t="s">
        <v>211</v>
      </c>
      <c r="C2387" s="2" t="s">
        <v>27</v>
      </c>
      <c r="D2387" s="2" t="s">
        <v>212</v>
      </c>
      <c r="E2387" s="2" t="s">
        <v>393</v>
      </c>
      <c r="F2387" s="3">
        <v>0</v>
      </c>
      <c r="G2387" s="2" t="s">
        <v>1095</v>
      </c>
      <c r="H2387" s="2" t="s">
        <v>10646</v>
      </c>
      <c r="I2387" s="3" t="s">
        <v>10647</v>
      </c>
      <c r="J2387" s="3" t="s">
        <v>1098</v>
      </c>
      <c r="K2387" s="2" t="s">
        <v>10648</v>
      </c>
    </row>
    <row r="2388" spans="1:11" x14ac:dyDescent="0.25">
      <c r="A2388" s="2" t="s">
        <v>10649</v>
      </c>
      <c r="B2388" s="2" t="s">
        <v>211</v>
      </c>
      <c r="C2388" s="2" t="s">
        <v>27</v>
      </c>
      <c r="D2388" s="2" t="s">
        <v>212</v>
      </c>
      <c r="E2388" s="2" t="s">
        <v>393</v>
      </c>
      <c r="F2388" s="3">
        <v>1</v>
      </c>
      <c r="G2388" s="2" t="s">
        <v>1101</v>
      </c>
      <c r="H2388" s="2" t="s">
        <v>10650</v>
      </c>
      <c r="I2388" s="3" t="s">
        <v>10651</v>
      </c>
      <c r="J2388" s="3" t="s">
        <v>1098</v>
      </c>
      <c r="K2388" s="2" t="s">
        <v>10652</v>
      </c>
    </row>
    <row r="2389" spans="1:11" x14ac:dyDescent="0.25">
      <c r="A2389" s="2" t="s">
        <v>10653</v>
      </c>
      <c r="B2389" s="2" t="s">
        <v>211</v>
      </c>
      <c r="C2389" s="2" t="s">
        <v>27</v>
      </c>
      <c r="D2389" s="2" t="s">
        <v>212</v>
      </c>
      <c r="E2389" s="2" t="s">
        <v>393</v>
      </c>
      <c r="F2389" s="3">
        <v>2</v>
      </c>
      <c r="G2389" s="2" t="s">
        <v>1101</v>
      </c>
      <c r="H2389" s="2" t="s">
        <v>10654</v>
      </c>
      <c r="I2389" s="3" t="s">
        <v>10655</v>
      </c>
      <c r="J2389" s="3" t="s">
        <v>1098</v>
      </c>
      <c r="K2389" s="2" t="s">
        <v>10656</v>
      </c>
    </row>
    <row r="2390" spans="1:11" x14ac:dyDescent="0.25">
      <c r="A2390" s="2" t="s">
        <v>10657</v>
      </c>
      <c r="B2390" s="2" t="s">
        <v>211</v>
      </c>
      <c r="C2390" s="2" t="s">
        <v>27</v>
      </c>
      <c r="D2390" s="2" t="s">
        <v>212</v>
      </c>
      <c r="E2390" s="2" t="s">
        <v>393</v>
      </c>
      <c r="F2390" s="3">
        <v>3</v>
      </c>
      <c r="G2390" s="2" t="s">
        <v>1101</v>
      </c>
      <c r="H2390" s="2" t="s">
        <v>10658</v>
      </c>
      <c r="I2390" s="3" t="s">
        <v>10659</v>
      </c>
      <c r="J2390" s="3" t="s">
        <v>1098</v>
      </c>
      <c r="K2390" s="2" t="s">
        <v>10660</v>
      </c>
    </row>
    <row r="2391" spans="1:11" x14ac:dyDescent="0.25">
      <c r="A2391" s="2" t="s">
        <v>10661</v>
      </c>
      <c r="B2391" s="2" t="s">
        <v>211</v>
      </c>
      <c r="C2391" s="2" t="s">
        <v>27</v>
      </c>
      <c r="D2391" s="2" t="s">
        <v>212</v>
      </c>
      <c r="E2391" s="2" t="s">
        <v>393</v>
      </c>
      <c r="F2391" s="3">
        <v>4</v>
      </c>
      <c r="G2391" s="2" t="s">
        <v>1101</v>
      </c>
      <c r="H2391" s="2" t="s">
        <v>10662</v>
      </c>
      <c r="I2391" s="3" t="s">
        <v>10663</v>
      </c>
      <c r="J2391" s="3" t="s">
        <v>1132</v>
      </c>
      <c r="K2391" s="2" t="s">
        <v>10664</v>
      </c>
    </row>
    <row r="2392" spans="1:11" x14ac:dyDescent="0.25">
      <c r="A2392" s="2" t="s">
        <v>10665</v>
      </c>
      <c r="B2392" s="2" t="s">
        <v>211</v>
      </c>
      <c r="C2392" s="2" t="s">
        <v>27</v>
      </c>
      <c r="D2392" s="2" t="s">
        <v>212</v>
      </c>
      <c r="E2392" s="2" t="s">
        <v>393</v>
      </c>
      <c r="F2392" s="3">
        <v>5</v>
      </c>
      <c r="G2392" s="2" t="s">
        <v>1101</v>
      </c>
      <c r="H2392" s="2" t="s">
        <v>10666</v>
      </c>
      <c r="I2392" s="3" t="s">
        <v>10667</v>
      </c>
      <c r="J2392" s="3" t="s">
        <v>1098</v>
      </c>
      <c r="K2392" s="2" t="s">
        <v>10668</v>
      </c>
    </row>
    <row r="2393" spans="1:11" x14ac:dyDescent="0.25">
      <c r="A2393" s="2" t="s">
        <v>10669</v>
      </c>
      <c r="B2393" s="2" t="s">
        <v>211</v>
      </c>
      <c r="C2393" s="2" t="s">
        <v>27</v>
      </c>
      <c r="D2393" s="2" t="s">
        <v>212</v>
      </c>
      <c r="E2393" s="2" t="s">
        <v>393</v>
      </c>
      <c r="F2393" s="3">
        <v>6</v>
      </c>
      <c r="G2393" s="2" t="s">
        <v>1101</v>
      </c>
      <c r="H2393" s="2" t="s">
        <v>10670</v>
      </c>
      <c r="I2393" s="3" t="s">
        <v>10671</v>
      </c>
      <c r="J2393" s="3" t="s">
        <v>1098</v>
      </c>
      <c r="K2393" s="2" t="s">
        <v>10672</v>
      </c>
    </row>
    <row r="2394" spans="1:11" x14ac:dyDescent="0.25">
      <c r="A2394" s="2" t="s">
        <v>10673</v>
      </c>
      <c r="B2394" s="2" t="s">
        <v>211</v>
      </c>
      <c r="C2394" s="2" t="s">
        <v>27</v>
      </c>
      <c r="D2394" s="2" t="s">
        <v>212</v>
      </c>
      <c r="E2394" s="2" t="s">
        <v>390</v>
      </c>
      <c r="F2394" s="3">
        <v>0</v>
      </c>
      <c r="G2394" s="2" t="s">
        <v>1095</v>
      </c>
      <c r="H2394" s="2" t="s">
        <v>10674</v>
      </c>
      <c r="I2394" s="3" t="s">
        <v>10675</v>
      </c>
      <c r="J2394" s="3" t="s">
        <v>1098</v>
      </c>
      <c r="K2394" s="2" t="s">
        <v>10676</v>
      </c>
    </row>
    <row r="2395" spans="1:11" x14ac:dyDescent="0.25">
      <c r="A2395" s="2" t="s">
        <v>10677</v>
      </c>
      <c r="B2395" s="2" t="s">
        <v>211</v>
      </c>
      <c r="C2395" s="2" t="s">
        <v>27</v>
      </c>
      <c r="D2395" s="2" t="s">
        <v>212</v>
      </c>
      <c r="E2395" s="2" t="s">
        <v>390</v>
      </c>
      <c r="F2395" s="3">
        <v>1</v>
      </c>
      <c r="G2395" s="2" t="s">
        <v>1101</v>
      </c>
      <c r="H2395" s="2" t="s">
        <v>10678</v>
      </c>
      <c r="I2395" s="3" t="s">
        <v>10679</v>
      </c>
      <c r="J2395" s="3" t="s">
        <v>1098</v>
      </c>
      <c r="K2395" s="2" t="s">
        <v>10680</v>
      </c>
    </row>
    <row r="2396" spans="1:11" x14ac:dyDescent="0.25">
      <c r="A2396" s="2" t="s">
        <v>10681</v>
      </c>
      <c r="B2396" s="2" t="s">
        <v>211</v>
      </c>
      <c r="C2396" s="2" t="s">
        <v>27</v>
      </c>
      <c r="D2396" s="2" t="s">
        <v>212</v>
      </c>
      <c r="E2396" s="2" t="s">
        <v>390</v>
      </c>
      <c r="F2396" s="3">
        <v>2</v>
      </c>
      <c r="G2396" s="2" t="s">
        <v>1101</v>
      </c>
      <c r="H2396" s="2" t="s">
        <v>10682</v>
      </c>
      <c r="I2396" s="3" t="s">
        <v>10683</v>
      </c>
      <c r="J2396" s="3" t="s">
        <v>1098</v>
      </c>
      <c r="K2396" s="2" t="s">
        <v>10684</v>
      </c>
    </row>
    <row r="2397" spans="1:11" x14ac:dyDescent="0.25">
      <c r="A2397" s="2" t="s">
        <v>10685</v>
      </c>
      <c r="B2397" s="2" t="s">
        <v>211</v>
      </c>
      <c r="C2397" s="2" t="s">
        <v>27</v>
      </c>
      <c r="D2397" s="2" t="s">
        <v>212</v>
      </c>
      <c r="E2397" s="2" t="s">
        <v>390</v>
      </c>
      <c r="F2397" s="3">
        <v>3</v>
      </c>
      <c r="G2397" s="2" t="s">
        <v>1101</v>
      </c>
      <c r="H2397" s="2" t="s">
        <v>10686</v>
      </c>
      <c r="I2397" s="3" t="s">
        <v>10687</v>
      </c>
      <c r="J2397" s="3" t="s">
        <v>1098</v>
      </c>
      <c r="K2397" s="2" t="s">
        <v>10688</v>
      </c>
    </row>
    <row r="2398" spans="1:11" x14ac:dyDescent="0.25">
      <c r="A2398" s="2" t="s">
        <v>10689</v>
      </c>
      <c r="B2398" s="2" t="s">
        <v>211</v>
      </c>
      <c r="C2398" s="2" t="s">
        <v>27</v>
      </c>
      <c r="D2398" s="2" t="s">
        <v>212</v>
      </c>
      <c r="E2398" s="2" t="s">
        <v>390</v>
      </c>
      <c r="F2398" s="3">
        <v>4</v>
      </c>
      <c r="G2398" s="2" t="s">
        <v>1101</v>
      </c>
      <c r="H2398" s="2" t="s">
        <v>10690</v>
      </c>
      <c r="I2398" s="3" t="s">
        <v>10691</v>
      </c>
      <c r="J2398" s="3" t="s">
        <v>1098</v>
      </c>
      <c r="K2398" s="2" t="s">
        <v>10692</v>
      </c>
    </row>
    <row r="2399" spans="1:11" x14ac:dyDescent="0.25">
      <c r="A2399" s="2" t="s">
        <v>10693</v>
      </c>
      <c r="B2399" s="2" t="s">
        <v>211</v>
      </c>
      <c r="C2399" s="2" t="s">
        <v>27</v>
      </c>
      <c r="D2399" s="2" t="s">
        <v>212</v>
      </c>
      <c r="E2399" s="2" t="s">
        <v>390</v>
      </c>
      <c r="F2399" s="3">
        <v>5</v>
      </c>
      <c r="G2399" s="2" t="s">
        <v>1101</v>
      </c>
      <c r="H2399" s="2" t="s">
        <v>10694</v>
      </c>
      <c r="I2399" s="3" t="s">
        <v>10695</v>
      </c>
      <c r="J2399" s="3" t="s">
        <v>1098</v>
      </c>
      <c r="K2399" s="2" t="s">
        <v>10696</v>
      </c>
    </row>
    <row r="2400" spans="1:11" x14ac:dyDescent="0.25">
      <c r="A2400" s="2" t="s">
        <v>10697</v>
      </c>
      <c r="B2400" s="2" t="s">
        <v>211</v>
      </c>
      <c r="C2400" s="2" t="s">
        <v>27</v>
      </c>
      <c r="D2400" s="2" t="s">
        <v>212</v>
      </c>
      <c r="E2400" s="2" t="s">
        <v>390</v>
      </c>
      <c r="F2400" s="3">
        <v>6</v>
      </c>
      <c r="G2400" s="2" t="s">
        <v>1101</v>
      </c>
      <c r="H2400" s="2" t="s">
        <v>10698</v>
      </c>
      <c r="I2400" s="3" t="s">
        <v>10699</v>
      </c>
      <c r="J2400" s="3" t="s">
        <v>1098</v>
      </c>
      <c r="K2400" s="2" t="s">
        <v>10700</v>
      </c>
    </row>
    <row r="2401" spans="1:11" x14ac:dyDescent="0.25">
      <c r="A2401" s="2" t="s">
        <v>10701</v>
      </c>
      <c r="B2401" s="2" t="s">
        <v>211</v>
      </c>
      <c r="C2401" s="2" t="s">
        <v>27</v>
      </c>
      <c r="D2401" s="2" t="s">
        <v>212</v>
      </c>
      <c r="E2401" s="2" t="s">
        <v>385</v>
      </c>
      <c r="F2401" s="3">
        <v>0</v>
      </c>
      <c r="G2401" s="2" t="s">
        <v>1095</v>
      </c>
      <c r="H2401" s="2" t="s">
        <v>10702</v>
      </c>
      <c r="I2401" s="3" t="s">
        <v>10703</v>
      </c>
      <c r="J2401" s="3" t="s">
        <v>1098</v>
      </c>
      <c r="K2401" s="2" t="s">
        <v>10704</v>
      </c>
    </row>
    <row r="2402" spans="1:11" x14ac:dyDescent="0.25">
      <c r="A2402" s="2" t="s">
        <v>10705</v>
      </c>
      <c r="B2402" s="2" t="s">
        <v>211</v>
      </c>
      <c r="C2402" s="2" t="s">
        <v>27</v>
      </c>
      <c r="D2402" s="2" t="s">
        <v>212</v>
      </c>
      <c r="E2402" s="2" t="s">
        <v>385</v>
      </c>
      <c r="F2402" s="3">
        <v>1</v>
      </c>
      <c r="G2402" s="2" t="s">
        <v>1101</v>
      </c>
      <c r="H2402" s="2" t="s">
        <v>10706</v>
      </c>
      <c r="I2402" s="3" t="s">
        <v>10707</v>
      </c>
      <c r="J2402" s="3" t="s">
        <v>1098</v>
      </c>
      <c r="K2402" s="2" t="s">
        <v>10708</v>
      </c>
    </row>
    <row r="2403" spans="1:11" x14ac:dyDescent="0.25">
      <c r="A2403" s="2" t="s">
        <v>10709</v>
      </c>
      <c r="B2403" s="2" t="s">
        <v>211</v>
      </c>
      <c r="C2403" s="2" t="s">
        <v>27</v>
      </c>
      <c r="D2403" s="2" t="s">
        <v>212</v>
      </c>
      <c r="E2403" s="2" t="s">
        <v>385</v>
      </c>
      <c r="F2403" s="3">
        <v>2</v>
      </c>
      <c r="G2403" s="2" t="s">
        <v>1101</v>
      </c>
      <c r="H2403" s="2" t="s">
        <v>10710</v>
      </c>
      <c r="I2403" s="3" t="s">
        <v>10711</v>
      </c>
      <c r="J2403" s="3" t="s">
        <v>1132</v>
      </c>
      <c r="K2403" s="2" t="s">
        <v>10712</v>
      </c>
    </row>
    <row r="2404" spans="1:11" x14ac:dyDescent="0.25">
      <c r="A2404" s="2" t="s">
        <v>10713</v>
      </c>
      <c r="B2404" s="2" t="s">
        <v>211</v>
      </c>
      <c r="C2404" s="2" t="s">
        <v>27</v>
      </c>
      <c r="D2404" s="2" t="s">
        <v>212</v>
      </c>
      <c r="E2404" s="2" t="s">
        <v>385</v>
      </c>
      <c r="F2404" s="3">
        <v>3</v>
      </c>
      <c r="G2404" s="2" t="s">
        <v>1101</v>
      </c>
      <c r="H2404" s="2" t="s">
        <v>10714</v>
      </c>
      <c r="I2404" s="3" t="s">
        <v>10715</v>
      </c>
      <c r="J2404" s="3" t="s">
        <v>1098</v>
      </c>
      <c r="K2404" s="2" t="s">
        <v>10716</v>
      </c>
    </row>
    <row r="2405" spans="1:11" x14ac:dyDescent="0.25">
      <c r="A2405" s="2" t="s">
        <v>10717</v>
      </c>
      <c r="B2405" s="2" t="s">
        <v>211</v>
      </c>
      <c r="C2405" s="2" t="s">
        <v>27</v>
      </c>
      <c r="D2405" s="2" t="s">
        <v>212</v>
      </c>
      <c r="E2405" s="2" t="s">
        <v>385</v>
      </c>
      <c r="F2405" s="3">
        <v>4</v>
      </c>
      <c r="G2405" s="2" t="s">
        <v>1101</v>
      </c>
      <c r="H2405" s="2" t="s">
        <v>10718</v>
      </c>
      <c r="I2405" s="3" t="s">
        <v>10719</v>
      </c>
      <c r="J2405" s="3" t="s">
        <v>1098</v>
      </c>
      <c r="K2405" s="2" t="s">
        <v>10720</v>
      </c>
    </row>
    <row r="2406" spans="1:11" x14ac:dyDescent="0.25">
      <c r="A2406" s="2" t="s">
        <v>10721</v>
      </c>
      <c r="B2406" s="2" t="s">
        <v>211</v>
      </c>
      <c r="C2406" s="2" t="s">
        <v>27</v>
      </c>
      <c r="D2406" s="2" t="s">
        <v>212</v>
      </c>
      <c r="E2406" s="2" t="s">
        <v>385</v>
      </c>
      <c r="F2406" s="3">
        <v>5</v>
      </c>
      <c r="G2406" s="2" t="s">
        <v>1101</v>
      </c>
      <c r="H2406" s="2" t="s">
        <v>10722</v>
      </c>
      <c r="I2406" s="3" t="s">
        <v>10723</v>
      </c>
      <c r="J2406" s="3" t="s">
        <v>1098</v>
      </c>
      <c r="K2406" s="2" t="s">
        <v>10724</v>
      </c>
    </row>
    <row r="2407" spans="1:11" x14ac:dyDescent="0.25">
      <c r="A2407" s="2" t="s">
        <v>10725</v>
      </c>
      <c r="B2407" s="2" t="s">
        <v>211</v>
      </c>
      <c r="C2407" s="2" t="s">
        <v>27</v>
      </c>
      <c r="D2407" s="2" t="s">
        <v>212</v>
      </c>
      <c r="E2407" s="2" t="s">
        <v>385</v>
      </c>
      <c r="F2407" s="3">
        <v>6</v>
      </c>
      <c r="G2407" s="2" t="s">
        <v>1101</v>
      </c>
      <c r="H2407" s="2" t="s">
        <v>10726</v>
      </c>
      <c r="I2407" s="3" t="s">
        <v>10727</v>
      </c>
      <c r="J2407" s="3" t="s">
        <v>1098</v>
      </c>
      <c r="K2407" s="2" t="s">
        <v>10728</v>
      </c>
    </row>
    <row r="2408" spans="1:11" x14ac:dyDescent="0.25">
      <c r="A2408" s="2" t="s">
        <v>10729</v>
      </c>
      <c r="B2408" s="2" t="s">
        <v>214</v>
      </c>
      <c r="C2408" s="2" t="s">
        <v>27</v>
      </c>
      <c r="D2408" s="2" t="s">
        <v>215</v>
      </c>
      <c r="E2408" s="2" t="s">
        <v>706</v>
      </c>
      <c r="F2408" s="3">
        <v>0</v>
      </c>
      <c r="G2408" s="2" t="s">
        <v>1095</v>
      </c>
      <c r="H2408" s="2" t="s">
        <v>10730</v>
      </c>
      <c r="I2408" s="3" t="s">
        <v>10731</v>
      </c>
      <c r="J2408" s="3" t="s">
        <v>1098</v>
      </c>
      <c r="K2408" s="2" t="s">
        <v>10732</v>
      </c>
    </row>
    <row r="2409" spans="1:11" x14ac:dyDescent="0.25">
      <c r="A2409" s="2" t="s">
        <v>10733</v>
      </c>
      <c r="B2409" s="2" t="s">
        <v>214</v>
      </c>
      <c r="C2409" s="2" t="s">
        <v>27</v>
      </c>
      <c r="D2409" s="2" t="s">
        <v>215</v>
      </c>
      <c r="E2409" s="2" t="s">
        <v>706</v>
      </c>
      <c r="F2409" s="3">
        <v>1</v>
      </c>
      <c r="G2409" s="2" t="s">
        <v>1101</v>
      </c>
      <c r="H2409" s="2" t="s">
        <v>10734</v>
      </c>
      <c r="I2409" s="3" t="s">
        <v>10735</v>
      </c>
      <c r="J2409" s="3" t="s">
        <v>1098</v>
      </c>
      <c r="K2409" s="2" t="s">
        <v>10736</v>
      </c>
    </row>
    <row r="2410" spans="1:11" x14ac:dyDescent="0.25">
      <c r="A2410" s="2" t="s">
        <v>10737</v>
      </c>
      <c r="B2410" s="2" t="s">
        <v>214</v>
      </c>
      <c r="C2410" s="2" t="s">
        <v>27</v>
      </c>
      <c r="D2410" s="2" t="s">
        <v>215</v>
      </c>
      <c r="E2410" s="2" t="s">
        <v>706</v>
      </c>
      <c r="F2410" s="3">
        <v>2</v>
      </c>
      <c r="G2410" s="2" t="s">
        <v>1101</v>
      </c>
      <c r="H2410" s="2" t="s">
        <v>10738</v>
      </c>
      <c r="I2410" s="3" t="s">
        <v>10739</v>
      </c>
      <c r="J2410" s="3" t="s">
        <v>1098</v>
      </c>
      <c r="K2410" s="2" t="s">
        <v>10740</v>
      </c>
    </row>
    <row r="2411" spans="1:11" x14ac:dyDescent="0.25">
      <c r="A2411" s="2" t="s">
        <v>10741</v>
      </c>
      <c r="B2411" s="2" t="s">
        <v>214</v>
      </c>
      <c r="C2411" s="2" t="s">
        <v>27</v>
      </c>
      <c r="D2411" s="2" t="s">
        <v>215</v>
      </c>
      <c r="E2411" s="2" t="s">
        <v>706</v>
      </c>
      <c r="F2411" s="3">
        <v>3</v>
      </c>
      <c r="G2411" s="2" t="s">
        <v>1101</v>
      </c>
      <c r="H2411" s="2" t="s">
        <v>10742</v>
      </c>
      <c r="I2411" s="3" t="s">
        <v>10743</v>
      </c>
      <c r="J2411" s="3" t="s">
        <v>1098</v>
      </c>
      <c r="K2411" s="2" t="s">
        <v>10744</v>
      </c>
    </row>
    <row r="2412" spans="1:11" x14ac:dyDescent="0.25">
      <c r="A2412" s="2" t="s">
        <v>10745</v>
      </c>
      <c r="B2412" s="2" t="s">
        <v>214</v>
      </c>
      <c r="C2412" s="2" t="s">
        <v>27</v>
      </c>
      <c r="D2412" s="2" t="s">
        <v>215</v>
      </c>
      <c r="E2412" s="2" t="s">
        <v>706</v>
      </c>
      <c r="F2412" s="3">
        <v>4</v>
      </c>
      <c r="G2412" s="2" t="s">
        <v>1101</v>
      </c>
      <c r="H2412" s="2" t="s">
        <v>10746</v>
      </c>
      <c r="I2412" s="3" t="s">
        <v>10747</v>
      </c>
      <c r="J2412" s="3" t="s">
        <v>1098</v>
      </c>
      <c r="K2412" s="2" t="s">
        <v>10748</v>
      </c>
    </row>
    <row r="2413" spans="1:11" x14ac:dyDescent="0.25">
      <c r="A2413" s="2" t="s">
        <v>10749</v>
      </c>
      <c r="B2413" s="2" t="s">
        <v>214</v>
      </c>
      <c r="C2413" s="2" t="s">
        <v>27</v>
      </c>
      <c r="D2413" s="2" t="s">
        <v>215</v>
      </c>
      <c r="E2413" s="2" t="s">
        <v>706</v>
      </c>
      <c r="F2413" s="3">
        <v>5</v>
      </c>
      <c r="G2413" s="2" t="s">
        <v>1101</v>
      </c>
      <c r="H2413" s="2" t="s">
        <v>10750</v>
      </c>
      <c r="I2413" s="3" t="s">
        <v>10751</v>
      </c>
      <c r="J2413" s="3" t="s">
        <v>1098</v>
      </c>
      <c r="K2413" s="2" t="s">
        <v>10752</v>
      </c>
    </row>
    <row r="2414" spans="1:11" x14ac:dyDescent="0.25">
      <c r="A2414" s="2" t="s">
        <v>10753</v>
      </c>
      <c r="B2414" s="2" t="s">
        <v>214</v>
      </c>
      <c r="C2414" s="2" t="s">
        <v>27</v>
      </c>
      <c r="D2414" s="2" t="s">
        <v>215</v>
      </c>
      <c r="E2414" s="2" t="s">
        <v>706</v>
      </c>
      <c r="F2414" s="3">
        <v>6</v>
      </c>
      <c r="G2414" s="2" t="s">
        <v>1101</v>
      </c>
      <c r="H2414" s="2" t="s">
        <v>10754</v>
      </c>
      <c r="I2414" s="3" t="s">
        <v>10755</v>
      </c>
      <c r="J2414" s="3" t="s">
        <v>1098</v>
      </c>
      <c r="K2414" s="2" t="s">
        <v>10756</v>
      </c>
    </row>
    <row r="2415" spans="1:11" x14ac:dyDescent="0.25">
      <c r="A2415" s="2" t="s">
        <v>10757</v>
      </c>
      <c r="B2415" s="2" t="s">
        <v>214</v>
      </c>
      <c r="C2415" s="2" t="s">
        <v>27</v>
      </c>
      <c r="D2415" s="2" t="s">
        <v>215</v>
      </c>
      <c r="E2415" s="2" t="s">
        <v>401</v>
      </c>
      <c r="F2415" s="3">
        <v>0</v>
      </c>
      <c r="G2415" s="2" t="s">
        <v>1095</v>
      </c>
      <c r="H2415" s="2" t="s">
        <v>10758</v>
      </c>
      <c r="I2415" s="3" t="s">
        <v>10759</v>
      </c>
      <c r="J2415" s="3" t="s">
        <v>1098</v>
      </c>
      <c r="K2415" s="2" t="s">
        <v>10760</v>
      </c>
    </row>
    <row r="2416" spans="1:11" x14ac:dyDescent="0.25">
      <c r="A2416" s="2" t="s">
        <v>10761</v>
      </c>
      <c r="B2416" s="2" t="s">
        <v>214</v>
      </c>
      <c r="C2416" s="2" t="s">
        <v>27</v>
      </c>
      <c r="D2416" s="2" t="s">
        <v>215</v>
      </c>
      <c r="E2416" s="2" t="s">
        <v>401</v>
      </c>
      <c r="F2416" s="3">
        <v>1</v>
      </c>
      <c r="G2416" s="2" t="s">
        <v>1101</v>
      </c>
      <c r="H2416" s="2" t="s">
        <v>10762</v>
      </c>
      <c r="I2416" s="3" t="s">
        <v>10763</v>
      </c>
      <c r="J2416" s="3" t="s">
        <v>1098</v>
      </c>
      <c r="K2416" s="2" t="s">
        <v>10764</v>
      </c>
    </row>
    <row r="2417" spans="1:11" x14ac:dyDescent="0.25">
      <c r="A2417" s="2" t="s">
        <v>10765</v>
      </c>
      <c r="B2417" s="2" t="s">
        <v>214</v>
      </c>
      <c r="C2417" s="2" t="s">
        <v>27</v>
      </c>
      <c r="D2417" s="2" t="s">
        <v>215</v>
      </c>
      <c r="E2417" s="2" t="s">
        <v>401</v>
      </c>
      <c r="F2417" s="3">
        <v>2</v>
      </c>
      <c r="G2417" s="2" t="s">
        <v>1101</v>
      </c>
      <c r="H2417" s="2" t="s">
        <v>10766</v>
      </c>
      <c r="I2417" s="3" t="s">
        <v>10767</v>
      </c>
      <c r="J2417" s="3" t="s">
        <v>1098</v>
      </c>
      <c r="K2417" s="2" t="s">
        <v>10768</v>
      </c>
    </row>
    <row r="2418" spans="1:11" x14ac:dyDescent="0.25">
      <c r="A2418" s="2" t="s">
        <v>10769</v>
      </c>
      <c r="B2418" s="2" t="s">
        <v>214</v>
      </c>
      <c r="C2418" s="2" t="s">
        <v>27</v>
      </c>
      <c r="D2418" s="2" t="s">
        <v>215</v>
      </c>
      <c r="E2418" s="2" t="s">
        <v>401</v>
      </c>
      <c r="F2418" s="3">
        <v>3</v>
      </c>
      <c r="G2418" s="2" t="s">
        <v>1101</v>
      </c>
      <c r="H2418" s="2" t="s">
        <v>10770</v>
      </c>
      <c r="I2418" s="3" t="s">
        <v>10771</v>
      </c>
      <c r="J2418" s="3" t="s">
        <v>1098</v>
      </c>
      <c r="K2418" s="2" t="s">
        <v>10772</v>
      </c>
    </row>
    <row r="2419" spans="1:11" x14ac:dyDescent="0.25">
      <c r="A2419" s="2" t="s">
        <v>10773</v>
      </c>
      <c r="B2419" s="2" t="s">
        <v>214</v>
      </c>
      <c r="C2419" s="2" t="s">
        <v>27</v>
      </c>
      <c r="D2419" s="2" t="s">
        <v>215</v>
      </c>
      <c r="E2419" s="2" t="s">
        <v>401</v>
      </c>
      <c r="F2419" s="3">
        <v>4</v>
      </c>
      <c r="G2419" s="2" t="s">
        <v>1101</v>
      </c>
      <c r="H2419" s="2" t="s">
        <v>10774</v>
      </c>
      <c r="I2419" s="3" t="s">
        <v>10775</v>
      </c>
      <c r="J2419" s="3" t="s">
        <v>1098</v>
      </c>
      <c r="K2419" s="2" t="s">
        <v>10776</v>
      </c>
    </row>
    <row r="2420" spans="1:11" x14ac:dyDescent="0.25">
      <c r="A2420" s="2" t="s">
        <v>10777</v>
      </c>
      <c r="B2420" s="2" t="s">
        <v>214</v>
      </c>
      <c r="C2420" s="2" t="s">
        <v>27</v>
      </c>
      <c r="D2420" s="2" t="s">
        <v>215</v>
      </c>
      <c r="E2420" s="2" t="s">
        <v>401</v>
      </c>
      <c r="F2420" s="3">
        <v>5</v>
      </c>
      <c r="G2420" s="2" t="s">
        <v>1101</v>
      </c>
      <c r="H2420" s="2" t="s">
        <v>10778</v>
      </c>
      <c r="I2420" s="3" t="s">
        <v>10779</v>
      </c>
      <c r="J2420" s="3" t="s">
        <v>1098</v>
      </c>
      <c r="K2420" s="2" t="s">
        <v>10780</v>
      </c>
    </row>
    <row r="2421" spans="1:11" x14ac:dyDescent="0.25">
      <c r="A2421" s="2" t="s">
        <v>10781</v>
      </c>
      <c r="B2421" s="2" t="s">
        <v>214</v>
      </c>
      <c r="C2421" s="2" t="s">
        <v>27</v>
      </c>
      <c r="D2421" s="2" t="s">
        <v>215</v>
      </c>
      <c r="E2421" s="2" t="s">
        <v>401</v>
      </c>
      <c r="F2421" s="3">
        <v>6</v>
      </c>
      <c r="G2421" s="2" t="s">
        <v>1101</v>
      </c>
      <c r="H2421" s="2" t="s">
        <v>10782</v>
      </c>
      <c r="I2421" s="3" t="s">
        <v>10783</v>
      </c>
      <c r="J2421" s="3" t="s">
        <v>1098</v>
      </c>
      <c r="K2421" s="2" t="s">
        <v>10784</v>
      </c>
    </row>
    <row r="2422" spans="1:11" x14ac:dyDescent="0.25">
      <c r="A2422" s="2" t="s">
        <v>10785</v>
      </c>
      <c r="B2422" s="2" t="s">
        <v>214</v>
      </c>
      <c r="C2422" s="2" t="s">
        <v>27</v>
      </c>
      <c r="D2422" s="2" t="s">
        <v>215</v>
      </c>
      <c r="E2422" s="2" t="s">
        <v>390</v>
      </c>
      <c r="F2422" s="3">
        <v>0</v>
      </c>
      <c r="G2422" s="2" t="s">
        <v>1095</v>
      </c>
      <c r="H2422" s="2" t="s">
        <v>10786</v>
      </c>
      <c r="I2422" s="3" t="s">
        <v>10787</v>
      </c>
      <c r="J2422" s="3" t="s">
        <v>1098</v>
      </c>
      <c r="K2422" s="2" t="s">
        <v>10788</v>
      </c>
    </row>
    <row r="2423" spans="1:11" x14ac:dyDescent="0.25">
      <c r="A2423" s="2" t="s">
        <v>10789</v>
      </c>
      <c r="B2423" s="2" t="s">
        <v>214</v>
      </c>
      <c r="C2423" s="2" t="s">
        <v>27</v>
      </c>
      <c r="D2423" s="2" t="s">
        <v>215</v>
      </c>
      <c r="E2423" s="2" t="s">
        <v>390</v>
      </c>
      <c r="F2423" s="3">
        <v>1</v>
      </c>
      <c r="G2423" s="2" t="s">
        <v>1101</v>
      </c>
      <c r="H2423" s="2" t="s">
        <v>10790</v>
      </c>
      <c r="I2423" s="3" t="s">
        <v>10791</v>
      </c>
      <c r="J2423" s="3" t="s">
        <v>1098</v>
      </c>
      <c r="K2423" s="2" t="s">
        <v>10792</v>
      </c>
    </row>
    <row r="2424" spans="1:11" x14ac:dyDescent="0.25">
      <c r="A2424" s="2" t="s">
        <v>10793</v>
      </c>
      <c r="B2424" s="2" t="s">
        <v>214</v>
      </c>
      <c r="C2424" s="2" t="s">
        <v>27</v>
      </c>
      <c r="D2424" s="2" t="s">
        <v>215</v>
      </c>
      <c r="E2424" s="2" t="s">
        <v>390</v>
      </c>
      <c r="F2424" s="3">
        <v>2</v>
      </c>
      <c r="G2424" s="2" t="s">
        <v>1101</v>
      </c>
      <c r="H2424" s="2" t="s">
        <v>10794</v>
      </c>
      <c r="I2424" s="3" t="s">
        <v>10795</v>
      </c>
      <c r="J2424" s="3" t="s">
        <v>1098</v>
      </c>
      <c r="K2424" s="2" t="s">
        <v>10796</v>
      </c>
    </row>
    <row r="2425" spans="1:11" x14ac:dyDescent="0.25">
      <c r="A2425" s="2" t="s">
        <v>10797</v>
      </c>
      <c r="B2425" s="2" t="s">
        <v>214</v>
      </c>
      <c r="C2425" s="2" t="s">
        <v>27</v>
      </c>
      <c r="D2425" s="2" t="s">
        <v>215</v>
      </c>
      <c r="E2425" s="2" t="s">
        <v>390</v>
      </c>
      <c r="F2425" s="3">
        <v>3</v>
      </c>
      <c r="G2425" s="2" t="s">
        <v>1101</v>
      </c>
      <c r="H2425" s="2" t="s">
        <v>10798</v>
      </c>
      <c r="I2425" s="3" t="s">
        <v>10799</v>
      </c>
      <c r="J2425" s="3" t="s">
        <v>1098</v>
      </c>
      <c r="K2425" s="2" t="s">
        <v>10800</v>
      </c>
    </row>
    <row r="2426" spans="1:11" x14ac:dyDescent="0.25">
      <c r="A2426" s="2" t="s">
        <v>10801</v>
      </c>
      <c r="B2426" s="2" t="s">
        <v>214</v>
      </c>
      <c r="C2426" s="2" t="s">
        <v>27</v>
      </c>
      <c r="D2426" s="2" t="s">
        <v>215</v>
      </c>
      <c r="E2426" s="2" t="s">
        <v>390</v>
      </c>
      <c r="F2426" s="3">
        <v>4</v>
      </c>
      <c r="G2426" s="2" t="s">
        <v>1101</v>
      </c>
      <c r="H2426" s="2" t="s">
        <v>10802</v>
      </c>
      <c r="I2426" s="3" t="s">
        <v>10803</v>
      </c>
      <c r="J2426" s="3" t="s">
        <v>1098</v>
      </c>
      <c r="K2426" s="2" t="s">
        <v>10804</v>
      </c>
    </row>
    <row r="2427" spans="1:11" x14ac:dyDescent="0.25">
      <c r="A2427" s="2" t="s">
        <v>10805</v>
      </c>
      <c r="B2427" s="2" t="s">
        <v>214</v>
      </c>
      <c r="C2427" s="2" t="s">
        <v>27</v>
      </c>
      <c r="D2427" s="2" t="s">
        <v>215</v>
      </c>
      <c r="E2427" s="2" t="s">
        <v>390</v>
      </c>
      <c r="F2427" s="3">
        <v>5</v>
      </c>
      <c r="G2427" s="2" t="s">
        <v>1101</v>
      </c>
      <c r="H2427" s="2" t="s">
        <v>10806</v>
      </c>
      <c r="I2427" s="3" t="s">
        <v>10807</v>
      </c>
      <c r="J2427" s="3" t="s">
        <v>1098</v>
      </c>
      <c r="K2427" s="2" t="s">
        <v>10808</v>
      </c>
    </row>
    <row r="2428" spans="1:11" x14ac:dyDescent="0.25">
      <c r="A2428" s="2" t="s">
        <v>10809</v>
      </c>
      <c r="B2428" s="2" t="s">
        <v>214</v>
      </c>
      <c r="C2428" s="2" t="s">
        <v>27</v>
      </c>
      <c r="D2428" s="2" t="s">
        <v>215</v>
      </c>
      <c r="E2428" s="2" t="s">
        <v>390</v>
      </c>
      <c r="F2428" s="3">
        <v>6</v>
      </c>
      <c r="G2428" s="2" t="s">
        <v>1101</v>
      </c>
      <c r="H2428" s="2" t="s">
        <v>10810</v>
      </c>
      <c r="I2428" s="3" t="s">
        <v>10811</v>
      </c>
      <c r="J2428" s="3" t="s">
        <v>1098</v>
      </c>
      <c r="K2428" s="2" t="s">
        <v>10812</v>
      </c>
    </row>
    <row r="2429" spans="1:11" x14ac:dyDescent="0.25">
      <c r="A2429" s="2" t="s">
        <v>10813</v>
      </c>
      <c r="B2429" s="2" t="s">
        <v>217</v>
      </c>
      <c r="C2429" s="2" t="s">
        <v>27</v>
      </c>
      <c r="D2429" s="2" t="s">
        <v>218</v>
      </c>
      <c r="E2429" s="2" t="s">
        <v>388</v>
      </c>
      <c r="F2429" s="3">
        <v>0</v>
      </c>
      <c r="G2429" s="2" t="s">
        <v>1095</v>
      </c>
      <c r="H2429" s="2" t="s">
        <v>10814</v>
      </c>
      <c r="I2429" s="3" t="s">
        <v>10815</v>
      </c>
      <c r="J2429" s="3" t="s">
        <v>1098</v>
      </c>
      <c r="K2429" s="2" t="s">
        <v>10816</v>
      </c>
    </row>
    <row r="2430" spans="1:11" x14ac:dyDescent="0.25">
      <c r="A2430" s="2" t="s">
        <v>10817</v>
      </c>
      <c r="B2430" s="2" t="s">
        <v>217</v>
      </c>
      <c r="C2430" s="2" t="s">
        <v>27</v>
      </c>
      <c r="D2430" s="2" t="s">
        <v>218</v>
      </c>
      <c r="E2430" s="2" t="s">
        <v>388</v>
      </c>
      <c r="F2430" s="3">
        <v>1</v>
      </c>
      <c r="G2430" s="2" t="s">
        <v>1101</v>
      </c>
      <c r="H2430" s="2" t="s">
        <v>10818</v>
      </c>
      <c r="I2430" s="3" t="s">
        <v>10819</v>
      </c>
      <c r="J2430" s="3" t="s">
        <v>1098</v>
      </c>
      <c r="K2430" s="2" t="s">
        <v>10820</v>
      </c>
    </row>
    <row r="2431" spans="1:11" x14ac:dyDescent="0.25">
      <c r="A2431" s="2" t="s">
        <v>10821</v>
      </c>
      <c r="B2431" s="2" t="s">
        <v>217</v>
      </c>
      <c r="C2431" s="2" t="s">
        <v>27</v>
      </c>
      <c r="D2431" s="2" t="s">
        <v>218</v>
      </c>
      <c r="E2431" s="2" t="s">
        <v>388</v>
      </c>
      <c r="F2431" s="3">
        <v>2</v>
      </c>
      <c r="G2431" s="2" t="s">
        <v>1101</v>
      </c>
      <c r="H2431" s="2" t="s">
        <v>10822</v>
      </c>
      <c r="I2431" s="3" t="s">
        <v>10823</v>
      </c>
      <c r="J2431" s="3" t="s">
        <v>1098</v>
      </c>
      <c r="K2431" s="2" t="s">
        <v>10824</v>
      </c>
    </row>
    <row r="2432" spans="1:11" x14ac:dyDescent="0.25">
      <c r="A2432" s="2" t="s">
        <v>10825</v>
      </c>
      <c r="B2432" s="2" t="s">
        <v>217</v>
      </c>
      <c r="C2432" s="2" t="s">
        <v>27</v>
      </c>
      <c r="D2432" s="2" t="s">
        <v>218</v>
      </c>
      <c r="E2432" s="2" t="s">
        <v>388</v>
      </c>
      <c r="F2432" s="3">
        <v>3</v>
      </c>
      <c r="G2432" s="2" t="s">
        <v>1101</v>
      </c>
      <c r="H2432" s="2" t="s">
        <v>10826</v>
      </c>
      <c r="I2432" s="3" t="s">
        <v>10827</v>
      </c>
      <c r="J2432" s="3" t="s">
        <v>1098</v>
      </c>
      <c r="K2432" s="2" t="s">
        <v>10828</v>
      </c>
    </row>
    <row r="2433" spans="1:11" x14ac:dyDescent="0.25">
      <c r="A2433" s="2" t="s">
        <v>10829</v>
      </c>
      <c r="B2433" s="2" t="s">
        <v>217</v>
      </c>
      <c r="C2433" s="2" t="s">
        <v>27</v>
      </c>
      <c r="D2433" s="2" t="s">
        <v>218</v>
      </c>
      <c r="E2433" s="2" t="s">
        <v>388</v>
      </c>
      <c r="F2433" s="3">
        <v>4</v>
      </c>
      <c r="G2433" s="2" t="s">
        <v>1101</v>
      </c>
      <c r="H2433" s="2" t="s">
        <v>10830</v>
      </c>
      <c r="I2433" s="3" t="s">
        <v>10831</v>
      </c>
      <c r="J2433" s="3" t="s">
        <v>1098</v>
      </c>
      <c r="K2433" s="2" t="s">
        <v>10832</v>
      </c>
    </row>
    <row r="2434" spans="1:11" x14ac:dyDescent="0.25">
      <c r="A2434" s="2" t="s">
        <v>10833</v>
      </c>
      <c r="B2434" s="2" t="s">
        <v>217</v>
      </c>
      <c r="C2434" s="2" t="s">
        <v>27</v>
      </c>
      <c r="D2434" s="2" t="s">
        <v>218</v>
      </c>
      <c r="E2434" s="2" t="s">
        <v>388</v>
      </c>
      <c r="F2434" s="3">
        <v>5</v>
      </c>
      <c r="G2434" s="2" t="s">
        <v>1101</v>
      </c>
      <c r="H2434" s="2" t="s">
        <v>10834</v>
      </c>
      <c r="I2434" s="3" t="s">
        <v>10835</v>
      </c>
      <c r="J2434" s="3" t="s">
        <v>1098</v>
      </c>
      <c r="K2434" s="2" t="s">
        <v>10836</v>
      </c>
    </row>
    <row r="2435" spans="1:11" x14ac:dyDescent="0.25">
      <c r="A2435" s="2" t="s">
        <v>10837</v>
      </c>
      <c r="B2435" s="2" t="s">
        <v>217</v>
      </c>
      <c r="C2435" s="2" t="s">
        <v>27</v>
      </c>
      <c r="D2435" s="2" t="s">
        <v>218</v>
      </c>
      <c r="E2435" s="2" t="s">
        <v>388</v>
      </c>
      <c r="F2435" s="3">
        <v>6</v>
      </c>
      <c r="G2435" s="2" t="s">
        <v>1101</v>
      </c>
      <c r="H2435" s="2" t="s">
        <v>10838</v>
      </c>
      <c r="I2435" s="3" t="s">
        <v>10839</v>
      </c>
      <c r="J2435" s="3" t="s">
        <v>1098</v>
      </c>
      <c r="K2435" s="2" t="s">
        <v>10840</v>
      </c>
    </row>
    <row r="2436" spans="1:11" x14ac:dyDescent="0.25">
      <c r="A2436" s="2" t="s">
        <v>10841</v>
      </c>
      <c r="B2436" s="2" t="s">
        <v>217</v>
      </c>
      <c r="C2436" s="2" t="s">
        <v>27</v>
      </c>
      <c r="D2436" s="2" t="s">
        <v>218</v>
      </c>
      <c r="E2436" s="2" t="s">
        <v>706</v>
      </c>
      <c r="F2436" s="3">
        <v>0</v>
      </c>
      <c r="G2436" s="2" t="s">
        <v>1095</v>
      </c>
      <c r="H2436" s="2" t="s">
        <v>10842</v>
      </c>
      <c r="I2436" s="3" t="s">
        <v>10843</v>
      </c>
      <c r="J2436" s="3" t="s">
        <v>1132</v>
      </c>
      <c r="K2436" s="2" t="s">
        <v>10844</v>
      </c>
    </row>
    <row r="2437" spans="1:11" x14ac:dyDescent="0.25">
      <c r="A2437" s="2" t="s">
        <v>10845</v>
      </c>
      <c r="B2437" s="2" t="s">
        <v>217</v>
      </c>
      <c r="C2437" s="2" t="s">
        <v>27</v>
      </c>
      <c r="D2437" s="2" t="s">
        <v>218</v>
      </c>
      <c r="E2437" s="2" t="s">
        <v>706</v>
      </c>
      <c r="F2437" s="3">
        <v>1</v>
      </c>
      <c r="G2437" s="2" t="s">
        <v>1101</v>
      </c>
      <c r="H2437" s="2" t="s">
        <v>10846</v>
      </c>
      <c r="I2437" s="3" t="s">
        <v>10847</v>
      </c>
      <c r="J2437" s="3" t="s">
        <v>1132</v>
      </c>
      <c r="K2437" s="2" t="s">
        <v>10848</v>
      </c>
    </row>
    <row r="2438" spans="1:11" x14ac:dyDescent="0.25">
      <c r="A2438" s="2" t="s">
        <v>10849</v>
      </c>
      <c r="B2438" s="2" t="s">
        <v>217</v>
      </c>
      <c r="C2438" s="2" t="s">
        <v>27</v>
      </c>
      <c r="D2438" s="2" t="s">
        <v>218</v>
      </c>
      <c r="E2438" s="2" t="s">
        <v>706</v>
      </c>
      <c r="F2438" s="3">
        <v>2</v>
      </c>
      <c r="G2438" s="2" t="s">
        <v>1101</v>
      </c>
      <c r="H2438" s="2" t="s">
        <v>10850</v>
      </c>
      <c r="I2438" s="3" t="s">
        <v>10851</v>
      </c>
      <c r="J2438" s="3" t="s">
        <v>1132</v>
      </c>
      <c r="K2438" s="2" t="s">
        <v>10852</v>
      </c>
    </row>
    <row r="2439" spans="1:11" x14ac:dyDescent="0.25">
      <c r="A2439" s="2" t="s">
        <v>10853</v>
      </c>
      <c r="B2439" s="2" t="s">
        <v>217</v>
      </c>
      <c r="C2439" s="2" t="s">
        <v>27</v>
      </c>
      <c r="D2439" s="2" t="s">
        <v>218</v>
      </c>
      <c r="E2439" s="2" t="s">
        <v>706</v>
      </c>
      <c r="F2439" s="3">
        <v>3</v>
      </c>
      <c r="G2439" s="2" t="s">
        <v>1101</v>
      </c>
      <c r="H2439" s="2" t="s">
        <v>10854</v>
      </c>
      <c r="I2439" s="3" t="s">
        <v>10855</v>
      </c>
      <c r="J2439" s="3" t="s">
        <v>1132</v>
      </c>
      <c r="K2439" s="2" t="s">
        <v>10856</v>
      </c>
    </row>
    <row r="2440" spans="1:11" x14ac:dyDescent="0.25">
      <c r="A2440" s="2" t="s">
        <v>10857</v>
      </c>
      <c r="B2440" s="2" t="s">
        <v>217</v>
      </c>
      <c r="C2440" s="2" t="s">
        <v>27</v>
      </c>
      <c r="D2440" s="2" t="s">
        <v>218</v>
      </c>
      <c r="E2440" s="2" t="s">
        <v>706</v>
      </c>
      <c r="F2440" s="3">
        <v>4</v>
      </c>
      <c r="G2440" s="2" t="s">
        <v>1101</v>
      </c>
      <c r="H2440" s="2" t="s">
        <v>10858</v>
      </c>
      <c r="I2440" s="3" t="s">
        <v>10859</v>
      </c>
      <c r="J2440" s="3" t="s">
        <v>1132</v>
      </c>
      <c r="K2440" s="2" t="s">
        <v>10860</v>
      </c>
    </row>
    <row r="2441" spans="1:11" x14ac:dyDescent="0.25">
      <c r="A2441" s="2" t="s">
        <v>10861</v>
      </c>
      <c r="B2441" s="2" t="s">
        <v>217</v>
      </c>
      <c r="C2441" s="2" t="s">
        <v>27</v>
      </c>
      <c r="D2441" s="2" t="s">
        <v>218</v>
      </c>
      <c r="E2441" s="2" t="s">
        <v>706</v>
      </c>
      <c r="F2441" s="3">
        <v>5</v>
      </c>
      <c r="G2441" s="2" t="s">
        <v>1101</v>
      </c>
      <c r="H2441" s="2" t="s">
        <v>10862</v>
      </c>
      <c r="I2441" s="3" t="s">
        <v>10863</v>
      </c>
      <c r="J2441" s="3" t="s">
        <v>1132</v>
      </c>
      <c r="K2441" s="2" t="s">
        <v>10864</v>
      </c>
    </row>
    <row r="2442" spans="1:11" x14ac:dyDescent="0.25">
      <c r="A2442" s="2" t="s">
        <v>10865</v>
      </c>
      <c r="B2442" s="2" t="s">
        <v>217</v>
      </c>
      <c r="C2442" s="2" t="s">
        <v>27</v>
      </c>
      <c r="D2442" s="2" t="s">
        <v>218</v>
      </c>
      <c r="E2442" s="2" t="s">
        <v>706</v>
      </c>
      <c r="F2442" s="3">
        <v>6</v>
      </c>
      <c r="G2442" s="2" t="s">
        <v>1101</v>
      </c>
      <c r="H2442" s="2" t="s">
        <v>10866</v>
      </c>
      <c r="I2442" s="3" t="s">
        <v>10867</v>
      </c>
      <c r="J2442" s="3" t="s">
        <v>1132</v>
      </c>
      <c r="K2442" s="2" t="s">
        <v>10868</v>
      </c>
    </row>
    <row r="2443" spans="1:11" x14ac:dyDescent="0.25">
      <c r="A2443" s="2" t="s">
        <v>10869</v>
      </c>
      <c r="B2443" s="2" t="s">
        <v>217</v>
      </c>
      <c r="C2443" s="2" t="s">
        <v>27</v>
      </c>
      <c r="D2443" s="2" t="s">
        <v>218</v>
      </c>
      <c r="E2443" s="2" t="s">
        <v>401</v>
      </c>
      <c r="F2443" s="3">
        <v>0</v>
      </c>
      <c r="G2443" s="2" t="s">
        <v>1095</v>
      </c>
      <c r="H2443" s="2" t="s">
        <v>10870</v>
      </c>
      <c r="I2443" s="3" t="s">
        <v>10871</v>
      </c>
      <c r="J2443" s="3" t="s">
        <v>1098</v>
      </c>
      <c r="K2443" s="2" t="s">
        <v>10872</v>
      </c>
    </row>
    <row r="2444" spans="1:11" x14ac:dyDescent="0.25">
      <c r="A2444" s="2" t="s">
        <v>10873</v>
      </c>
      <c r="B2444" s="2" t="s">
        <v>217</v>
      </c>
      <c r="C2444" s="2" t="s">
        <v>27</v>
      </c>
      <c r="D2444" s="2" t="s">
        <v>218</v>
      </c>
      <c r="E2444" s="2" t="s">
        <v>401</v>
      </c>
      <c r="F2444" s="3">
        <v>1</v>
      </c>
      <c r="G2444" s="2" t="s">
        <v>1101</v>
      </c>
      <c r="H2444" s="2" t="s">
        <v>10874</v>
      </c>
      <c r="I2444" s="3" t="s">
        <v>10875</v>
      </c>
      <c r="J2444" s="3" t="s">
        <v>1098</v>
      </c>
      <c r="K2444" s="2" t="s">
        <v>10876</v>
      </c>
    </row>
    <row r="2445" spans="1:11" x14ac:dyDescent="0.25">
      <c r="A2445" s="2" t="s">
        <v>10877</v>
      </c>
      <c r="B2445" s="2" t="s">
        <v>217</v>
      </c>
      <c r="C2445" s="2" t="s">
        <v>27</v>
      </c>
      <c r="D2445" s="2" t="s">
        <v>218</v>
      </c>
      <c r="E2445" s="2" t="s">
        <v>401</v>
      </c>
      <c r="F2445" s="3">
        <v>2</v>
      </c>
      <c r="G2445" s="2" t="s">
        <v>1101</v>
      </c>
      <c r="H2445" s="2" t="s">
        <v>10878</v>
      </c>
      <c r="I2445" s="3" t="s">
        <v>10879</v>
      </c>
      <c r="J2445" s="3" t="s">
        <v>1098</v>
      </c>
      <c r="K2445" s="2" t="s">
        <v>10880</v>
      </c>
    </row>
    <row r="2446" spans="1:11" x14ac:dyDescent="0.25">
      <c r="A2446" s="2" t="s">
        <v>10881</v>
      </c>
      <c r="B2446" s="2" t="s">
        <v>217</v>
      </c>
      <c r="C2446" s="2" t="s">
        <v>27</v>
      </c>
      <c r="D2446" s="2" t="s">
        <v>218</v>
      </c>
      <c r="E2446" s="2" t="s">
        <v>401</v>
      </c>
      <c r="F2446" s="3">
        <v>3</v>
      </c>
      <c r="G2446" s="2" t="s">
        <v>1101</v>
      </c>
      <c r="H2446" s="2" t="s">
        <v>10882</v>
      </c>
      <c r="I2446" s="3" t="s">
        <v>10883</v>
      </c>
      <c r="J2446" s="3" t="s">
        <v>1098</v>
      </c>
      <c r="K2446" s="2" t="s">
        <v>10884</v>
      </c>
    </row>
    <row r="2447" spans="1:11" x14ac:dyDescent="0.25">
      <c r="A2447" s="2" t="s">
        <v>10885</v>
      </c>
      <c r="B2447" s="2" t="s">
        <v>217</v>
      </c>
      <c r="C2447" s="2" t="s">
        <v>27</v>
      </c>
      <c r="D2447" s="2" t="s">
        <v>218</v>
      </c>
      <c r="E2447" s="2" t="s">
        <v>401</v>
      </c>
      <c r="F2447" s="3">
        <v>4</v>
      </c>
      <c r="G2447" s="2" t="s">
        <v>1101</v>
      </c>
      <c r="H2447" s="2" t="s">
        <v>10886</v>
      </c>
      <c r="I2447" s="3" t="s">
        <v>10887</v>
      </c>
      <c r="J2447" s="3" t="s">
        <v>1098</v>
      </c>
      <c r="K2447" s="2" t="s">
        <v>10888</v>
      </c>
    </row>
    <row r="2448" spans="1:11" x14ac:dyDescent="0.25">
      <c r="A2448" s="2" t="s">
        <v>10889</v>
      </c>
      <c r="B2448" s="2" t="s">
        <v>217</v>
      </c>
      <c r="C2448" s="2" t="s">
        <v>27</v>
      </c>
      <c r="D2448" s="2" t="s">
        <v>218</v>
      </c>
      <c r="E2448" s="2" t="s">
        <v>401</v>
      </c>
      <c r="F2448" s="3">
        <v>5</v>
      </c>
      <c r="G2448" s="2" t="s">
        <v>1101</v>
      </c>
      <c r="H2448" s="2" t="s">
        <v>10890</v>
      </c>
      <c r="I2448" s="3" t="s">
        <v>10891</v>
      </c>
      <c r="J2448" s="3" t="s">
        <v>1098</v>
      </c>
      <c r="K2448" s="2" t="s">
        <v>10892</v>
      </c>
    </row>
    <row r="2449" spans="1:11" x14ac:dyDescent="0.25">
      <c r="A2449" s="2" t="s">
        <v>10893</v>
      </c>
      <c r="B2449" s="2" t="s">
        <v>217</v>
      </c>
      <c r="C2449" s="2" t="s">
        <v>27</v>
      </c>
      <c r="D2449" s="2" t="s">
        <v>218</v>
      </c>
      <c r="E2449" s="2" t="s">
        <v>401</v>
      </c>
      <c r="F2449" s="3">
        <v>6</v>
      </c>
      <c r="G2449" s="2" t="s">
        <v>1101</v>
      </c>
      <c r="H2449" s="2" t="s">
        <v>10894</v>
      </c>
      <c r="I2449" s="3" t="s">
        <v>10895</v>
      </c>
      <c r="J2449" s="3" t="s">
        <v>1098</v>
      </c>
      <c r="K2449" s="2" t="s">
        <v>10896</v>
      </c>
    </row>
    <row r="2450" spans="1:11" x14ac:dyDescent="0.25">
      <c r="A2450" s="2" t="s">
        <v>10897</v>
      </c>
      <c r="B2450" s="2" t="s">
        <v>217</v>
      </c>
      <c r="C2450" s="2" t="s">
        <v>27</v>
      </c>
      <c r="D2450" s="2" t="s">
        <v>218</v>
      </c>
      <c r="E2450" s="2" t="s">
        <v>390</v>
      </c>
      <c r="F2450" s="3">
        <v>0</v>
      </c>
      <c r="G2450" s="2" t="s">
        <v>1095</v>
      </c>
      <c r="H2450" s="2" t="s">
        <v>10898</v>
      </c>
      <c r="I2450" s="3" t="s">
        <v>10899</v>
      </c>
      <c r="J2450" s="3" t="s">
        <v>1098</v>
      </c>
      <c r="K2450" s="2" t="s">
        <v>10900</v>
      </c>
    </row>
    <row r="2451" spans="1:11" x14ac:dyDescent="0.25">
      <c r="A2451" s="2" t="s">
        <v>10901</v>
      </c>
      <c r="B2451" s="2" t="s">
        <v>217</v>
      </c>
      <c r="C2451" s="2" t="s">
        <v>27</v>
      </c>
      <c r="D2451" s="2" t="s">
        <v>218</v>
      </c>
      <c r="E2451" s="2" t="s">
        <v>390</v>
      </c>
      <c r="F2451" s="3">
        <v>1</v>
      </c>
      <c r="G2451" s="2" t="s">
        <v>1101</v>
      </c>
      <c r="H2451" s="2" t="s">
        <v>10902</v>
      </c>
      <c r="I2451" s="3" t="s">
        <v>10903</v>
      </c>
      <c r="J2451" s="3" t="s">
        <v>1098</v>
      </c>
      <c r="K2451" s="2" t="s">
        <v>10904</v>
      </c>
    </row>
    <row r="2452" spans="1:11" x14ac:dyDescent="0.25">
      <c r="A2452" s="2" t="s">
        <v>10905</v>
      </c>
      <c r="B2452" s="2" t="s">
        <v>217</v>
      </c>
      <c r="C2452" s="2" t="s">
        <v>27</v>
      </c>
      <c r="D2452" s="2" t="s">
        <v>218</v>
      </c>
      <c r="E2452" s="2" t="s">
        <v>390</v>
      </c>
      <c r="F2452" s="3">
        <v>2</v>
      </c>
      <c r="G2452" s="2" t="s">
        <v>1101</v>
      </c>
      <c r="H2452" s="2" t="s">
        <v>10906</v>
      </c>
      <c r="I2452" s="3" t="s">
        <v>10907</v>
      </c>
      <c r="J2452" s="3" t="s">
        <v>1098</v>
      </c>
      <c r="K2452" s="2" t="s">
        <v>10908</v>
      </c>
    </row>
    <row r="2453" spans="1:11" x14ac:dyDescent="0.25">
      <c r="A2453" s="2" t="s">
        <v>10909</v>
      </c>
      <c r="B2453" s="2" t="s">
        <v>217</v>
      </c>
      <c r="C2453" s="2" t="s">
        <v>27</v>
      </c>
      <c r="D2453" s="2" t="s">
        <v>218</v>
      </c>
      <c r="E2453" s="2" t="s">
        <v>390</v>
      </c>
      <c r="F2453" s="3">
        <v>3</v>
      </c>
      <c r="G2453" s="2" t="s">
        <v>1101</v>
      </c>
      <c r="H2453" s="2" t="s">
        <v>10910</v>
      </c>
      <c r="I2453" s="3" t="s">
        <v>10911</v>
      </c>
      <c r="J2453" s="3" t="s">
        <v>1098</v>
      </c>
      <c r="K2453" s="2" t="s">
        <v>10912</v>
      </c>
    </row>
    <row r="2454" spans="1:11" x14ac:dyDescent="0.25">
      <c r="A2454" s="2" t="s">
        <v>10913</v>
      </c>
      <c r="B2454" s="2" t="s">
        <v>217</v>
      </c>
      <c r="C2454" s="2" t="s">
        <v>27</v>
      </c>
      <c r="D2454" s="2" t="s">
        <v>218</v>
      </c>
      <c r="E2454" s="2" t="s">
        <v>390</v>
      </c>
      <c r="F2454" s="3">
        <v>4</v>
      </c>
      <c r="G2454" s="2" t="s">
        <v>1101</v>
      </c>
      <c r="H2454" s="2" t="s">
        <v>10914</v>
      </c>
      <c r="I2454" s="3" t="s">
        <v>10915</v>
      </c>
      <c r="J2454" s="3" t="s">
        <v>1098</v>
      </c>
      <c r="K2454" s="2" t="s">
        <v>10916</v>
      </c>
    </row>
    <row r="2455" spans="1:11" x14ac:dyDescent="0.25">
      <c r="A2455" s="2" t="s">
        <v>10917</v>
      </c>
      <c r="B2455" s="2" t="s">
        <v>217</v>
      </c>
      <c r="C2455" s="2" t="s">
        <v>27</v>
      </c>
      <c r="D2455" s="2" t="s">
        <v>218</v>
      </c>
      <c r="E2455" s="2" t="s">
        <v>390</v>
      </c>
      <c r="F2455" s="3">
        <v>5</v>
      </c>
      <c r="G2455" s="2" t="s">
        <v>1101</v>
      </c>
      <c r="H2455" s="2" t="s">
        <v>10918</v>
      </c>
      <c r="I2455" s="3" t="s">
        <v>10919</v>
      </c>
      <c r="J2455" s="3" t="s">
        <v>1098</v>
      </c>
      <c r="K2455" s="2" t="s">
        <v>10920</v>
      </c>
    </row>
    <row r="2456" spans="1:11" x14ac:dyDescent="0.25">
      <c r="A2456" s="2" t="s">
        <v>10921</v>
      </c>
      <c r="B2456" s="2" t="s">
        <v>217</v>
      </c>
      <c r="C2456" s="2" t="s">
        <v>27</v>
      </c>
      <c r="D2456" s="2" t="s">
        <v>218</v>
      </c>
      <c r="E2456" s="2" t="s">
        <v>390</v>
      </c>
      <c r="F2456" s="3">
        <v>6</v>
      </c>
      <c r="G2456" s="2" t="s">
        <v>1101</v>
      </c>
      <c r="H2456" s="2" t="s">
        <v>10922</v>
      </c>
      <c r="I2456" s="3" t="s">
        <v>10923</v>
      </c>
      <c r="J2456" s="3" t="s">
        <v>1098</v>
      </c>
      <c r="K2456" s="2" t="s">
        <v>10924</v>
      </c>
    </row>
    <row r="2457" spans="1:11" x14ac:dyDescent="0.25">
      <c r="A2457" s="2" t="s">
        <v>10925</v>
      </c>
      <c r="B2457" s="2" t="s">
        <v>217</v>
      </c>
      <c r="C2457" s="2" t="s">
        <v>27</v>
      </c>
      <c r="D2457" s="2" t="s">
        <v>218</v>
      </c>
      <c r="E2457" s="2" t="s">
        <v>373</v>
      </c>
      <c r="F2457" s="3">
        <v>0</v>
      </c>
      <c r="G2457" s="2" t="s">
        <v>1095</v>
      </c>
      <c r="H2457" s="2" t="s">
        <v>10926</v>
      </c>
      <c r="I2457" s="3" t="s">
        <v>10927</v>
      </c>
      <c r="J2457" s="3" t="s">
        <v>1098</v>
      </c>
      <c r="K2457" s="2" t="s">
        <v>10928</v>
      </c>
    </row>
    <row r="2458" spans="1:11" x14ac:dyDescent="0.25">
      <c r="A2458" s="2" t="s">
        <v>10929</v>
      </c>
      <c r="B2458" s="2" t="s">
        <v>217</v>
      </c>
      <c r="C2458" s="2" t="s">
        <v>27</v>
      </c>
      <c r="D2458" s="2" t="s">
        <v>218</v>
      </c>
      <c r="E2458" s="2" t="s">
        <v>373</v>
      </c>
      <c r="F2458" s="3">
        <v>1</v>
      </c>
      <c r="G2458" s="2" t="s">
        <v>1101</v>
      </c>
      <c r="H2458" s="2" t="s">
        <v>10930</v>
      </c>
      <c r="I2458" s="3" t="s">
        <v>10931</v>
      </c>
      <c r="J2458" s="3" t="s">
        <v>1098</v>
      </c>
      <c r="K2458" s="2" t="s">
        <v>10932</v>
      </c>
    </row>
    <row r="2459" spans="1:11" x14ac:dyDescent="0.25">
      <c r="A2459" s="2" t="s">
        <v>10933</v>
      </c>
      <c r="B2459" s="2" t="s">
        <v>217</v>
      </c>
      <c r="C2459" s="2" t="s">
        <v>27</v>
      </c>
      <c r="D2459" s="2" t="s">
        <v>218</v>
      </c>
      <c r="E2459" s="2" t="s">
        <v>373</v>
      </c>
      <c r="F2459" s="3">
        <v>2</v>
      </c>
      <c r="G2459" s="2" t="s">
        <v>1101</v>
      </c>
      <c r="H2459" s="2" t="s">
        <v>10934</v>
      </c>
      <c r="I2459" s="3" t="s">
        <v>10935</v>
      </c>
      <c r="J2459" s="3" t="s">
        <v>1098</v>
      </c>
      <c r="K2459" s="2" t="s">
        <v>10936</v>
      </c>
    </row>
    <row r="2460" spans="1:11" x14ac:dyDescent="0.25">
      <c r="A2460" s="2" t="s">
        <v>10937</v>
      </c>
      <c r="B2460" s="2" t="s">
        <v>217</v>
      </c>
      <c r="C2460" s="2" t="s">
        <v>27</v>
      </c>
      <c r="D2460" s="2" t="s">
        <v>218</v>
      </c>
      <c r="E2460" s="2" t="s">
        <v>373</v>
      </c>
      <c r="F2460" s="3">
        <v>3</v>
      </c>
      <c r="G2460" s="2" t="s">
        <v>1101</v>
      </c>
      <c r="H2460" s="2" t="s">
        <v>10938</v>
      </c>
      <c r="I2460" s="3" t="s">
        <v>10939</v>
      </c>
      <c r="J2460" s="3" t="s">
        <v>1098</v>
      </c>
      <c r="K2460" s="2" t="s">
        <v>10940</v>
      </c>
    </row>
    <row r="2461" spans="1:11" x14ac:dyDescent="0.25">
      <c r="A2461" s="2" t="s">
        <v>10941</v>
      </c>
      <c r="B2461" s="2" t="s">
        <v>217</v>
      </c>
      <c r="C2461" s="2" t="s">
        <v>27</v>
      </c>
      <c r="D2461" s="2" t="s">
        <v>218</v>
      </c>
      <c r="E2461" s="2" t="s">
        <v>373</v>
      </c>
      <c r="F2461" s="3">
        <v>4</v>
      </c>
      <c r="G2461" s="2" t="s">
        <v>1101</v>
      </c>
      <c r="H2461" s="2" t="s">
        <v>10942</v>
      </c>
      <c r="I2461" s="3" t="s">
        <v>10943</v>
      </c>
      <c r="J2461" s="3" t="s">
        <v>1098</v>
      </c>
      <c r="K2461" s="2" t="s">
        <v>10944</v>
      </c>
    </row>
    <row r="2462" spans="1:11" x14ac:dyDescent="0.25">
      <c r="A2462" s="2" t="s">
        <v>10945</v>
      </c>
      <c r="B2462" s="2" t="s">
        <v>217</v>
      </c>
      <c r="C2462" s="2" t="s">
        <v>27</v>
      </c>
      <c r="D2462" s="2" t="s">
        <v>218</v>
      </c>
      <c r="E2462" s="2" t="s">
        <v>373</v>
      </c>
      <c r="F2462" s="3">
        <v>5</v>
      </c>
      <c r="G2462" s="2" t="s">
        <v>1101</v>
      </c>
      <c r="H2462" s="2" t="s">
        <v>10946</v>
      </c>
      <c r="I2462" s="3" t="s">
        <v>10947</v>
      </c>
      <c r="J2462" s="3" t="s">
        <v>1098</v>
      </c>
      <c r="K2462" s="2" t="s">
        <v>10948</v>
      </c>
    </row>
    <row r="2463" spans="1:11" x14ac:dyDescent="0.25">
      <c r="A2463" s="2" t="s">
        <v>10949</v>
      </c>
      <c r="B2463" s="2" t="s">
        <v>217</v>
      </c>
      <c r="C2463" s="2" t="s">
        <v>27</v>
      </c>
      <c r="D2463" s="2" t="s">
        <v>218</v>
      </c>
      <c r="E2463" s="2" t="s">
        <v>373</v>
      </c>
      <c r="F2463" s="3">
        <v>6</v>
      </c>
      <c r="G2463" s="2" t="s">
        <v>1101</v>
      </c>
      <c r="H2463" s="2" t="s">
        <v>10950</v>
      </c>
      <c r="I2463" s="3" t="s">
        <v>10951</v>
      </c>
      <c r="J2463" s="3" t="s">
        <v>1132</v>
      </c>
      <c r="K2463" s="2" t="s">
        <v>10952</v>
      </c>
    </row>
    <row r="2464" spans="1:11" x14ac:dyDescent="0.25">
      <c r="A2464" s="2" t="s">
        <v>10953</v>
      </c>
      <c r="B2464" s="2" t="s">
        <v>220</v>
      </c>
      <c r="C2464" s="2" t="s">
        <v>27</v>
      </c>
      <c r="D2464" s="2" t="s">
        <v>221</v>
      </c>
      <c r="E2464" s="2" t="s">
        <v>1144</v>
      </c>
      <c r="F2464" s="3">
        <v>0</v>
      </c>
      <c r="G2464" s="2" t="s">
        <v>1095</v>
      </c>
      <c r="H2464" s="2" t="s">
        <v>10954</v>
      </c>
      <c r="I2464" s="3" t="s">
        <v>10955</v>
      </c>
      <c r="J2464" s="3" t="s">
        <v>1098</v>
      </c>
      <c r="K2464" s="2" t="s">
        <v>10956</v>
      </c>
    </row>
    <row r="2465" spans="1:11" x14ac:dyDescent="0.25">
      <c r="A2465" s="2" t="s">
        <v>10957</v>
      </c>
      <c r="B2465" s="2" t="s">
        <v>220</v>
      </c>
      <c r="C2465" s="2" t="s">
        <v>27</v>
      </c>
      <c r="D2465" s="2" t="s">
        <v>221</v>
      </c>
      <c r="E2465" s="2" t="s">
        <v>1144</v>
      </c>
      <c r="F2465" s="3">
        <v>1</v>
      </c>
      <c r="G2465" s="2" t="s">
        <v>1101</v>
      </c>
      <c r="H2465" s="2" t="s">
        <v>10958</v>
      </c>
      <c r="I2465" s="3" t="s">
        <v>10959</v>
      </c>
      <c r="J2465" s="3" t="s">
        <v>1098</v>
      </c>
      <c r="K2465" s="2" t="s">
        <v>10960</v>
      </c>
    </row>
    <row r="2466" spans="1:11" x14ac:dyDescent="0.25">
      <c r="A2466" s="2" t="s">
        <v>10961</v>
      </c>
      <c r="B2466" s="2" t="s">
        <v>220</v>
      </c>
      <c r="C2466" s="2" t="s">
        <v>27</v>
      </c>
      <c r="D2466" s="2" t="s">
        <v>221</v>
      </c>
      <c r="E2466" s="2" t="s">
        <v>1144</v>
      </c>
      <c r="F2466" s="3">
        <v>2</v>
      </c>
      <c r="G2466" s="2" t="s">
        <v>1101</v>
      </c>
      <c r="H2466" s="2" t="s">
        <v>10962</v>
      </c>
      <c r="I2466" s="3" t="s">
        <v>10963</v>
      </c>
      <c r="J2466" s="3" t="s">
        <v>1098</v>
      </c>
      <c r="K2466" s="2" t="s">
        <v>10964</v>
      </c>
    </row>
    <row r="2467" spans="1:11" x14ac:dyDescent="0.25">
      <c r="A2467" s="2" t="s">
        <v>10965</v>
      </c>
      <c r="B2467" s="2" t="s">
        <v>220</v>
      </c>
      <c r="C2467" s="2" t="s">
        <v>27</v>
      </c>
      <c r="D2467" s="2" t="s">
        <v>221</v>
      </c>
      <c r="E2467" s="2" t="s">
        <v>1144</v>
      </c>
      <c r="F2467" s="3">
        <v>3</v>
      </c>
      <c r="G2467" s="2" t="s">
        <v>1101</v>
      </c>
      <c r="H2467" s="2" t="s">
        <v>10966</v>
      </c>
      <c r="I2467" s="3" t="s">
        <v>10967</v>
      </c>
      <c r="J2467" s="3" t="s">
        <v>1098</v>
      </c>
      <c r="K2467" s="2" t="s">
        <v>10968</v>
      </c>
    </row>
    <row r="2468" spans="1:11" x14ac:dyDescent="0.25">
      <c r="A2468" s="2" t="s">
        <v>10969</v>
      </c>
      <c r="B2468" s="2" t="s">
        <v>220</v>
      </c>
      <c r="C2468" s="2" t="s">
        <v>27</v>
      </c>
      <c r="D2468" s="2" t="s">
        <v>221</v>
      </c>
      <c r="E2468" s="2" t="s">
        <v>1144</v>
      </c>
      <c r="F2468" s="3">
        <v>4</v>
      </c>
      <c r="G2468" s="2" t="s">
        <v>1101</v>
      </c>
      <c r="H2468" s="2" t="s">
        <v>10970</v>
      </c>
      <c r="I2468" s="3" t="s">
        <v>10971</v>
      </c>
      <c r="J2468" s="3" t="s">
        <v>1098</v>
      </c>
      <c r="K2468" s="2" t="s">
        <v>10972</v>
      </c>
    </row>
    <row r="2469" spans="1:11" x14ac:dyDescent="0.25">
      <c r="A2469" s="2" t="s">
        <v>10973</v>
      </c>
      <c r="B2469" s="2" t="s">
        <v>220</v>
      </c>
      <c r="C2469" s="2" t="s">
        <v>27</v>
      </c>
      <c r="D2469" s="2" t="s">
        <v>221</v>
      </c>
      <c r="E2469" s="2" t="s">
        <v>1144</v>
      </c>
      <c r="F2469" s="3">
        <v>5</v>
      </c>
      <c r="G2469" s="2" t="s">
        <v>1101</v>
      </c>
      <c r="H2469" s="2" t="s">
        <v>10974</v>
      </c>
      <c r="I2469" s="3" t="s">
        <v>10975</v>
      </c>
      <c r="J2469" s="3" t="s">
        <v>1098</v>
      </c>
      <c r="K2469" s="2" t="s">
        <v>10976</v>
      </c>
    </row>
    <row r="2470" spans="1:11" x14ac:dyDescent="0.25">
      <c r="A2470" s="2" t="s">
        <v>10977</v>
      </c>
      <c r="B2470" s="2" t="s">
        <v>220</v>
      </c>
      <c r="C2470" s="2" t="s">
        <v>27</v>
      </c>
      <c r="D2470" s="2" t="s">
        <v>221</v>
      </c>
      <c r="E2470" s="2" t="s">
        <v>1144</v>
      </c>
      <c r="F2470" s="3">
        <v>6</v>
      </c>
      <c r="G2470" s="2" t="s">
        <v>1101</v>
      </c>
      <c r="H2470" s="2" t="s">
        <v>10978</v>
      </c>
      <c r="I2470" s="3" t="s">
        <v>10979</v>
      </c>
      <c r="J2470" s="3" t="s">
        <v>1098</v>
      </c>
      <c r="K2470" s="2" t="s">
        <v>10980</v>
      </c>
    </row>
    <row r="2471" spans="1:11" x14ac:dyDescent="0.25">
      <c r="A2471" s="2" t="s">
        <v>10981</v>
      </c>
      <c r="B2471" s="2" t="s">
        <v>220</v>
      </c>
      <c r="C2471" s="2" t="s">
        <v>27</v>
      </c>
      <c r="D2471" s="2" t="s">
        <v>221</v>
      </c>
      <c r="E2471" s="2" t="s">
        <v>706</v>
      </c>
      <c r="F2471" s="3">
        <v>0</v>
      </c>
      <c r="G2471" s="2" t="s">
        <v>1095</v>
      </c>
      <c r="H2471" s="2" t="s">
        <v>10982</v>
      </c>
      <c r="I2471" s="3" t="s">
        <v>10983</v>
      </c>
      <c r="J2471" s="3" t="s">
        <v>1098</v>
      </c>
      <c r="K2471" s="2" t="s">
        <v>10984</v>
      </c>
    </row>
    <row r="2472" spans="1:11" x14ac:dyDescent="0.25">
      <c r="A2472" s="2" t="s">
        <v>10985</v>
      </c>
      <c r="B2472" s="2" t="s">
        <v>220</v>
      </c>
      <c r="C2472" s="2" t="s">
        <v>27</v>
      </c>
      <c r="D2472" s="2" t="s">
        <v>221</v>
      </c>
      <c r="E2472" s="2" t="s">
        <v>706</v>
      </c>
      <c r="F2472" s="3">
        <v>1</v>
      </c>
      <c r="G2472" s="2" t="s">
        <v>1101</v>
      </c>
      <c r="H2472" s="2" t="s">
        <v>10986</v>
      </c>
      <c r="I2472" s="3" t="s">
        <v>10987</v>
      </c>
      <c r="J2472" s="3" t="s">
        <v>1098</v>
      </c>
      <c r="K2472" s="2" t="s">
        <v>10988</v>
      </c>
    </row>
    <row r="2473" spans="1:11" x14ac:dyDescent="0.25">
      <c r="A2473" s="2" t="s">
        <v>10989</v>
      </c>
      <c r="B2473" s="2" t="s">
        <v>220</v>
      </c>
      <c r="C2473" s="2" t="s">
        <v>27</v>
      </c>
      <c r="D2473" s="2" t="s">
        <v>221</v>
      </c>
      <c r="E2473" s="2" t="s">
        <v>706</v>
      </c>
      <c r="F2473" s="3">
        <v>2</v>
      </c>
      <c r="G2473" s="2" t="s">
        <v>1101</v>
      </c>
      <c r="H2473" s="2" t="s">
        <v>10990</v>
      </c>
      <c r="I2473" s="3" t="s">
        <v>10991</v>
      </c>
      <c r="J2473" s="3" t="s">
        <v>1098</v>
      </c>
      <c r="K2473" s="2" t="s">
        <v>10992</v>
      </c>
    </row>
    <row r="2474" spans="1:11" x14ac:dyDescent="0.25">
      <c r="A2474" s="2" t="s">
        <v>10993</v>
      </c>
      <c r="B2474" s="2" t="s">
        <v>220</v>
      </c>
      <c r="C2474" s="2" t="s">
        <v>27</v>
      </c>
      <c r="D2474" s="2" t="s">
        <v>221</v>
      </c>
      <c r="E2474" s="2" t="s">
        <v>706</v>
      </c>
      <c r="F2474" s="3">
        <v>3</v>
      </c>
      <c r="G2474" s="2" t="s">
        <v>1101</v>
      </c>
      <c r="H2474" s="2" t="s">
        <v>10994</v>
      </c>
      <c r="I2474" s="3" t="s">
        <v>10995</v>
      </c>
      <c r="J2474" s="3" t="s">
        <v>1098</v>
      </c>
      <c r="K2474" s="2" t="s">
        <v>10996</v>
      </c>
    </row>
    <row r="2475" spans="1:11" x14ac:dyDescent="0.25">
      <c r="A2475" s="2" t="s">
        <v>10997</v>
      </c>
      <c r="B2475" s="2" t="s">
        <v>220</v>
      </c>
      <c r="C2475" s="2" t="s">
        <v>27</v>
      </c>
      <c r="D2475" s="2" t="s">
        <v>221</v>
      </c>
      <c r="E2475" s="2" t="s">
        <v>706</v>
      </c>
      <c r="F2475" s="3">
        <v>4</v>
      </c>
      <c r="G2475" s="2" t="s">
        <v>1101</v>
      </c>
      <c r="H2475" s="2" t="s">
        <v>10998</v>
      </c>
      <c r="I2475" s="3" t="s">
        <v>10999</v>
      </c>
      <c r="J2475" s="3" t="s">
        <v>1098</v>
      </c>
      <c r="K2475" s="2" t="s">
        <v>11000</v>
      </c>
    </row>
    <row r="2476" spans="1:11" x14ac:dyDescent="0.25">
      <c r="A2476" s="2" t="s">
        <v>11001</v>
      </c>
      <c r="B2476" s="2" t="s">
        <v>220</v>
      </c>
      <c r="C2476" s="2" t="s">
        <v>27</v>
      </c>
      <c r="D2476" s="2" t="s">
        <v>221</v>
      </c>
      <c r="E2476" s="2" t="s">
        <v>706</v>
      </c>
      <c r="F2476" s="3">
        <v>5</v>
      </c>
      <c r="G2476" s="2" t="s">
        <v>1101</v>
      </c>
      <c r="H2476" s="2" t="s">
        <v>11002</v>
      </c>
      <c r="I2476" s="3" t="s">
        <v>11003</v>
      </c>
      <c r="J2476" s="3" t="s">
        <v>1098</v>
      </c>
      <c r="K2476" s="2" t="s">
        <v>11004</v>
      </c>
    </row>
    <row r="2477" spans="1:11" x14ac:dyDescent="0.25">
      <c r="A2477" s="2" t="s">
        <v>11005</v>
      </c>
      <c r="B2477" s="2" t="s">
        <v>220</v>
      </c>
      <c r="C2477" s="2" t="s">
        <v>27</v>
      </c>
      <c r="D2477" s="2" t="s">
        <v>221</v>
      </c>
      <c r="E2477" s="2" t="s">
        <v>706</v>
      </c>
      <c r="F2477" s="3">
        <v>6</v>
      </c>
      <c r="G2477" s="2" t="s">
        <v>1101</v>
      </c>
      <c r="H2477" s="2" t="s">
        <v>11006</v>
      </c>
      <c r="I2477" s="3" t="s">
        <v>11007</v>
      </c>
      <c r="J2477" s="3" t="s">
        <v>1098</v>
      </c>
      <c r="K2477" s="2" t="s">
        <v>11008</v>
      </c>
    </row>
    <row r="2478" spans="1:11" x14ac:dyDescent="0.25">
      <c r="A2478" s="2" t="s">
        <v>11009</v>
      </c>
      <c r="B2478" s="2" t="s">
        <v>220</v>
      </c>
      <c r="C2478" s="2" t="s">
        <v>27</v>
      </c>
      <c r="D2478" s="2" t="s">
        <v>221</v>
      </c>
      <c r="E2478" s="2" t="s">
        <v>364</v>
      </c>
      <c r="F2478" s="3">
        <v>0</v>
      </c>
      <c r="G2478" s="2" t="s">
        <v>1095</v>
      </c>
      <c r="H2478" s="2" t="s">
        <v>11010</v>
      </c>
      <c r="I2478" s="3" t="s">
        <v>11011</v>
      </c>
      <c r="J2478" s="3" t="s">
        <v>1098</v>
      </c>
      <c r="K2478" s="2" t="s">
        <v>11012</v>
      </c>
    </row>
    <row r="2479" spans="1:11" x14ac:dyDescent="0.25">
      <c r="A2479" s="2" t="s">
        <v>11013</v>
      </c>
      <c r="B2479" s="2" t="s">
        <v>220</v>
      </c>
      <c r="C2479" s="2" t="s">
        <v>27</v>
      </c>
      <c r="D2479" s="2" t="s">
        <v>221</v>
      </c>
      <c r="E2479" s="2" t="s">
        <v>364</v>
      </c>
      <c r="F2479" s="3">
        <v>1</v>
      </c>
      <c r="G2479" s="2" t="s">
        <v>1101</v>
      </c>
      <c r="H2479" s="2" t="s">
        <v>11014</v>
      </c>
      <c r="I2479" s="3" t="s">
        <v>11015</v>
      </c>
      <c r="J2479" s="3" t="s">
        <v>1098</v>
      </c>
      <c r="K2479" s="2" t="s">
        <v>11016</v>
      </c>
    </row>
    <row r="2480" spans="1:11" x14ac:dyDescent="0.25">
      <c r="A2480" s="2" t="s">
        <v>11017</v>
      </c>
      <c r="B2480" s="2" t="s">
        <v>220</v>
      </c>
      <c r="C2480" s="2" t="s">
        <v>27</v>
      </c>
      <c r="D2480" s="2" t="s">
        <v>221</v>
      </c>
      <c r="E2480" s="2" t="s">
        <v>364</v>
      </c>
      <c r="F2480" s="3">
        <v>2</v>
      </c>
      <c r="G2480" s="2" t="s">
        <v>1101</v>
      </c>
      <c r="H2480" s="2" t="s">
        <v>11018</v>
      </c>
      <c r="I2480" s="3" t="s">
        <v>11019</v>
      </c>
      <c r="J2480" s="3" t="s">
        <v>1098</v>
      </c>
      <c r="K2480" s="2" t="s">
        <v>11020</v>
      </c>
    </row>
    <row r="2481" spans="1:11" x14ac:dyDescent="0.25">
      <c r="A2481" s="2" t="s">
        <v>11021</v>
      </c>
      <c r="B2481" s="2" t="s">
        <v>220</v>
      </c>
      <c r="C2481" s="2" t="s">
        <v>27</v>
      </c>
      <c r="D2481" s="2" t="s">
        <v>221</v>
      </c>
      <c r="E2481" s="2" t="s">
        <v>364</v>
      </c>
      <c r="F2481" s="3">
        <v>3</v>
      </c>
      <c r="G2481" s="2" t="s">
        <v>1101</v>
      </c>
      <c r="H2481" s="2" t="s">
        <v>11022</v>
      </c>
      <c r="I2481" s="3" t="s">
        <v>11023</v>
      </c>
      <c r="J2481" s="3" t="s">
        <v>1098</v>
      </c>
      <c r="K2481" s="2" t="s">
        <v>11024</v>
      </c>
    </row>
    <row r="2482" spans="1:11" x14ac:dyDescent="0.25">
      <c r="A2482" s="2" t="s">
        <v>11025</v>
      </c>
      <c r="B2482" s="2" t="s">
        <v>220</v>
      </c>
      <c r="C2482" s="2" t="s">
        <v>27</v>
      </c>
      <c r="D2482" s="2" t="s">
        <v>221</v>
      </c>
      <c r="E2482" s="2" t="s">
        <v>364</v>
      </c>
      <c r="F2482" s="3">
        <v>4</v>
      </c>
      <c r="G2482" s="2" t="s">
        <v>1101</v>
      </c>
      <c r="H2482" s="2" t="s">
        <v>11026</v>
      </c>
      <c r="I2482" s="3" t="s">
        <v>11027</v>
      </c>
      <c r="J2482" s="3" t="s">
        <v>1098</v>
      </c>
      <c r="K2482" s="2" t="s">
        <v>11028</v>
      </c>
    </row>
    <row r="2483" spans="1:11" x14ac:dyDescent="0.25">
      <c r="A2483" s="2" t="s">
        <v>11029</v>
      </c>
      <c r="B2483" s="2" t="s">
        <v>220</v>
      </c>
      <c r="C2483" s="2" t="s">
        <v>27</v>
      </c>
      <c r="D2483" s="2" t="s">
        <v>221</v>
      </c>
      <c r="E2483" s="2" t="s">
        <v>364</v>
      </c>
      <c r="F2483" s="3">
        <v>5</v>
      </c>
      <c r="G2483" s="2" t="s">
        <v>1101</v>
      </c>
      <c r="H2483" s="2" t="s">
        <v>11030</v>
      </c>
      <c r="I2483" s="3" t="s">
        <v>11031</v>
      </c>
      <c r="J2483" s="3" t="s">
        <v>1098</v>
      </c>
      <c r="K2483" s="2" t="s">
        <v>11032</v>
      </c>
    </row>
    <row r="2484" spans="1:11" x14ac:dyDescent="0.25">
      <c r="A2484" s="2" t="s">
        <v>11033</v>
      </c>
      <c r="B2484" s="2" t="s">
        <v>220</v>
      </c>
      <c r="C2484" s="2" t="s">
        <v>27</v>
      </c>
      <c r="D2484" s="2" t="s">
        <v>221</v>
      </c>
      <c r="E2484" s="2" t="s">
        <v>364</v>
      </c>
      <c r="F2484" s="3">
        <v>6</v>
      </c>
      <c r="G2484" s="2" t="s">
        <v>1101</v>
      </c>
      <c r="H2484" s="2" t="s">
        <v>11034</v>
      </c>
      <c r="I2484" s="3" t="s">
        <v>11035</v>
      </c>
      <c r="J2484" s="3" t="s">
        <v>1132</v>
      </c>
      <c r="K2484" s="2" t="s">
        <v>11036</v>
      </c>
    </row>
    <row r="2485" spans="1:11" x14ac:dyDescent="0.25">
      <c r="A2485" s="2" t="s">
        <v>11037</v>
      </c>
      <c r="B2485" s="2" t="s">
        <v>220</v>
      </c>
      <c r="C2485" s="2" t="s">
        <v>27</v>
      </c>
      <c r="D2485" s="2" t="s">
        <v>221</v>
      </c>
      <c r="E2485" s="2" t="s">
        <v>550</v>
      </c>
      <c r="F2485" s="3">
        <v>0</v>
      </c>
      <c r="G2485" s="2" t="s">
        <v>1095</v>
      </c>
      <c r="H2485" s="2" t="s">
        <v>11038</v>
      </c>
      <c r="I2485" s="3" t="s">
        <v>11039</v>
      </c>
      <c r="J2485" s="3" t="s">
        <v>1098</v>
      </c>
      <c r="K2485" s="2" t="s">
        <v>11040</v>
      </c>
    </row>
    <row r="2486" spans="1:11" x14ac:dyDescent="0.25">
      <c r="A2486" s="2" t="s">
        <v>11041</v>
      </c>
      <c r="B2486" s="2" t="s">
        <v>220</v>
      </c>
      <c r="C2486" s="2" t="s">
        <v>27</v>
      </c>
      <c r="D2486" s="2" t="s">
        <v>221</v>
      </c>
      <c r="E2486" s="2" t="s">
        <v>550</v>
      </c>
      <c r="F2486" s="3">
        <v>1</v>
      </c>
      <c r="G2486" s="2" t="s">
        <v>1101</v>
      </c>
      <c r="H2486" s="2" t="s">
        <v>11042</v>
      </c>
      <c r="I2486" s="3" t="s">
        <v>11043</v>
      </c>
      <c r="J2486" s="3" t="s">
        <v>1098</v>
      </c>
      <c r="K2486" s="2" t="s">
        <v>11044</v>
      </c>
    </row>
    <row r="2487" spans="1:11" x14ac:dyDescent="0.25">
      <c r="A2487" s="2" t="s">
        <v>11045</v>
      </c>
      <c r="B2487" s="2" t="s">
        <v>220</v>
      </c>
      <c r="C2487" s="2" t="s">
        <v>27</v>
      </c>
      <c r="D2487" s="2" t="s">
        <v>221</v>
      </c>
      <c r="E2487" s="2" t="s">
        <v>550</v>
      </c>
      <c r="F2487" s="3">
        <v>2</v>
      </c>
      <c r="G2487" s="2" t="s">
        <v>1101</v>
      </c>
      <c r="H2487" s="2" t="s">
        <v>11046</v>
      </c>
      <c r="I2487" s="3" t="s">
        <v>11047</v>
      </c>
      <c r="J2487" s="3" t="s">
        <v>1098</v>
      </c>
      <c r="K2487" s="2" t="s">
        <v>11048</v>
      </c>
    </row>
    <row r="2488" spans="1:11" x14ac:dyDescent="0.25">
      <c r="A2488" s="2" t="s">
        <v>11049</v>
      </c>
      <c r="B2488" s="2" t="s">
        <v>220</v>
      </c>
      <c r="C2488" s="2" t="s">
        <v>27</v>
      </c>
      <c r="D2488" s="2" t="s">
        <v>221</v>
      </c>
      <c r="E2488" s="2" t="s">
        <v>550</v>
      </c>
      <c r="F2488" s="3">
        <v>3</v>
      </c>
      <c r="G2488" s="2" t="s">
        <v>1101</v>
      </c>
      <c r="H2488" s="2" t="s">
        <v>11050</v>
      </c>
      <c r="I2488" s="3" t="s">
        <v>11051</v>
      </c>
      <c r="J2488" s="3" t="s">
        <v>1098</v>
      </c>
      <c r="K2488" s="2" t="s">
        <v>11052</v>
      </c>
    </row>
    <row r="2489" spans="1:11" x14ac:dyDescent="0.25">
      <c r="A2489" s="2" t="s">
        <v>11053</v>
      </c>
      <c r="B2489" s="2" t="s">
        <v>220</v>
      </c>
      <c r="C2489" s="2" t="s">
        <v>27</v>
      </c>
      <c r="D2489" s="2" t="s">
        <v>221</v>
      </c>
      <c r="E2489" s="2" t="s">
        <v>550</v>
      </c>
      <c r="F2489" s="3">
        <v>4</v>
      </c>
      <c r="G2489" s="2" t="s">
        <v>1101</v>
      </c>
      <c r="H2489" s="2" t="s">
        <v>11054</v>
      </c>
      <c r="I2489" s="3" t="s">
        <v>11055</v>
      </c>
      <c r="J2489" s="3" t="s">
        <v>1098</v>
      </c>
      <c r="K2489" s="2" t="s">
        <v>11056</v>
      </c>
    </row>
    <row r="2490" spans="1:11" x14ac:dyDescent="0.25">
      <c r="A2490" s="2" t="s">
        <v>11057</v>
      </c>
      <c r="B2490" s="2" t="s">
        <v>220</v>
      </c>
      <c r="C2490" s="2" t="s">
        <v>27</v>
      </c>
      <c r="D2490" s="2" t="s">
        <v>221</v>
      </c>
      <c r="E2490" s="2" t="s">
        <v>550</v>
      </c>
      <c r="F2490" s="3">
        <v>5</v>
      </c>
      <c r="G2490" s="2" t="s">
        <v>1101</v>
      </c>
      <c r="H2490" s="2" t="s">
        <v>11058</v>
      </c>
      <c r="I2490" s="3" t="s">
        <v>11059</v>
      </c>
      <c r="J2490" s="3" t="s">
        <v>1098</v>
      </c>
      <c r="K2490" s="2" t="s">
        <v>11060</v>
      </c>
    </row>
    <row r="2491" spans="1:11" x14ac:dyDescent="0.25">
      <c r="A2491" s="2" t="s">
        <v>11061</v>
      </c>
      <c r="B2491" s="2" t="s">
        <v>220</v>
      </c>
      <c r="C2491" s="2" t="s">
        <v>27</v>
      </c>
      <c r="D2491" s="2" t="s">
        <v>221</v>
      </c>
      <c r="E2491" s="2" t="s">
        <v>550</v>
      </c>
      <c r="F2491" s="3">
        <v>6</v>
      </c>
      <c r="G2491" s="2" t="s">
        <v>1101</v>
      </c>
      <c r="H2491" s="2" t="s">
        <v>11062</v>
      </c>
      <c r="I2491" s="3" t="s">
        <v>11063</v>
      </c>
      <c r="J2491" s="3" t="s">
        <v>1098</v>
      </c>
      <c r="K2491" s="2" t="s">
        <v>11064</v>
      </c>
    </row>
    <row r="2492" spans="1:11" x14ac:dyDescent="0.25">
      <c r="A2492" s="2" t="s">
        <v>11065</v>
      </c>
      <c r="B2492" s="2" t="s">
        <v>220</v>
      </c>
      <c r="C2492" s="2" t="s">
        <v>27</v>
      </c>
      <c r="D2492" s="2" t="s">
        <v>221</v>
      </c>
      <c r="E2492" s="2" t="s">
        <v>401</v>
      </c>
      <c r="F2492" s="3">
        <v>0</v>
      </c>
      <c r="G2492" s="2" t="s">
        <v>1095</v>
      </c>
      <c r="H2492" s="2" t="s">
        <v>11066</v>
      </c>
      <c r="I2492" s="3" t="s">
        <v>11067</v>
      </c>
      <c r="J2492" s="3" t="s">
        <v>1098</v>
      </c>
      <c r="K2492" s="2" t="s">
        <v>11068</v>
      </c>
    </row>
    <row r="2493" spans="1:11" x14ac:dyDescent="0.25">
      <c r="A2493" s="2" t="s">
        <v>11069</v>
      </c>
      <c r="B2493" s="2" t="s">
        <v>220</v>
      </c>
      <c r="C2493" s="2" t="s">
        <v>27</v>
      </c>
      <c r="D2493" s="2" t="s">
        <v>221</v>
      </c>
      <c r="E2493" s="2" t="s">
        <v>401</v>
      </c>
      <c r="F2493" s="3">
        <v>1</v>
      </c>
      <c r="G2493" s="2" t="s">
        <v>1101</v>
      </c>
      <c r="H2493" s="2" t="s">
        <v>11070</v>
      </c>
      <c r="I2493" s="3" t="s">
        <v>11071</v>
      </c>
      <c r="J2493" s="3" t="s">
        <v>1098</v>
      </c>
      <c r="K2493" s="2" t="s">
        <v>11072</v>
      </c>
    </row>
    <row r="2494" spans="1:11" x14ac:dyDescent="0.25">
      <c r="A2494" s="2" t="s">
        <v>11073</v>
      </c>
      <c r="B2494" s="2" t="s">
        <v>220</v>
      </c>
      <c r="C2494" s="2" t="s">
        <v>27</v>
      </c>
      <c r="D2494" s="2" t="s">
        <v>221</v>
      </c>
      <c r="E2494" s="2" t="s">
        <v>401</v>
      </c>
      <c r="F2494" s="3">
        <v>2</v>
      </c>
      <c r="G2494" s="2" t="s">
        <v>1101</v>
      </c>
      <c r="H2494" s="2" t="s">
        <v>11074</v>
      </c>
      <c r="I2494" s="3" t="s">
        <v>11075</v>
      </c>
      <c r="J2494" s="3" t="s">
        <v>1098</v>
      </c>
      <c r="K2494" s="2" t="s">
        <v>11076</v>
      </c>
    </row>
    <row r="2495" spans="1:11" x14ac:dyDescent="0.25">
      <c r="A2495" s="2" t="s">
        <v>11077</v>
      </c>
      <c r="B2495" s="2" t="s">
        <v>220</v>
      </c>
      <c r="C2495" s="2" t="s">
        <v>27</v>
      </c>
      <c r="D2495" s="2" t="s">
        <v>221</v>
      </c>
      <c r="E2495" s="2" t="s">
        <v>401</v>
      </c>
      <c r="F2495" s="3">
        <v>3</v>
      </c>
      <c r="G2495" s="2" t="s">
        <v>1101</v>
      </c>
      <c r="H2495" s="2" t="s">
        <v>11078</v>
      </c>
      <c r="I2495" s="3" t="s">
        <v>11079</v>
      </c>
      <c r="J2495" s="3" t="s">
        <v>1098</v>
      </c>
      <c r="K2495" s="2" t="s">
        <v>11080</v>
      </c>
    </row>
    <row r="2496" spans="1:11" x14ac:dyDescent="0.25">
      <c r="A2496" s="2" t="s">
        <v>11081</v>
      </c>
      <c r="B2496" s="2" t="s">
        <v>220</v>
      </c>
      <c r="C2496" s="2" t="s">
        <v>27</v>
      </c>
      <c r="D2496" s="2" t="s">
        <v>221</v>
      </c>
      <c r="E2496" s="2" t="s">
        <v>401</v>
      </c>
      <c r="F2496" s="3">
        <v>4</v>
      </c>
      <c r="G2496" s="2" t="s">
        <v>1101</v>
      </c>
      <c r="H2496" s="2" t="s">
        <v>11082</v>
      </c>
      <c r="I2496" s="3" t="s">
        <v>11083</v>
      </c>
      <c r="J2496" s="3" t="s">
        <v>1098</v>
      </c>
      <c r="K2496" s="2" t="s">
        <v>11084</v>
      </c>
    </row>
    <row r="2497" spans="1:11" x14ac:dyDescent="0.25">
      <c r="A2497" s="2" t="s">
        <v>11085</v>
      </c>
      <c r="B2497" s="2" t="s">
        <v>220</v>
      </c>
      <c r="C2497" s="2" t="s">
        <v>27</v>
      </c>
      <c r="D2497" s="2" t="s">
        <v>221</v>
      </c>
      <c r="E2497" s="2" t="s">
        <v>401</v>
      </c>
      <c r="F2497" s="3">
        <v>5</v>
      </c>
      <c r="G2497" s="2" t="s">
        <v>1101</v>
      </c>
      <c r="H2497" s="2" t="s">
        <v>11086</v>
      </c>
      <c r="I2497" s="3" t="s">
        <v>11087</v>
      </c>
      <c r="J2497" s="3" t="s">
        <v>1098</v>
      </c>
      <c r="K2497" s="2" t="s">
        <v>11088</v>
      </c>
    </row>
    <row r="2498" spans="1:11" x14ac:dyDescent="0.25">
      <c r="A2498" s="2" t="s">
        <v>11089</v>
      </c>
      <c r="B2498" s="2" t="s">
        <v>220</v>
      </c>
      <c r="C2498" s="2" t="s">
        <v>27</v>
      </c>
      <c r="D2498" s="2" t="s">
        <v>221</v>
      </c>
      <c r="E2498" s="2" t="s">
        <v>401</v>
      </c>
      <c r="F2498" s="3">
        <v>6</v>
      </c>
      <c r="G2498" s="2" t="s">
        <v>1101</v>
      </c>
      <c r="H2498" s="2" t="s">
        <v>11090</v>
      </c>
      <c r="I2498" s="3" t="s">
        <v>11091</v>
      </c>
      <c r="J2498" s="3" t="s">
        <v>1098</v>
      </c>
      <c r="K2498" s="2" t="s">
        <v>11092</v>
      </c>
    </row>
    <row r="2499" spans="1:11" x14ac:dyDescent="0.25">
      <c r="A2499" s="2" t="s">
        <v>11093</v>
      </c>
      <c r="B2499" s="2" t="s">
        <v>220</v>
      </c>
      <c r="C2499" s="2" t="s">
        <v>27</v>
      </c>
      <c r="D2499" s="2" t="s">
        <v>221</v>
      </c>
      <c r="E2499" s="2" t="s">
        <v>390</v>
      </c>
      <c r="F2499" s="3">
        <v>0</v>
      </c>
      <c r="G2499" s="2" t="s">
        <v>1095</v>
      </c>
      <c r="H2499" s="2" t="s">
        <v>11094</v>
      </c>
      <c r="I2499" s="3" t="s">
        <v>11095</v>
      </c>
      <c r="J2499" s="3" t="s">
        <v>1098</v>
      </c>
      <c r="K2499" s="2" t="s">
        <v>11096</v>
      </c>
    </row>
    <row r="2500" spans="1:11" x14ac:dyDescent="0.25">
      <c r="A2500" s="2" t="s">
        <v>11097</v>
      </c>
      <c r="B2500" s="2" t="s">
        <v>220</v>
      </c>
      <c r="C2500" s="2" t="s">
        <v>27</v>
      </c>
      <c r="D2500" s="2" t="s">
        <v>221</v>
      </c>
      <c r="E2500" s="2" t="s">
        <v>390</v>
      </c>
      <c r="F2500" s="3">
        <v>1</v>
      </c>
      <c r="G2500" s="2" t="s">
        <v>1101</v>
      </c>
      <c r="H2500" s="2" t="s">
        <v>11098</v>
      </c>
      <c r="I2500" s="3" t="s">
        <v>11099</v>
      </c>
      <c r="J2500" s="3" t="s">
        <v>1098</v>
      </c>
      <c r="K2500" s="2" t="s">
        <v>11100</v>
      </c>
    </row>
    <row r="2501" spans="1:11" x14ac:dyDescent="0.25">
      <c r="A2501" s="2" t="s">
        <v>11101</v>
      </c>
      <c r="B2501" s="2" t="s">
        <v>220</v>
      </c>
      <c r="C2501" s="2" t="s">
        <v>27</v>
      </c>
      <c r="D2501" s="2" t="s">
        <v>221</v>
      </c>
      <c r="E2501" s="2" t="s">
        <v>390</v>
      </c>
      <c r="F2501" s="3">
        <v>2</v>
      </c>
      <c r="G2501" s="2" t="s">
        <v>1101</v>
      </c>
      <c r="H2501" s="2" t="s">
        <v>11102</v>
      </c>
      <c r="I2501" s="3" t="s">
        <v>11103</v>
      </c>
      <c r="J2501" s="3" t="s">
        <v>1098</v>
      </c>
      <c r="K2501" s="2" t="s">
        <v>11104</v>
      </c>
    </row>
    <row r="2502" spans="1:11" x14ac:dyDescent="0.25">
      <c r="A2502" s="2" t="s">
        <v>11105</v>
      </c>
      <c r="B2502" s="2" t="s">
        <v>220</v>
      </c>
      <c r="C2502" s="2" t="s">
        <v>27</v>
      </c>
      <c r="D2502" s="2" t="s">
        <v>221</v>
      </c>
      <c r="E2502" s="2" t="s">
        <v>390</v>
      </c>
      <c r="F2502" s="3">
        <v>3</v>
      </c>
      <c r="G2502" s="2" t="s">
        <v>1101</v>
      </c>
      <c r="H2502" s="2" t="s">
        <v>11106</v>
      </c>
      <c r="I2502" s="3" t="s">
        <v>11107</v>
      </c>
      <c r="J2502" s="3" t="s">
        <v>1098</v>
      </c>
      <c r="K2502" s="2" t="s">
        <v>11108</v>
      </c>
    </row>
    <row r="2503" spans="1:11" x14ac:dyDescent="0.25">
      <c r="A2503" s="2" t="s">
        <v>11109</v>
      </c>
      <c r="B2503" s="2" t="s">
        <v>220</v>
      </c>
      <c r="C2503" s="2" t="s">
        <v>27</v>
      </c>
      <c r="D2503" s="2" t="s">
        <v>221</v>
      </c>
      <c r="E2503" s="2" t="s">
        <v>390</v>
      </c>
      <c r="F2503" s="3">
        <v>4</v>
      </c>
      <c r="G2503" s="2" t="s">
        <v>1101</v>
      </c>
      <c r="H2503" s="2" t="s">
        <v>11110</v>
      </c>
      <c r="I2503" s="3" t="s">
        <v>11111</v>
      </c>
      <c r="J2503" s="3" t="s">
        <v>1098</v>
      </c>
      <c r="K2503" s="2" t="s">
        <v>11112</v>
      </c>
    </row>
    <row r="2504" spans="1:11" x14ac:dyDescent="0.25">
      <c r="A2504" s="2" t="s">
        <v>11113</v>
      </c>
      <c r="B2504" s="2" t="s">
        <v>220</v>
      </c>
      <c r="C2504" s="2" t="s">
        <v>27</v>
      </c>
      <c r="D2504" s="2" t="s">
        <v>221</v>
      </c>
      <c r="E2504" s="2" t="s">
        <v>390</v>
      </c>
      <c r="F2504" s="3">
        <v>5</v>
      </c>
      <c r="G2504" s="2" t="s">
        <v>1101</v>
      </c>
      <c r="H2504" s="2" t="s">
        <v>11114</v>
      </c>
      <c r="I2504" s="3" t="s">
        <v>11115</v>
      </c>
      <c r="J2504" s="3" t="s">
        <v>1098</v>
      </c>
      <c r="K2504" s="2" t="s">
        <v>11116</v>
      </c>
    </row>
    <row r="2505" spans="1:11" x14ac:dyDescent="0.25">
      <c r="A2505" s="2" t="s">
        <v>11117</v>
      </c>
      <c r="B2505" s="2" t="s">
        <v>220</v>
      </c>
      <c r="C2505" s="2" t="s">
        <v>27</v>
      </c>
      <c r="D2505" s="2" t="s">
        <v>221</v>
      </c>
      <c r="E2505" s="2" t="s">
        <v>390</v>
      </c>
      <c r="F2505" s="3">
        <v>6</v>
      </c>
      <c r="G2505" s="2" t="s">
        <v>1101</v>
      </c>
      <c r="H2505" s="2" t="s">
        <v>11118</v>
      </c>
      <c r="I2505" s="3" t="s">
        <v>11119</v>
      </c>
      <c r="J2505" s="3" t="s">
        <v>1098</v>
      </c>
      <c r="K2505" s="2" t="s">
        <v>11120</v>
      </c>
    </row>
    <row r="2506" spans="1:11" x14ac:dyDescent="0.25">
      <c r="A2506" s="2" t="s">
        <v>11121</v>
      </c>
      <c r="B2506" s="2" t="s">
        <v>223</v>
      </c>
      <c r="C2506" s="2" t="s">
        <v>27</v>
      </c>
      <c r="D2506" s="2" t="s">
        <v>224</v>
      </c>
      <c r="E2506" s="2" t="s">
        <v>706</v>
      </c>
      <c r="F2506" s="3">
        <v>0</v>
      </c>
      <c r="G2506" s="2" t="s">
        <v>1095</v>
      </c>
      <c r="H2506" s="2" t="s">
        <v>11122</v>
      </c>
      <c r="I2506" s="3" t="s">
        <v>11123</v>
      </c>
      <c r="J2506" s="3" t="s">
        <v>1098</v>
      </c>
      <c r="K2506" s="2" t="s">
        <v>11124</v>
      </c>
    </row>
    <row r="2507" spans="1:11" x14ac:dyDescent="0.25">
      <c r="A2507" s="2" t="s">
        <v>11125</v>
      </c>
      <c r="B2507" s="2" t="s">
        <v>223</v>
      </c>
      <c r="C2507" s="2" t="s">
        <v>27</v>
      </c>
      <c r="D2507" s="2" t="s">
        <v>224</v>
      </c>
      <c r="E2507" s="2" t="s">
        <v>706</v>
      </c>
      <c r="F2507" s="3">
        <v>1</v>
      </c>
      <c r="G2507" s="2" t="s">
        <v>1101</v>
      </c>
      <c r="H2507" s="2" t="s">
        <v>11126</v>
      </c>
      <c r="I2507" s="3" t="s">
        <v>11127</v>
      </c>
      <c r="J2507" s="3" t="s">
        <v>1098</v>
      </c>
      <c r="K2507" s="2" t="s">
        <v>11128</v>
      </c>
    </row>
    <row r="2508" spans="1:11" x14ac:dyDescent="0.25">
      <c r="A2508" s="2" t="s">
        <v>11129</v>
      </c>
      <c r="B2508" s="2" t="s">
        <v>223</v>
      </c>
      <c r="C2508" s="2" t="s">
        <v>27</v>
      </c>
      <c r="D2508" s="2" t="s">
        <v>224</v>
      </c>
      <c r="E2508" s="2" t="s">
        <v>706</v>
      </c>
      <c r="F2508" s="3">
        <v>2</v>
      </c>
      <c r="G2508" s="2" t="s">
        <v>1101</v>
      </c>
      <c r="H2508" s="2" t="s">
        <v>11130</v>
      </c>
      <c r="I2508" s="3" t="s">
        <v>11131</v>
      </c>
      <c r="J2508" s="3" t="s">
        <v>1098</v>
      </c>
      <c r="K2508" s="2" t="s">
        <v>11132</v>
      </c>
    </row>
    <row r="2509" spans="1:11" x14ac:dyDescent="0.25">
      <c r="A2509" s="2" t="s">
        <v>11133</v>
      </c>
      <c r="B2509" s="2" t="s">
        <v>223</v>
      </c>
      <c r="C2509" s="2" t="s">
        <v>27</v>
      </c>
      <c r="D2509" s="2" t="s">
        <v>224</v>
      </c>
      <c r="E2509" s="2" t="s">
        <v>706</v>
      </c>
      <c r="F2509" s="3">
        <v>3</v>
      </c>
      <c r="G2509" s="2" t="s">
        <v>1101</v>
      </c>
      <c r="H2509" s="2" t="s">
        <v>11134</v>
      </c>
      <c r="I2509" s="3" t="s">
        <v>11135</v>
      </c>
      <c r="J2509" s="3" t="s">
        <v>1098</v>
      </c>
      <c r="K2509" s="2" t="s">
        <v>11136</v>
      </c>
    </row>
    <row r="2510" spans="1:11" x14ac:dyDescent="0.25">
      <c r="A2510" s="2" t="s">
        <v>11137</v>
      </c>
      <c r="B2510" s="2" t="s">
        <v>223</v>
      </c>
      <c r="C2510" s="2" t="s">
        <v>27</v>
      </c>
      <c r="D2510" s="2" t="s">
        <v>224</v>
      </c>
      <c r="E2510" s="2" t="s">
        <v>706</v>
      </c>
      <c r="F2510" s="3">
        <v>4</v>
      </c>
      <c r="G2510" s="2" t="s">
        <v>1101</v>
      </c>
      <c r="H2510" s="2" t="s">
        <v>11138</v>
      </c>
      <c r="I2510" s="3" t="s">
        <v>11139</v>
      </c>
      <c r="J2510" s="3" t="s">
        <v>1098</v>
      </c>
      <c r="K2510" s="2" t="s">
        <v>11140</v>
      </c>
    </row>
    <row r="2511" spans="1:11" x14ac:dyDescent="0.25">
      <c r="A2511" s="2" t="s">
        <v>11141</v>
      </c>
      <c r="B2511" s="2" t="s">
        <v>223</v>
      </c>
      <c r="C2511" s="2" t="s">
        <v>27</v>
      </c>
      <c r="D2511" s="2" t="s">
        <v>224</v>
      </c>
      <c r="E2511" s="2" t="s">
        <v>706</v>
      </c>
      <c r="F2511" s="3">
        <v>5</v>
      </c>
      <c r="G2511" s="2" t="s">
        <v>1101</v>
      </c>
      <c r="H2511" s="2" t="s">
        <v>11142</v>
      </c>
      <c r="I2511" s="3" t="s">
        <v>11143</v>
      </c>
      <c r="J2511" s="3" t="s">
        <v>1098</v>
      </c>
      <c r="K2511" s="2" t="s">
        <v>11144</v>
      </c>
    </row>
    <row r="2512" spans="1:11" x14ac:dyDescent="0.25">
      <c r="A2512" s="2" t="s">
        <v>11145</v>
      </c>
      <c r="B2512" s="2" t="s">
        <v>223</v>
      </c>
      <c r="C2512" s="2" t="s">
        <v>27</v>
      </c>
      <c r="D2512" s="2" t="s">
        <v>224</v>
      </c>
      <c r="E2512" s="2" t="s">
        <v>706</v>
      </c>
      <c r="F2512" s="3">
        <v>6</v>
      </c>
      <c r="G2512" s="2" t="s">
        <v>1101</v>
      </c>
      <c r="H2512" s="2" t="s">
        <v>11146</v>
      </c>
      <c r="I2512" s="3" t="s">
        <v>11147</v>
      </c>
      <c r="J2512" s="3" t="s">
        <v>1098</v>
      </c>
      <c r="K2512" s="2" t="s">
        <v>11148</v>
      </c>
    </row>
    <row r="2513" spans="1:11" x14ac:dyDescent="0.25">
      <c r="A2513" s="2" t="s">
        <v>11149</v>
      </c>
      <c r="B2513" s="2" t="s">
        <v>223</v>
      </c>
      <c r="C2513" s="2" t="s">
        <v>27</v>
      </c>
      <c r="D2513" s="2" t="s">
        <v>224</v>
      </c>
      <c r="E2513" s="2" t="s">
        <v>393</v>
      </c>
      <c r="F2513" s="3">
        <v>0</v>
      </c>
      <c r="G2513" s="2" t="s">
        <v>1095</v>
      </c>
      <c r="H2513" s="2" t="s">
        <v>11150</v>
      </c>
      <c r="I2513" s="3" t="s">
        <v>11151</v>
      </c>
      <c r="J2513" s="3" t="s">
        <v>1098</v>
      </c>
      <c r="K2513" s="2" t="s">
        <v>11152</v>
      </c>
    </row>
    <row r="2514" spans="1:11" x14ac:dyDescent="0.25">
      <c r="A2514" s="2" t="s">
        <v>11153</v>
      </c>
      <c r="B2514" s="2" t="s">
        <v>223</v>
      </c>
      <c r="C2514" s="2" t="s">
        <v>27</v>
      </c>
      <c r="D2514" s="2" t="s">
        <v>224</v>
      </c>
      <c r="E2514" s="2" t="s">
        <v>393</v>
      </c>
      <c r="F2514" s="3">
        <v>1</v>
      </c>
      <c r="G2514" s="2" t="s">
        <v>1101</v>
      </c>
      <c r="H2514" s="2" t="s">
        <v>11154</v>
      </c>
      <c r="I2514" s="3" t="s">
        <v>11155</v>
      </c>
      <c r="J2514" s="3" t="s">
        <v>1098</v>
      </c>
      <c r="K2514" s="2" t="s">
        <v>11156</v>
      </c>
    </row>
    <row r="2515" spans="1:11" x14ac:dyDescent="0.25">
      <c r="A2515" s="2" t="s">
        <v>11157</v>
      </c>
      <c r="B2515" s="2" t="s">
        <v>223</v>
      </c>
      <c r="C2515" s="2" t="s">
        <v>27</v>
      </c>
      <c r="D2515" s="2" t="s">
        <v>224</v>
      </c>
      <c r="E2515" s="2" t="s">
        <v>393</v>
      </c>
      <c r="F2515" s="3">
        <v>2</v>
      </c>
      <c r="G2515" s="2" t="s">
        <v>1101</v>
      </c>
      <c r="H2515" s="2" t="s">
        <v>11158</v>
      </c>
      <c r="I2515" s="3" t="s">
        <v>11159</v>
      </c>
      <c r="J2515" s="3" t="s">
        <v>1098</v>
      </c>
      <c r="K2515" s="2" t="s">
        <v>11160</v>
      </c>
    </row>
    <row r="2516" spans="1:11" x14ac:dyDescent="0.25">
      <c r="A2516" s="2" t="s">
        <v>11161</v>
      </c>
      <c r="B2516" s="2" t="s">
        <v>223</v>
      </c>
      <c r="C2516" s="2" t="s">
        <v>27</v>
      </c>
      <c r="D2516" s="2" t="s">
        <v>224</v>
      </c>
      <c r="E2516" s="2" t="s">
        <v>393</v>
      </c>
      <c r="F2516" s="3">
        <v>3</v>
      </c>
      <c r="G2516" s="2" t="s">
        <v>1101</v>
      </c>
      <c r="H2516" s="2" t="s">
        <v>11162</v>
      </c>
      <c r="I2516" s="3" t="s">
        <v>11163</v>
      </c>
      <c r="J2516" s="3" t="s">
        <v>1132</v>
      </c>
      <c r="K2516" s="2" t="s">
        <v>11164</v>
      </c>
    </row>
    <row r="2517" spans="1:11" x14ac:dyDescent="0.25">
      <c r="A2517" s="2" t="s">
        <v>11165</v>
      </c>
      <c r="B2517" s="2" t="s">
        <v>223</v>
      </c>
      <c r="C2517" s="2" t="s">
        <v>27</v>
      </c>
      <c r="D2517" s="2" t="s">
        <v>224</v>
      </c>
      <c r="E2517" s="2" t="s">
        <v>393</v>
      </c>
      <c r="F2517" s="3">
        <v>4</v>
      </c>
      <c r="G2517" s="2" t="s">
        <v>1101</v>
      </c>
      <c r="H2517" s="2" t="s">
        <v>11166</v>
      </c>
      <c r="I2517" s="3" t="s">
        <v>11167</v>
      </c>
      <c r="J2517" s="3" t="s">
        <v>1137</v>
      </c>
      <c r="K2517" s="2" t="s">
        <v>11168</v>
      </c>
    </row>
    <row r="2518" spans="1:11" x14ac:dyDescent="0.25">
      <c r="A2518" s="2" t="s">
        <v>11169</v>
      </c>
      <c r="B2518" s="2" t="s">
        <v>223</v>
      </c>
      <c r="C2518" s="2" t="s">
        <v>27</v>
      </c>
      <c r="D2518" s="2" t="s">
        <v>224</v>
      </c>
      <c r="E2518" s="2" t="s">
        <v>393</v>
      </c>
      <c r="F2518" s="3">
        <v>5</v>
      </c>
      <c r="G2518" s="2" t="s">
        <v>1101</v>
      </c>
      <c r="H2518" s="2" t="s">
        <v>11170</v>
      </c>
      <c r="I2518" s="3" t="s">
        <v>11171</v>
      </c>
      <c r="J2518" s="3" t="s">
        <v>1098</v>
      </c>
      <c r="K2518" s="2" t="s">
        <v>11172</v>
      </c>
    </row>
    <row r="2519" spans="1:11" x14ac:dyDescent="0.25">
      <c r="A2519" s="2" t="s">
        <v>11173</v>
      </c>
      <c r="B2519" s="2" t="s">
        <v>223</v>
      </c>
      <c r="C2519" s="2" t="s">
        <v>27</v>
      </c>
      <c r="D2519" s="2" t="s">
        <v>224</v>
      </c>
      <c r="E2519" s="2" t="s">
        <v>393</v>
      </c>
      <c r="F2519" s="3">
        <v>6</v>
      </c>
      <c r="G2519" s="2" t="s">
        <v>1101</v>
      </c>
      <c r="H2519" s="2" t="s">
        <v>11174</v>
      </c>
      <c r="I2519" s="3" t="s">
        <v>11175</v>
      </c>
      <c r="J2519" s="3" t="s">
        <v>1098</v>
      </c>
      <c r="K2519" s="2" t="s">
        <v>11176</v>
      </c>
    </row>
    <row r="2520" spans="1:11" x14ac:dyDescent="0.25">
      <c r="A2520" s="2" t="s">
        <v>11177</v>
      </c>
      <c r="B2520" s="2" t="s">
        <v>223</v>
      </c>
      <c r="C2520" s="2" t="s">
        <v>27</v>
      </c>
      <c r="D2520" s="2" t="s">
        <v>224</v>
      </c>
      <c r="E2520" s="2" t="s">
        <v>401</v>
      </c>
      <c r="F2520" s="3">
        <v>0</v>
      </c>
      <c r="G2520" s="2" t="s">
        <v>1095</v>
      </c>
      <c r="H2520" s="2" t="s">
        <v>11178</v>
      </c>
      <c r="I2520" s="3" t="s">
        <v>11179</v>
      </c>
      <c r="J2520" s="3" t="s">
        <v>1098</v>
      </c>
      <c r="K2520" s="2" t="s">
        <v>11180</v>
      </c>
    </row>
    <row r="2521" spans="1:11" x14ac:dyDescent="0.25">
      <c r="A2521" s="2" t="s">
        <v>11181</v>
      </c>
      <c r="B2521" s="2" t="s">
        <v>223</v>
      </c>
      <c r="C2521" s="2" t="s">
        <v>27</v>
      </c>
      <c r="D2521" s="2" t="s">
        <v>224</v>
      </c>
      <c r="E2521" s="2" t="s">
        <v>401</v>
      </c>
      <c r="F2521" s="3">
        <v>1</v>
      </c>
      <c r="G2521" s="2" t="s">
        <v>1101</v>
      </c>
      <c r="H2521" s="2" t="s">
        <v>11182</v>
      </c>
      <c r="I2521" s="3" t="s">
        <v>11183</v>
      </c>
      <c r="J2521" s="3" t="s">
        <v>1098</v>
      </c>
      <c r="K2521" s="2" t="s">
        <v>11184</v>
      </c>
    </row>
    <row r="2522" spans="1:11" x14ac:dyDescent="0.25">
      <c r="A2522" s="2" t="s">
        <v>11185</v>
      </c>
      <c r="B2522" s="2" t="s">
        <v>223</v>
      </c>
      <c r="C2522" s="2" t="s">
        <v>27</v>
      </c>
      <c r="D2522" s="2" t="s">
        <v>224</v>
      </c>
      <c r="E2522" s="2" t="s">
        <v>401</v>
      </c>
      <c r="F2522" s="3">
        <v>2</v>
      </c>
      <c r="G2522" s="2" t="s">
        <v>1101</v>
      </c>
      <c r="H2522" s="2" t="s">
        <v>11186</v>
      </c>
      <c r="I2522" s="3" t="s">
        <v>11187</v>
      </c>
      <c r="J2522" s="3" t="s">
        <v>1132</v>
      </c>
      <c r="K2522" s="2" t="s">
        <v>11188</v>
      </c>
    </row>
    <row r="2523" spans="1:11" x14ac:dyDescent="0.25">
      <c r="A2523" s="2" t="s">
        <v>11189</v>
      </c>
      <c r="B2523" s="2" t="s">
        <v>223</v>
      </c>
      <c r="C2523" s="2" t="s">
        <v>27</v>
      </c>
      <c r="D2523" s="2" t="s">
        <v>224</v>
      </c>
      <c r="E2523" s="2" t="s">
        <v>401</v>
      </c>
      <c r="F2523" s="3">
        <v>3</v>
      </c>
      <c r="G2523" s="2" t="s">
        <v>1101</v>
      </c>
      <c r="H2523" s="2" t="s">
        <v>11190</v>
      </c>
      <c r="I2523" s="3" t="s">
        <v>11191</v>
      </c>
      <c r="J2523" s="3" t="s">
        <v>1132</v>
      </c>
      <c r="K2523" s="2" t="s">
        <v>11192</v>
      </c>
    </row>
    <row r="2524" spans="1:11" x14ac:dyDescent="0.25">
      <c r="A2524" s="2" t="s">
        <v>11193</v>
      </c>
      <c r="B2524" s="2" t="s">
        <v>223</v>
      </c>
      <c r="C2524" s="2" t="s">
        <v>27</v>
      </c>
      <c r="D2524" s="2" t="s">
        <v>224</v>
      </c>
      <c r="E2524" s="2" t="s">
        <v>401</v>
      </c>
      <c r="F2524" s="3">
        <v>4</v>
      </c>
      <c r="G2524" s="2" t="s">
        <v>1101</v>
      </c>
      <c r="H2524" s="2" t="s">
        <v>11194</v>
      </c>
      <c r="I2524" s="3" t="s">
        <v>11195</v>
      </c>
      <c r="J2524" s="3" t="s">
        <v>1098</v>
      </c>
      <c r="K2524" s="2" t="s">
        <v>11196</v>
      </c>
    </row>
    <row r="2525" spans="1:11" x14ac:dyDescent="0.25">
      <c r="A2525" s="2" t="s">
        <v>11197</v>
      </c>
      <c r="B2525" s="2" t="s">
        <v>223</v>
      </c>
      <c r="C2525" s="2" t="s">
        <v>27</v>
      </c>
      <c r="D2525" s="2" t="s">
        <v>224</v>
      </c>
      <c r="E2525" s="2" t="s">
        <v>401</v>
      </c>
      <c r="F2525" s="3">
        <v>5</v>
      </c>
      <c r="G2525" s="2" t="s">
        <v>1101</v>
      </c>
      <c r="H2525" s="2" t="s">
        <v>11198</v>
      </c>
      <c r="I2525" s="3" t="s">
        <v>11199</v>
      </c>
      <c r="J2525" s="3" t="s">
        <v>1098</v>
      </c>
      <c r="K2525" s="2" t="s">
        <v>11200</v>
      </c>
    </row>
    <row r="2526" spans="1:11" x14ac:dyDescent="0.25">
      <c r="A2526" s="2" t="s">
        <v>11201</v>
      </c>
      <c r="B2526" s="2" t="s">
        <v>223</v>
      </c>
      <c r="C2526" s="2" t="s">
        <v>27</v>
      </c>
      <c r="D2526" s="2" t="s">
        <v>224</v>
      </c>
      <c r="E2526" s="2" t="s">
        <v>401</v>
      </c>
      <c r="F2526" s="3">
        <v>6</v>
      </c>
      <c r="G2526" s="2" t="s">
        <v>1101</v>
      </c>
      <c r="H2526" s="2" t="s">
        <v>11202</v>
      </c>
      <c r="I2526" s="3" t="s">
        <v>11203</v>
      </c>
      <c r="J2526" s="3" t="s">
        <v>1098</v>
      </c>
      <c r="K2526" s="2" t="s">
        <v>11204</v>
      </c>
    </row>
    <row r="2527" spans="1:11" x14ac:dyDescent="0.25">
      <c r="A2527" s="2" t="s">
        <v>11205</v>
      </c>
      <c r="B2527" s="2" t="s">
        <v>223</v>
      </c>
      <c r="C2527" s="2" t="s">
        <v>27</v>
      </c>
      <c r="D2527" s="2" t="s">
        <v>224</v>
      </c>
      <c r="E2527" s="2" t="s">
        <v>390</v>
      </c>
      <c r="F2527" s="3">
        <v>0</v>
      </c>
      <c r="G2527" s="2" t="s">
        <v>1095</v>
      </c>
      <c r="H2527" s="2" t="s">
        <v>11206</v>
      </c>
      <c r="I2527" s="3" t="s">
        <v>11207</v>
      </c>
      <c r="J2527" s="3" t="s">
        <v>1098</v>
      </c>
      <c r="K2527" s="2" t="s">
        <v>11208</v>
      </c>
    </row>
    <row r="2528" spans="1:11" x14ac:dyDescent="0.25">
      <c r="A2528" s="2" t="s">
        <v>11209</v>
      </c>
      <c r="B2528" s="2" t="s">
        <v>223</v>
      </c>
      <c r="C2528" s="2" t="s">
        <v>27</v>
      </c>
      <c r="D2528" s="2" t="s">
        <v>224</v>
      </c>
      <c r="E2528" s="2" t="s">
        <v>390</v>
      </c>
      <c r="F2528" s="3">
        <v>1</v>
      </c>
      <c r="G2528" s="2" t="s">
        <v>1101</v>
      </c>
      <c r="H2528" s="2" t="s">
        <v>11210</v>
      </c>
      <c r="I2528" s="3" t="s">
        <v>11211</v>
      </c>
      <c r="J2528" s="3" t="s">
        <v>1098</v>
      </c>
      <c r="K2528" s="2" t="s">
        <v>11212</v>
      </c>
    </row>
    <row r="2529" spans="1:11" x14ac:dyDescent="0.25">
      <c r="A2529" s="2" t="s">
        <v>11213</v>
      </c>
      <c r="B2529" s="2" t="s">
        <v>223</v>
      </c>
      <c r="C2529" s="2" t="s">
        <v>27</v>
      </c>
      <c r="D2529" s="2" t="s">
        <v>224</v>
      </c>
      <c r="E2529" s="2" t="s">
        <v>390</v>
      </c>
      <c r="F2529" s="3">
        <v>2</v>
      </c>
      <c r="G2529" s="2" t="s">
        <v>1101</v>
      </c>
      <c r="H2529" s="2" t="s">
        <v>11214</v>
      </c>
      <c r="I2529" s="3" t="s">
        <v>11215</v>
      </c>
      <c r="J2529" s="3" t="s">
        <v>1098</v>
      </c>
      <c r="K2529" s="2" t="s">
        <v>11216</v>
      </c>
    </row>
    <row r="2530" spans="1:11" x14ac:dyDescent="0.25">
      <c r="A2530" s="2" t="s">
        <v>11217</v>
      </c>
      <c r="B2530" s="2" t="s">
        <v>223</v>
      </c>
      <c r="C2530" s="2" t="s">
        <v>27</v>
      </c>
      <c r="D2530" s="2" t="s">
        <v>224</v>
      </c>
      <c r="E2530" s="2" t="s">
        <v>390</v>
      </c>
      <c r="F2530" s="3">
        <v>3</v>
      </c>
      <c r="G2530" s="2" t="s">
        <v>1101</v>
      </c>
      <c r="H2530" s="2" t="s">
        <v>11218</v>
      </c>
      <c r="I2530" s="3" t="s">
        <v>11219</v>
      </c>
      <c r="J2530" s="3" t="s">
        <v>1098</v>
      </c>
      <c r="K2530" s="2" t="s">
        <v>11220</v>
      </c>
    </row>
    <row r="2531" spans="1:11" x14ac:dyDescent="0.25">
      <c r="A2531" s="2" t="s">
        <v>11221</v>
      </c>
      <c r="B2531" s="2" t="s">
        <v>223</v>
      </c>
      <c r="C2531" s="2" t="s">
        <v>27</v>
      </c>
      <c r="D2531" s="2" t="s">
        <v>224</v>
      </c>
      <c r="E2531" s="2" t="s">
        <v>390</v>
      </c>
      <c r="F2531" s="3">
        <v>4</v>
      </c>
      <c r="G2531" s="2" t="s">
        <v>1101</v>
      </c>
      <c r="H2531" s="2" t="s">
        <v>11222</v>
      </c>
      <c r="I2531" s="3" t="s">
        <v>11223</v>
      </c>
      <c r="J2531" s="3" t="s">
        <v>1098</v>
      </c>
      <c r="K2531" s="2" t="s">
        <v>11224</v>
      </c>
    </row>
    <row r="2532" spans="1:11" x14ac:dyDescent="0.25">
      <c r="A2532" s="2" t="s">
        <v>11225</v>
      </c>
      <c r="B2532" s="2" t="s">
        <v>223</v>
      </c>
      <c r="C2532" s="2" t="s">
        <v>27</v>
      </c>
      <c r="D2532" s="2" t="s">
        <v>224</v>
      </c>
      <c r="E2532" s="2" t="s">
        <v>390</v>
      </c>
      <c r="F2532" s="3">
        <v>5</v>
      </c>
      <c r="G2532" s="2" t="s">
        <v>1101</v>
      </c>
      <c r="H2532" s="2" t="s">
        <v>11226</v>
      </c>
      <c r="I2532" s="3" t="s">
        <v>11227</v>
      </c>
      <c r="J2532" s="3" t="s">
        <v>1137</v>
      </c>
      <c r="K2532" s="2" t="s">
        <v>11228</v>
      </c>
    </row>
    <row r="2533" spans="1:11" x14ac:dyDescent="0.25">
      <c r="A2533" s="2" t="s">
        <v>11229</v>
      </c>
      <c r="B2533" s="2" t="s">
        <v>223</v>
      </c>
      <c r="C2533" s="2" t="s">
        <v>27</v>
      </c>
      <c r="D2533" s="2" t="s">
        <v>224</v>
      </c>
      <c r="E2533" s="2" t="s">
        <v>390</v>
      </c>
      <c r="F2533" s="3">
        <v>6</v>
      </c>
      <c r="G2533" s="2" t="s">
        <v>1101</v>
      </c>
      <c r="H2533" s="2" t="s">
        <v>11230</v>
      </c>
      <c r="I2533" s="3" t="s">
        <v>11231</v>
      </c>
      <c r="J2533" s="3" t="s">
        <v>1098</v>
      </c>
      <c r="K2533" s="2" t="s">
        <v>11232</v>
      </c>
    </row>
    <row r="2534" spans="1:11" x14ac:dyDescent="0.25">
      <c r="A2534" s="2" t="s">
        <v>11233</v>
      </c>
      <c r="B2534" s="2" t="s">
        <v>223</v>
      </c>
      <c r="C2534" s="2" t="s">
        <v>27</v>
      </c>
      <c r="D2534" s="2" t="s">
        <v>224</v>
      </c>
      <c r="E2534" s="2" t="s">
        <v>373</v>
      </c>
      <c r="F2534" s="3">
        <v>0</v>
      </c>
      <c r="G2534" s="2" t="s">
        <v>1095</v>
      </c>
      <c r="H2534" s="2" t="s">
        <v>11234</v>
      </c>
      <c r="I2534" s="3" t="s">
        <v>11235</v>
      </c>
      <c r="J2534" s="3" t="s">
        <v>2720</v>
      </c>
      <c r="K2534" s="2" t="s">
        <v>11236</v>
      </c>
    </row>
    <row r="2535" spans="1:11" x14ac:dyDescent="0.25">
      <c r="A2535" s="2" t="s">
        <v>11237</v>
      </c>
      <c r="B2535" s="2" t="s">
        <v>223</v>
      </c>
      <c r="C2535" s="2" t="s">
        <v>27</v>
      </c>
      <c r="D2535" s="2" t="s">
        <v>224</v>
      </c>
      <c r="E2535" s="2" t="s">
        <v>373</v>
      </c>
      <c r="F2535" s="3">
        <v>1</v>
      </c>
      <c r="G2535" s="2" t="s">
        <v>1101</v>
      </c>
      <c r="H2535" s="2" t="s">
        <v>11238</v>
      </c>
      <c r="I2535" s="3" t="s">
        <v>11239</v>
      </c>
      <c r="J2535" s="3" t="s">
        <v>1098</v>
      </c>
      <c r="K2535" s="2" t="s">
        <v>11240</v>
      </c>
    </row>
    <row r="2536" spans="1:11" x14ac:dyDescent="0.25">
      <c r="A2536" s="2" t="s">
        <v>11241</v>
      </c>
      <c r="B2536" s="2" t="s">
        <v>223</v>
      </c>
      <c r="C2536" s="2" t="s">
        <v>27</v>
      </c>
      <c r="D2536" s="2" t="s">
        <v>224</v>
      </c>
      <c r="E2536" s="2" t="s">
        <v>373</v>
      </c>
      <c r="F2536" s="3">
        <v>2</v>
      </c>
      <c r="G2536" s="2" t="s">
        <v>1101</v>
      </c>
      <c r="H2536" s="2" t="s">
        <v>11242</v>
      </c>
      <c r="I2536" s="3" t="s">
        <v>11243</v>
      </c>
      <c r="J2536" s="3" t="s">
        <v>1098</v>
      </c>
      <c r="K2536" s="2" t="s">
        <v>11244</v>
      </c>
    </row>
    <row r="2537" spans="1:11" x14ac:dyDescent="0.25">
      <c r="A2537" s="2" t="s">
        <v>11245</v>
      </c>
      <c r="B2537" s="2" t="s">
        <v>223</v>
      </c>
      <c r="C2537" s="2" t="s">
        <v>27</v>
      </c>
      <c r="D2537" s="2" t="s">
        <v>224</v>
      </c>
      <c r="E2537" s="2" t="s">
        <v>373</v>
      </c>
      <c r="F2537" s="3">
        <v>3</v>
      </c>
      <c r="G2537" s="2" t="s">
        <v>1101</v>
      </c>
      <c r="H2537" s="2" t="s">
        <v>11246</v>
      </c>
      <c r="I2537" s="3" t="s">
        <v>11247</v>
      </c>
      <c r="J2537" s="3" t="s">
        <v>1098</v>
      </c>
      <c r="K2537" s="2" t="s">
        <v>11248</v>
      </c>
    </row>
    <row r="2538" spans="1:11" x14ac:dyDescent="0.25">
      <c r="A2538" s="2" t="s">
        <v>11249</v>
      </c>
      <c r="B2538" s="2" t="s">
        <v>223</v>
      </c>
      <c r="C2538" s="2" t="s">
        <v>27</v>
      </c>
      <c r="D2538" s="2" t="s">
        <v>224</v>
      </c>
      <c r="E2538" s="2" t="s">
        <v>373</v>
      </c>
      <c r="F2538" s="3">
        <v>4</v>
      </c>
      <c r="G2538" s="2" t="s">
        <v>1101</v>
      </c>
      <c r="H2538" s="2" t="s">
        <v>11250</v>
      </c>
      <c r="I2538" s="3" t="s">
        <v>11251</v>
      </c>
      <c r="J2538" s="3" t="s">
        <v>1098</v>
      </c>
      <c r="K2538" s="2" t="s">
        <v>11252</v>
      </c>
    </row>
    <row r="2539" spans="1:11" x14ac:dyDescent="0.25">
      <c r="A2539" s="2" t="s">
        <v>11253</v>
      </c>
      <c r="B2539" s="2" t="s">
        <v>223</v>
      </c>
      <c r="C2539" s="2" t="s">
        <v>27</v>
      </c>
      <c r="D2539" s="2" t="s">
        <v>224</v>
      </c>
      <c r="E2539" s="2" t="s">
        <v>373</v>
      </c>
      <c r="F2539" s="3">
        <v>5</v>
      </c>
      <c r="G2539" s="2" t="s">
        <v>1101</v>
      </c>
      <c r="H2539" s="2" t="s">
        <v>11254</v>
      </c>
      <c r="I2539" s="3" t="s">
        <v>11255</v>
      </c>
      <c r="J2539" s="3" t="s">
        <v>1098</v>
      </c>
      <c r="K2539" s="2" t="s">
        <v>11256</v>
      </c>
    </row>
    <row r="2540" spans="1:11" x14ac:dyDescent="0.25">
      <c r="A2540" s="2" t="s">
        <v>11257</v>
      </c>
      <c r="B2540" s="2" t="s">
        <v>223</v>
      </c>
      <c r="C2540" s="2" t="s">
        <v>27</v>
      </c>
      <c r="D2540" s="2" t="s">
        <v>224</v>
      </c>
      <c r="E2540" s="2" t="s">
        <v>373</v>
      </c>
      <c r="F2540" s="3">
        <v>6</v>
      </c>
      <c r="G2540" s="2" t="s">
        <v>1101</v>
      </c>
      <c r="H2540" s="2" t="s">
        <v>11258</v>
      </c>
      <c r="I2540" s="3" t="s">
        <v>11259</v>
      </c>
      <c r="J2540" s="3" t="s">
        <v>1098</v>
      </c>
      <c r="K2540" s="2" t="s">
        <v>11260</v>
      </c>
    </row>
    <row r="2541" spans="1:11" x14ac:dyDescent="0.25">
      <c r="A2541" s="2" t="s">
        <v>11261</v>
      </c>
      <c r="B2541" s="2" t="s">
        <v>226</v>
      </c>
      <c r="C2541" s="2" t="s">
        <v>27</v>
      </c>
      <c r="D2541" s="2" t="s">
        <v>227</v>
      </c>
      <c r="E2541" s="2" t="s">
        <v>380</v>
      </c>
      <c r="F2541" s="3">
        <v>0</v>
      </c>
      <c r="G2541" s="2" t="s">
        <v>1095</v>
      </c>
      <c r="H2541" s="2" t="s">
        <v>11262</v>
      </c>
      <c r="I2541" s="3" t="s">
        <v>11263</v>
      </c>
      <c r="J2541" s="3" t="s">
        <v>1098</v>
      </c>
      <c r="K2541" s="2" t="s">
        <v>11264</v>
      </c>
    </row>
    <row r="2542" spans="1:11" x14ac:dyDescent="0.25">
      <c r="A2542" s="2" t="s">
        <v>11265</v>
      </c>
      <c r="B2542" s="2" t="s">
        <v>226</v>
      </c>
      <c r="C2542" s="2" t="s">
        <v>27</v>
      </c>
      <c r="D2542" s="2" t="s">
        <v>227</v>
      </c>
      <c r="E2542" s="2" t="s">
        <v>380</v>
      </c>
      <c r="F2542" s="3">
        <v>1</v>
      </c>
      <c r="G2542" s="2" t="s">
        <v>1101</v>
      </c>
      <c r="H2542" s="2" t="s">
        <v>11266</v>
      </c>
      <c r="I2542" s="3" t="s">
        <v>11267</v>
      </c>
      <c r="J2542" s="3" t="s">
        <v>1098</v>
      </c>
      <c r="K2542" s="2" t="s">
        <v>11268</v>
      </c>
    </row>
    <row r="2543" spans="1:11" x14ac:dyDescent="0.25">
      <c r="A2543" s="2" t="s">
        <v>11269</v>
      </c>
      <c r="B2543" s="2" t="s">
        <v>226</v>
      </c>
      <c r="C2543" s="2" t="s">
        <v>27</v>
      </c>
      <c r="D2543" s="2" t="s">
        <v>227</v>
      </c>
      <c r="E2543" s="2" t="s">
        <v>380</v>
      </c>
      <c r="F2543" s="3">
        <v>2</v>
      </c>
      <c r="G2543" s="2" t="s">
        <v>1101</v>
      </c>
      <c r="H2543" s="2" t="s">
        <v>11270</v>
      </c>
      <c r="I2543" s="3" t="s">
        <v>11271</v>
      </c>
      <c r="J2543" s="3" t="s">
        <v>1098</v>
      </c>
      <c r="K2543" s="2" t="s">
        <v>11272</v>
      </c>
    </row>
    <row r="2544" spans="1:11" x14ac:dyDescent="0.25">
      <c r="A2544" s="2" t="s">
        <v>11273</v>
      </c>
      <c r="B2544" s="2" t="s">
        <v>226</v>
      </c>
      <c r="C2544" s="2" t="s">
        <v>27</v>
      </c>
      <c r="D2544" s="2" t="s">
        <v>227</v>
      </c>
      <c r="E2544" s="2" t="s">
        <v>380</v>
      </c>
      <c r="F2544" s="3">
        <v>3</v>
      </c>
      <c r="G2544" s="2" t="s">
        <v>1101</v>
      </c>
      <c r="H2544" s="2" t="s">
        <v>11274</v>
      </c>
      <c r="I2544" s="3" t="s">
        <v>11275</v>
      </c>
      <c r="J2544" s="3" t="s">
        <v>1098</v>
      </c>
      <c r="K2544" s="2" t="s">
        <v>11276</v>
      </c>
    </row>
    <row r="2545" spans="1:11" x14ac:dyDescent="0.25">
      <c r="A2545" s="2" t="s">
        <v>11277</v>
      </c>
      <c r="B2545" s="2" t="s">
        <v>226</v>
      </c>
      <c r="C2545" s="2" t="s">
        <v>27</v>
      </c>
      <c r="D2545" s="2" t="s">
        <v>227</v>
      </c>
      <c r="E2545" s="2" t="s">
        <v>380</v>
      </c>
      <c r="F2545" s="3">
        <v>4</v>
      </c>
      <c r="G2545" s="2" t="s">
        <v>1101</v>
      </c>
      <c r="H2545" s="2" t="s">
        <v>11278</v>
      </c>
      <c r="I2545" s="3" t="s">
        <v>11279</v>
      </c>
      <c r="J2545" s="3" t="s">
        <v>1098</v>
      </c>
      <c r="K2545" s="2" t="s">
        <v>11280</v>
      </c>
    </row>
    <row r="2546" spans="1:11" x14ac:dyDescent="0.25">
      <c r="A2546" s="2" t="s">
        <v>11281</v>
      </c>
      <c r="B2546" s="2" t="s">
        <v>226</v>
      </c>
      <c r="C2546" s="2" t="s">
        <v>27</v>
      </c>
      <c r="D2546" s="2" t="s">
        <v>227</v>
      </c>
      <c r="E2546" s="2" t="s">
        <v>380</v>
      </c>
      <c r="F2546" s="3">
        <v>5</v>
      </c>
      <c r="G2546" s="2" t="s">
        <v>1101</v>
      </c>
      <c r="H2546" s="2" t="s">
        <v>11282</v>
      </c>
      <c r="I2546" s="3" t="s">
        <v>11283</v>
      </c>
      <c r="J2546" s="3" t="s">
        <v>1098</v>
      </c>
      <c r="K2546" s="2" t="s">
        <v>11284</v>
      </c>
    </row>
    <row r="2547" spans="1:11" x14ac:dyDescent="0.25">
      <c r="A2547" s="2" t="s">
        <v>11285</v>
      </c>
      <c r="B2547" s="2" t="s">
        <v>226</v>
      </c>
      <c r="C2547" s="2" t="s">
        <v>27</v>
      </c>
      <c r="D2547" s="2" t="s">
        <v>227</v>
      </c>
      <c r="E2547" s="2" t="s">
        <v>380</v>
      </c>
      <c r="F2547" s="3">
        <v>6</v>
      </c>
      <c r="G2547" s="2" t="s">
        <v>1101</v>
      </c>
      <c r="H2547" s="2" t="s">
        <v>11286</v>
      </c>
      <c r="I2547" s="3" t="s">
        <v>11287</v>
      </c>
      <c r="J2547" s="3" t="s">
        <v>1098</v>
      </c>
      <c r="K2547" s="2" t="s">
        <v>11288</v>
      </c>
    </row>
    <row r="2548" spans="1:11" x14ac:dyDescent="0.25">
      <c r="A2548" s="2" t="s">
        <v>11289</v>
      </c>
      <c r="B2548" s="2" t="s">
        <v>226</v>
      </c>
      <c r="C2548" s="2" t="s">
        <v>27</v>
      </c>
      <c r="D2548" s="2" t="s">
        <v>227</v>
      </c>
      <c r="E2548" s="2" t="s">
        <v>706</v>
      </c>
      <c r="F2548" s="3">
        <v>0</v>
      </c>
      <c r="G2548" s="2" t="s">
        <v>1095</v>
      </c>
      <c r="H2548" s="2" t="s">
        <v>11290</v>
      </c>
      <c r="I2548" s="3" t="s">
        <v>11291</v>
      </c>
      <c r="J2548" s="3" t="s">
        <v>1132</v>
      </c>
      <c r="K2548" s="2" t="s">
        <v>11292</v>
      </c>
    </row>
    <row r="2549" spans="1:11" x14ac:dyDescent="0.25">
      <c r="A2549" s="2" t="s">
        <v>11293</v>
      </c>
      <c r="B2549" s="2" t="s">
        <v>226</v>
      </c>
      <c r="C2549" s="2" t="s">
        <v>27</v>
      </c>
      <c r="D2549" s="2" t="s">
        <v>227</v>
      </c>
      <c r="E2549" s="2" t="s">
        <v>706</v>
      </c>
      <c r="F2549" s="3">
        <v>1</v>
      </c>
      <c r="G2549" s="2" t="s">
        <v>1101</v>
      </c>
      <c r="H2549" s="2" t="s">
        <v>11294</v>
      </c>
      <c r="I2549" s="3" t="s">
        <v>11295</v>
      </c>
      <c r="J2549" s="3" t="s">
        <v>1132</v>
      </c>
      <c r="K2549" s="2" t="s">
        <v>11296</v>
      </c>
    </row>
    <row r="2550" spans="1:11" x14ac:dyDescent="0.25">
      <c r="A2550" s="2" t="s">
        <v>11297</v>
      </c>
      <c r="B2550" s="2" t="s">
        <v>226</v>
      </c>
      <c r="C2550" s="2" t="s">
        <v>27</v>
      </c>
      <c r="D2550" s="2" t="s">
        <v>227</v>
      </c>
      <c r="E2550" s="2" t="s">
        <v>706</v>
      </c>
      <c r="F2550" s="3">
        <v>2</v>
      </c>
      <c r="G2550" s="2" t="s">
        <v>1101</v>
      </c>
      <c r="H2550" s="2" t="s">
        <v>11298</v>
      </c>
      <c r="I2550" s="3" t="s">
        <v>11299</v>
      </c>
      <c r="J2550" s="3" t="s">
        <v>1132</v>
      </c>
      <c r="K2550" s="2" t="s">
        <v>11300</v>
      </c>
    </row>
    <row r="2551" spans="1:11" x14ac:dyDescent="0.25">
      <c r="A2551" s="2" t="s">
        <v>11301</v>
      </c>
      <c r="B2551" s="2" t="s">
        <v>226</v>
      </c>
      <c r="C2551" s="2" t="s">
        <v>27</v>
      </c>
      <c r="D2551" s="2" t="s">
        <v>227</v>
      </c>
      <c r="E2551" s="2" t="s">
        <v>706</v>
      </c>
      <c r="F2551" s="3">
        <v>3</v>
      </c>
      <c r="G2551" s="2" t="s">
        <v>1101</v>
      </c>
      <c r="H2551" s="2" t="s">
        <v>11302</v>
      </c>
      <c r="I2551" s="3" t="s">
        <v>11303</v>
      </c>
      <c r="J2551" s="3" t="s">
        <v>1132</v>
      </c>
      <c r="K2551" s="2" t="s">
        <v>11304</v>
      </c>
    </row>
    <row r="2552" spans="1:11" x14ac:dyDescent="0.25">
      <c r="A2552" s="2" t="s">
        <v>11305</v>
      </c>
      <c r="B2552" s="2" t="s">
        <v>226</v>
      </c>
      <c r="C2552" s="2" t="s">
        <v>27</v>
      </c>
      <c r="D2552" s="2" t="s">
        <v>227</v>
      </c>
      <c r="E2552" s="2" t="s">
        <v>706</v>
      </c>
      <c r="F2552" s="3">
        <v>4</v>
      </c>
      <c r="G2552" s="2" t="s">
        <v>1101</v>
      </c>
      <c r="H2552" s="2" t="s">
        <v>11306</v>
      </c>
      <c r="I2552" s="3" t="s">
        <v>11307</v>
      </c>
      <c r="J2552" s="3" t="s">
        <v>1132</v>
      </c>
      <c r="K2552" s="2" t="s">
        <v>11308</v>
      </c>
    </row>
    <row r="2553" spans="1:11" x14ac:dyDescent="0.25">
      <c r="A2553" s="2" t="s">
        <v>11309</v>
      </c>
      <c r="B2553" s="2" t="s">
        <v>226</v>
      </c>
      <c r="C2553" s="2" t="s">
        <v>27</v>
      </c>
      <c r="D2553" s="2" t="s">
        <v>227</v>
      </c>
      <c r="E2553" s="2" t="s">
        <v>706</v>
      </c>
      <c r="F2553" s="3">
        <v>5</v>
      </c>
      <c r="G2553" s="2" t="s">
        <v>1101</v>
      </c>
      <c r="H2553" s="2" t="s">
        <v>11310</v>
      </c>
      <c r="I2553" s="3" t="s">
        <v>11311</v>
      </c>
      <c r="J2553" s="3" t="s">
        <v>1132</v>
      </c>
      <c r="K2553" s="2" t="s">
        <v>11312</v>
      </c>
    </row>
    <row r="2554" spans="1:11" x14ac:dyDescent="0.25">
      <c r="A2554" s="2" t="s">
        <v>11313</v>
      </c>
      <c r="B2554" s="2" t="s">
        <v>226</v>
      </c>
      <c r="C2554" s="2" t="s">
        <v>27</v>
      </c>
      <c r="D2554" s="2" t="s">
        <v>227</v>
      </c>
      <c r="E2554" s="2" t="s">
        <v>706</v>
      </c>
      <c r="F2554" s="3">
        <v>6</v>
      </c>
      <c r="G2554" s="2" t="s">
        <v>1101</v>
      </c>
      <c r="H2554" s="2" t="s">
        <v>11314</v>
      </c>
      <c r="I2554" s="3" t="s">
        <v>11315</v>
      </c>
      <c r="J2554" s="3" t="s">
        <v>1132</v>
      </c>
      <c r="K2554" s="2" t="s">
        <v>11316</v>
      </c>
    </row>
    <row r="2555" spans="1:11" x14ac:dyDescent="0.25">
      <c r="A2555" s="2" t="s">
        <v>11317</v>
      </c>
      <c r="B2555" s="2" t="s">
        <v>226</v>
      </c>
      <c r="C2555" s="2" t="s">
        <v>27</v>
      </c>
      <c r="D2555" s="2" t="s">
        <v>227</v>
      </c>
      <c r="E2555" s="2" t="s">
        <v>393</v>
      </c>
      <c r="F2555" s="3">
        <v>0</v>
      </c>
      <c r="G2555" s="2" t="s">
        <v>1095</v>
      </c>
      <c r="H2555" s="2" t="s">
        <v>11318</v>
      </c>
      <c r="I2555" s="3" t="s">
        <v>11319</v>
      </c>
      <c r="J2555" s="3" t="s">
        <v>1098</v>
      </c>
      <c r="K2555" s="2" t="s">
        <v>11320</v>
      </c>
    </row>
    <row r="2556" spans="1:11" x14ac:dyDescent="0.25">
      <c r="A2556" s="2" t="s">
        <v>11321</v>
      </c>
      <c r="B2556" s="2" t="s">
        <v>226</v>
      </c>
      <c r="C2556" s="2" t="s">
        <v>27</v>
      </c>
      <c r="D2556" s="2" t="s">
        <v>227</v>
      </c>
      <c r="E2556" s="2" t="s">
        <v>393</v>
      </c>
      <c r="F2556" s="3">
        <v>1</v>
      </c>
      <c r="G2556" s="2" t="s">
        <v>1101</v>
      </c>
      <c r="H2556" s="2" t="s">
        <v>11322</v>
      </c>
      <c r="I2556" s="3" t="s">
        <v>11323</v>
      </c>
      <c r="J2556" s="3" t="s">
        <v>1098</v>
      </c>
      <c r="K2556" s="2" t="s">
        <v>11324</v>
      </c>
    </row>
    <row r="2557" spans="1:11" x14ac:dyDescent="0.25">
      <c r="A2557" s="2" t="s">
        <v>11325</v>
      </c>
      <c r="B2557" s="2" t="s">
        <v>226</v>
      </c>
      <c r="C2557" s="2" t="s">
        <v>27</v>
      </c>
      <c r="D2557" s="2" t="s">
        <v>227</v>
      </c>
      <c r="E2557" s="2" t="s">
        <v>393</v>
      </c>
      <c r="F2557" s="3">
        <v>2</v>
      </c>
      <c r="G2557" s="2" t="s">
        <v>1101</v>
      </c>
      <c r="H2557" s="2" t="s">
        <v>11326</v>
      </c>
      <c r="I2557" s="3" t="s">
        <v>11327</v>
      </c>
      <c r="J2557" s="3" t="s">
        <v>1098</v>
      </c>
      <c r="K2557" s="2" t="s">
        <v>11328</v>
      </c>
    </row>
    <row r="2558" spans="1:11" x14ac:dyDescent="0.25">
      <c r="A2558" s="2" t="s">
        <v>11329</v>
      </c>
      <c r="B2558" s="2" t="s">
        <v>226</v>
      </c>
      <c r="C2558" s="2" t="s">
        <v>27</v>
      </c>
      <c r="D2558" s="2" t="s">
        <v>227</v>
      </c>
      <c r="E2558" s="2" t="s">
        <v>393</v>
      </c>
      <c r="F2558" s="3">
        <v>3</v>
      </c>
      <c r="G2558" s="2" t="s">
        <v>1101</v>
      </c>
      <c r="H2558" s="2" t="s">
        <v>11330</v>
      </c>
      <c r="I2558" s="3" t="s">
        <v>11331</v>
      </c>
      <c r="J2558" s="3" t="s">
        <v>1098</v>
      </c>
      <c r="K2558" s="2" t="s">
        <v>11332</v>
      </c>
    </row>
    <row r="2559" spans="1:11" x14ac:dyDescent="0.25">
      <c r="A2559" s="2" t="s">
        <v>11333</v>
      </c>
      <c r="B2559" s="2" t="s">
        <v>226</v>
      </c>
      <c r="C2559" s="2" t="s">
        <v>27</v>
      </c>
      <c r="D2559" s="2" t="s">
        <v>227</v>
      </c>
      <c r="E2559" s="2" t="s">
        <v>393</v>
      </c>
      <c r="F2559" s="3">
        <v>4</v>
      </c>
      <c r="G2559" s="2" t="s">
        <v>1101</v>
      </c>
      <c r="H2559" s="2" t="s">
        <v>11334</v>
      </c>
      <c r="I2559" s="3" t="s">
        <v>11335</v>
      </c>
      <c r="J2559" s="3" t="s">
        <v>1098</v>
      </c>
      <c r="K2559" s="2" t="s">
        <v>11336</v>
      </c>
    </row>
    <row r="2560" spans="1:11" x14ac:dyDescent="0.25">
      <c r="A2560" s="2" t="s">
        <v>11337</v>
      </c>
      <c r="B2560" s="2" t="s">
        <v>226</v>
      </c>
      <c r="C2560" s="2" t="s">
        <v>27</v>
      </c>
      <c r="D2560" s="2" t="s">
        <v>227</v>
      </c>
      <c r="E2560" s="2" t="s">
        <v>393</v>
      </c>
      <c r="F2560" s="3">
        <v>5</v>
      </c>
      <c r="G2560" s="2" t="s">
        <v>1101</v>
      </c>
      <c r="H2560" s="2" t="s">
        <v>11338</v>
      </c>
      <c r="I2560" s="3" t="s">
        <v>11339</v>
      </c>
      <c r="J2560" s="3" t="s">
        <v>1098</v>
      </c>
      <c r="K2560" s="2" t="s">
        <v>11340</v>
      </c>
    </row>
    <row r="2561" spans="1:11" x14ac:dyDescent="0.25">
      <c r="A2561" s="2" t="s">
        <v>11341</v>
      </c>
      <c r="B2561" s="2" t="s">
        <v>226</v>
      </c>
      <c r="C2561" s="2" t="s">
        <v>27</v>
      </c>
      <c r="D2561" s="2" t="s">
        <v>227</v>
      </c>
      <c r="E2561" s="2" t="s">
        <v>393</v>
      </c>
      <c r="F2561" s="3">
        <v>6</v>
      </c>
      <c r="G2561" s="2" t="s">
        <v>1101</v>
      </c>
      <c r="H2561" s="2" t="s">
        <v>11342</v>
      </c>
      <c r="I2561" s="3" t="s">
        <v>11343</v>
      </c>
      <c r="J2561" s="3" t="s">
        <v>1098</v>
      </c>
      <c r="K2561" s="2" t="s">
        <v>11344</v>
      </c>
    </row>
    <row r="2562" spans="1:11" x14ac:dyDescent="0.25">
      <c r="A2562" s="2" t="s">
        <v>11345</v>
      </c>
      <c r="B2562" s="2" t="s">
        <v>226</v>
      </c>
      <c r="C2562" s="2" t="s">
        <v>27</v>
      </c>
      <c r="D2562" s="2" t="s">
        <v>227</v>
      </c>
      <c r="E2562" s="2" t="s">
        <v>398</v>
      </c>
      <c r="F2562" s="3">
        <v>0</v>
      </c>
      <c r="G2562" s="2" t="s">
        <v>1095</v>
      </c>
      <c r="H2562" s="2" t="s">
        <v>11346</v>
      </c>
      <c r="I2562" s="3" t="s">
        <v>11347</v>
      </c>
      <c r="J2562" s="3" t="s">
        <v>1098</v>
      </c>
      <c r="K2562" s="2" t="s">
        <v>11348</v>
      </c>
    </row>
    <row r="2563" spans="1:11" x14ac:dyDescent="0.25">
      <c r="A2563" s="2" t="s">
        <v>11349</v>
      </c>
      <c r="B2563" s="2" t="s">
        <v>226</v>
      </c>
      <c r="C2563" s="2" t="s">
        <v>27</v>
      </c>
      <c r="D2563" s="2" t="s">
        <v>227</v>
      </c>
      <c r="E2563" s="2" t="s">
        <v>398</v>
      </c>
      <c r="F2563" s="3">
        <v>1</v>
      </c>
      <c r="G2563" s="2" t="s">
        <v>1101</v>
      </c>
      <c r="H2563" s="2" t="s">
        <v>11350</v>
      </c>
      <c r="I2563" s="3" t="s">
        <v>11351</v>
      </c>
      <c r="J2563" s="3" t="s">
        <v>1132</v>
      </c>
      <c r="K2563" s="2" t="s">
        <v>11352</v>
      </c>
    </row>
    <row r="2564" spans="1:11" x14ac:dyDescent="0.25">
      <c r="A2564" s="2" t="s">
        <v>11353</v>
      </c>
      <c r="B2564" s="2" t="s">
        <v>226</v>
      </c>
      <c r="C2564" s="2" t="s">
        <v>27</v>
      </c>
      <c r="D2564" s="2" t="s">
        <v>227</v>
      </c>
      <c r="E2564" s="2" t="s">
        <v>398</v>
      </c>
      <c r="F2564" s="3">
        <v>2</v>
      </c>
      <c r="G2564" s="2" t="s">
        <v>1101</v>
      </c>
      <c r="H2564" s="2" t="s">
        <v>11354</v>
      </c>
      <c r="I2564" s="3" t="s">
        <v>11355</v>
      </c>
      <c r="J2564" s="3" t="s">
        <v>1132</v>
      </c>
      <c r="K2564" s="2" t="s">
        <v>11356</v>
      </c>
    </row>
    <row r="2565" spans="1:11" x14ac:dyDescent="0.25">
      <c r="A2565" s="2" t="s">
        <v>11357</v>
      </c>
      <c r="B2565" s="2" t="s">
        <v>226</v>
      </c>
      <c r="C2565" s="2" t="s">
        <v>27</v>
      </c>
      <c r="D2565" s="2" t="s">
        <v>227</v>
      </c>
      <c r="E2565" s="2" t="s">
        <v>398</v>
      </c>
      <c r="F2565" s="3">
        <v>3</v>
      </c>
      <c r="G2565" s="2" t="s">
        <v>1101</v>
      </c>
      <c r="H2565" s="2" t="s">
        <v>11358</v>
      </c>
      <c r="I2565" s="3" t="s">
        <v>11359</v>
      </c>
      <c r="J2565" s="3" t="s">
        <v>1098</v>
      </c>
      <c r="K2565" s="2" t="s">
        <v>11360</v>
      </c>
    </row>
    <row r="2566" spans="1:11" x14ac:dyDescent="0.25">
      <c r="A2566" s="2" t="s">
        <v>11361</v>
      </c>
      <c r="B2566" s="2" t="s">
        <v>226</v>
      </c>
      <c r="C2566" s="2" t="s">
        <v>27</v>
      </c>
      <c r="D2566" s="2" t="s">
        <v>227</v>
      </c>
      <c r="E2566" s="2" t="s">
        <v>398</v>
      </c>
      <c r="F2566" s="3">
        <v>4</v>
      </c>
      <c r="G2566" s="2" t="s">
        <v>1101</v>
      </c>
      <c r="H2566" s="2" t="s">
        <v>11362</v>
      </c>
      <c r="I2566" s="3" t="s">
        <v>11363</v>
      </c>
      <c r="J2566" s="3" t="s">
        <v>1098</v>
      </c>
      <c r="K2566" s="2" t="s">
        <v>11364</v>
      </c>
    </row>
    <row r="2567" spans="1:11" x14ac:dyDescent="0.25">
      <c r="A2567" s="2" t="s">
        <v>11365</v>
      </c>
      <c r="B2567" s="2" t="s">
        <v>226</v>
      </c>
      <c r="C2567" s="2" t="s">
        <v>27</v>
      </c>
      <c r="D2567" s="2" t="s">
        <v>227</v>
      </c>
      <c r="E2567" s="2" t="s">
        <v>398</v>
      </c>
      <c r="F2567" s="3">
        <v>5</v>
      </c>
      <c r="G2567" s="2" t="s">
        <v>1101</v>
      </c>
      <c r="H2567" s="2" t="s">
        <v>11366</v>
      </c>
      <c r="I2567" s="3" t="s">
        <v>11367</v>
      </c>
      <c r="J2567" s="3" t="s">
        <v>1098</v>
      </c>
      <c r="K2567" s="2" t="s">
        <v>11368</v>
      </c>
    </row>
    <row r="2568" spans="1:11" x14ac:dyDescent="0.25">
      <c r="A2568" s="2" t="s">
        <v>11369</v>
      </c>
      <c r="B2568" s="2" t="s">
        <v>226</v>
      </c>
      <c r="C2568" s="2" t="s">
        <v>27</v>
      </c>
      <c r="D2568" s="2" t="s">
        <v>227</v>
      </c>
      <c r="E2568" s="2" t="s">
        <v>398</v>
      </c>
      <c r="F2568" s="3">
        <v>6</v>
      </c>
      <c r="G2568" s="2" t="s">
        <v>1101</v>
      </c>
      <c r="H2568" s="2" t="s">
        <v>11370</v>
      </c>
      <c r="I2568" s="3" t="s">
        <v>11371</v>
      </c>
      <c r="J2568" s="3" t="s">
        <v>1098</v>
      </c>
      <c r="K2568" s="2" t="s">
        <v>11372</v>
      </c>
    </row>
    <row r="2569" spans="1:11" x14ac:dyDescent="0.25">
      <c r="A2569" s="2" t="s">
        <v>11373</v>
      </c>
      <c r="B2569" s="2" t="s">
        <v>226</v>
      </c>
      <c r="C2569" s="2" t="s">
        <v>27</v>
      </c>
      <c r="D2569" s="2" t="s">
        <v>227</v>
      </c>
      <c r="E2569" s="2" t="s">
        <v>390</v>
      </c>
      <c r="F2569" s="3">
        <v>0</v>
      </c>
      <c r="G2569" s="2" t="s">
        <v>1095</v>
      </c>
      <c r="H2569" s="2" t="s">
        <v>11374</v>
      </c>
      <c r="I2569" s="3" t="s">
        <v>11375</v>
      </c>
      <c r="J2569" s="3" t="s">
        <v>1098</v>
      </c>
      <c r="K2569" s="2" t="s">
        <v>11376</v>
      </c>
    </row>
    <row r="2570" spans="1:11" x14ac:dyDescent="0.25">
      <c r="A2570" s="2" t="s">
        <v>11377</v>
      </c>
      <c r="B2570" s="2" t="s">
        <v>226</v>
      </c>
      <c r="C2570" s="2" t="s">
        <v>27</v>
      </c>
      <c r="D2570" s="2" t="s">
        <v>227</v>
      </c>
      <c r="E2570" s="2" t="s">
        <v>390</v>
      </c>
      <c r="F2570" s="3">
        <v>1</v>
      </c>
      <c r="G2570" s="2" t="s">
        <v>1101</v>
      </c>
      <c r="H2570" s="2" t="s">
        <v>11378</v>
      </c>
      <c r="I2570" s="3" t="s">
        <v>11379</v>
      </c>
      <c r="J2570" s="3" t="s">
        <v>1098</v>
      </c>
      <c r="K2570" s="2" t="s">
        <v>11380</v>
      </c>
    </row>
    <row r="2571" spans="1:11" x14ac:dyDescent="0.25">
      <c r="A2571" s="2" t="s">
        <v>11381</v>
      </c>
      <c r="B2571" s="2" t="s">
        <v>226</v>
      </c>
      <c r="C2571" s="2" t="s">
        <v>27</v>
      </c>
      <c r="D2571" s="2" t="s">
        <v>227</v>
      </c>
      <c r="E2571" s="2" t="s">
        <v>390</v>
      </c>
      <c r="F2571" s="3">
        <v>2</v>
      </c>
      <c r="G2571" s="2" t="s">
        <v>1101</v>
      </c>
      <c r="H2571" s="2" t="s">
        <v>11382</v>
      </c>
      <c r="I2571" s="3" t="s">
        <v>11383</v>
      </c>
      <c r="J2571" s="3" t="s">
        <v>1098</v>
      </c>
      <c r="K2571" s="2" t="s">
        <v>11384</v>
      </c>
    </row>
    <row r="2572" spans="1:11" x14ac:dyDescent="0.25">
      <c r="A2572" s="2" t="s">
        <v>11385</v>
      </c>
      <c r="B2572" s="2" t="s">
        <v>226</v>
      </c>
      <c r="C2572" s="2" t="s">
        <v>27</v>
      </c>
      <c r="D2572" s="2" t="s">
        <v>227</v>
      </c>
      <c r="E2572" s="2" t="s">
        <v>390</v>
      </c>
      <c r="F2572" s="3">
        <v>3</v>
      </c>
      <c r="G2572" s="2" t="s">
        <v>1101</v>
      </c>
      <c r="H2572" s="2" t="s">
        <v>11386</v>
      </c>
      <c r="I2572" s="3" t="s">
        <v>11387</v>
      </c>
      <c r="J2572" s="3" t="s">
        <v>1098</v>
      </c>
      <c r="K2572" s="2" t="s">
        <v>11388</v>
      </c>
    </row>
    <row r="2573" spans="1:11" x14ac:dyDescent="0.25">
      <c r="A2573" s="2" t="s">
        <v>11389</v>
      </c>
      <c r="B2573" s="2" t="s">
        <v>226</v>
      </c>
      <c r="C2573" s="2" t="s">
        <v>27</v>
      </c>
      <c r="D2573" s="2" t="s">
        <v>227</v>
      </c>
      <c r="E2573" s="2" t="s">
        <v>390</v>
      </c>
      <c r="F2573" s="3">
        <v>4</v>
      </c>
      <c r="G2573" s="2" t="s">
        <v>1101</v>
      </c>
      <c r="H2573" s="2" t="s">
        <v>11390</v>
      </c>
      <c r="I2573" s="3" t="s">
        <v>11391</v>
      </c>
      <c r="J2573" s="3" t="s">
        <v>1098</v>
      </c>
      <c r="K2573" s="2" t="s">
        <v>11392</v>
      </c>
    </row>
    <row r="2574" spans="1:11" x14ac:dyDescent="0.25">
      <c r="A2574" s="2" t="s">
        <v>11393</v>
      </c>
      <c r="B2574" s="2" t="s">
        <v>226</v>
      </c>
      <c r="C2574" s="2" t="s">
        <v>27</v>
      </c>
      <c r="D2574" s="2" t="s">
        <v>227</v>
      </c>
      <c r="E2574" s="2" t="s">
        <v>390</v>
      </c>
      <c r="F2574" s="3">
        <v>5</v>
      </c>
      <c r="G2574" s="2" t="s">
        <v>1101</v>
      </c>
      <c r="H2574" s="2" t="s">
        <v>11394</v>
      </c>
      <c r="I2574" s="3" t="s">
        <v>11395</v>
      </c>
      <c r="J2574" s="3" t="s">
        <v>1098</v>
      </c>
      <c r="K2574" s="2" t="s">
        <v>11396</v>
      </c>
    </row>
    <row r="2575" spans="1:11" x14ac:dyDescent="0.25">
      <c r="A2575" s="2" t="s">
        <v>11397</v>
      </c>
      <c r="B2575" s="2" t="s">
        <v>226</v>
      </c>
      <c r="C2575" s="2" t="s">
        <v>27</v>
      </c>
      <c r="D2575" s="2" t="s">
        <v>227</v>
      </c>
      <c r="E2575" s="2" t="s">
        <v>390</v>
      </c>
      <c r="F2575" s="3">
        <v>6</v>
      </c>
      <c r="G2575" s="2" t="s">
        <v>1101</v>
      </c>
      <c r="H2575" s="2" t="s">
        <v>11398</v>
      </c>
      <c r="I2575" s="3" t="s">
        <v>11399</v>
      </c>
      <c r="J2575" s="3" t="s">
        <v>1098</v>
      </c>
      <c r="K2575" s="2" t="s">
        <v>11400</v>
      </c>
    </row>
    <row r="2576" spans="1:11" x14ac:dyDescent="0.25">
      <c r="A2576" s="2" t="s">
        <v>11401</v>
      </c>
      <c r="B2576" s="2" t="s">
        <v>229</v>
      </c>
      <c r="C2576" s="2" t="s">
        <v>27</v>
      </c>
      <c r="D2576" s="2" t="s">
        <v>230</v>
      </c>
      <c r="E2576" s="2" t="s">
        <v>380</v>
      </c>
      <c r="F2576" s="3">
        <v>0</v>
      </c>
      <c r="G2576" s="2" t="s">
        <v>1095</v>
      </c>
      <c r="H2576" s="2" t="s">
        <v>11402</v>
      </c>
      <c r="I2576" s="3" t="s">
        <v>11403</v>
      </c>
      <c r="J2576" s="3" t="s">
        <v>1098</v>
      </c>
      <c r="K2576" s="2" t="s">
        <v>11404</v>
      </c>
    </row>
    <row r="2577" spans="1:11" x14ac:dyDescent="0.25">
      <c r="A2577" s="2" t="s">
        <v>11405</v>
      </c>
      <c r="B2577" s="2" t="s">
        <v>229</v>
      </c>
      <c r="C2577" s="2" t="s">
        <v>27</v>
      </c>
      <c r="D2577" s="2" t="s">
        <v>230</v>
      </c>
      <c r="E2577" s="2" t="s">
        <v>380</v>
      </c>
      <c r="F2577" s="3">
        <v>1</v>
      </c>
      <c r="G2577" s="2" t="s">
        <v>1101</v>
      </c>
      <c r="H2577" s="2" t="s">
        <v>11406</v>
      </c>
      <c r="I2577" s="3" t="s">
        <v>11407</v>
      </c>
      <c r="J2577" s="3" t="s">
        <v>1098</v>
      </c>
      <c r="K2577" s="2" t="s">
        <v>11408</v>
      </c>
    </row>
    <row r="2578" spans="1:11" x14ac:dyDescent="0.25">
      <c r="A2578" s="2" t="s">
        <v>11409</v>
      </c>
      <c r="B2578" s="2" t="s">
        <v>229</v>
      </c>
      <c r="C2578" s="2" t="s">
        <v>27</v>
      </c>
      <c r="D2578" s="2" t="s">
        <v>230</v>
      </c>
      <c r="E2578" s="2" t="s">
        <v>380</v>
      </c>
      <c r="F2578" s="3">
        <v>2</v>
      </c>
      <c r="G2578" s="2" t="s">
        <v>1101</v>
      </c>
      <c r="H2578" s="2" t="s">
        <v>11410</v>
      </c>
      <c r="I2578" s="3" t="s">
        <v>11411</v>
      </c>
      <c r="J2578" s="3" t="s">
        <v>1098</v>
      </c>
      <c r="K2578" s="2" t="s">
        <v>11412</v>
      </c>
    </row>
    <row r="2579" spans="1:11" x14ac:dyDescent="0.25">
      <c r="A2579" s="2" t="s">
        <v>11413</v>
      </c>
      <c r="B2579" s="2" t="s">
        <v>229</v>
      </c>
      <c r="C2579" s="2" t="s">
        <v>27</v>
      </c>
      <c r="D2579" s="2" t="s">
        <v>230</v>
      </c>
      <c r="E2579" s="2" t="s">
        <v>380</v>
      </c>
      <c r="F2579" s="3">
        <v>3</v>
      </c>
      <c r="G2579" s="2" t="s">
        <v>1101</v>
      </c>
      <c r="H2579" s="2" t="s">
        <v>11414</v>
      </c>
      <c r="I2579" s="3" t="s">
        <v>11415</v>
      </c>
      <c r="J2579" s="3" t="s">
        <v>1098</v>
      </c>
      <c r="K2579" s="2" t="s">
        <v>11416</v>
      </c>
    </row>
    <row r="2580" spans="1:11" x14ac:dyDescent="0.25">
      <c r="A2580" s="2" t="s">
        <v>11417</v>
      </c>
      <c r="B2580" s="2" t="s">
        <v>229</v>
      </c>
      <c r="C2580" s="2" t="s">
        <v>27</v>
      </c>
      <c r="D2580" s="2" t="s">
        <v>230</v>
      </c>
      <c r="E2580" s="2" t="s">
        <v>380</v>
      </c>
      <c r="F2580" s="3">
        <v>4</v>
      </c>
      <c r="G2580" s="2" t="s">
        <v>1101</v>
      </c>
      <c r="H2580" s="2" t="s">
        <v>11418</v>
      </c>
      <c r="I2580" s="3" t="s">
        <v>11419</v>
      </c>
      <c r="J2580" s="3" t="s">
        <v>1098</v>
      </c>
      <c r="K2580" s="2" t="s">
        <v>11420</v>
      </c>
    </row>
    <row r="2581" spans="1:11" x14ac:dyDescent="0.25">
      <c r="A2581" s="2" t="s">
        <v>11421</v>
      </c>
      <c r="B2581" s="2" t="s">
        <v>229</v>
      </c>
      <c r="C2581" s="2" t="s">
        <v>27</v>
      </c>
      <c r="D2581" s="2" t="s">
        <v>230</v>
      </c>
      <c r="E2581" s="2" t="s">
        <v>380</v>
      </c>
      <c r="F2581" s="3">
        <v>5</v>
      </c>
      <c r="G2581" s="2" t="s">
        <v>1101</v>
      </c>
      <c r="H2581" s="2" t="s">
        <v>11422</v>
      </c>
      <c r="I2581" s="3" t="s">
        <v>11423</v>
      </c>
      <c r="J2581" s="3" t="s">
        <v>1098</v>
      </c>
      <c r="K2581" s="2" t="s">
        <v>11424</v>
      </c>
    </row>
    <row r="2582" spans="1:11" x14ac:dyDescent="0.25">
      <c r="A2582" s="2" t="s">
        <v>11425</v>
      </c>
      <c r="B2582" s="2" t="s">
        <v>229</v>
      </c>
      <c r="C2582" s="2" t="s">
        <v>27</v>
      </c>
      <c r="D2582" s="2" t="s">
        <v>230</v>
      </c>
      <c r="E2582" s="2" t="s">
        <v>380</v>
      </c>
      <c r="F2582" s="3">
        <v>6</v>
      </c>
      <c r="G2582" s="2" t="s">
        <v>1101</v>
      </c>
      <c r="H2582" s="2" t="s">
        <v>11426</v>
      </c>
      <c r="I2582" s="3" t="s">
        <v>11427</v>
      </c>
      <c r="J2582" s="3" t="s">
        <v>1098</v>
      </c>
      <c r="K2582" s="2" t="s">
        <v>11428</v>
      </c>
    </row>
    <row r="2583" spans="1:11" x14ac:dyDescent="0.25">
      <c r="A2583" s="2" t="s">
        <v>11429</v>
      </c>
      <c r="B2583" s="2" t="s">
        <v>229</v>
      </c>
      <c r="C2583" s="2" t="s">
        <v>27</v>
      </c>
      <c r="D2583" s="2" t="s">
        <v>230</v>
      </c>
      <c r="E2583" s="2" t="s">
        <v>390</v>
      </c>
      <c r="F2583" s="3">
        <v>0</v>
      </c>
      <c r="G2583" s="2" t="s">
        <v>1095</v>
      </c>
      <c r="H2583" s="2" t="s">
        <v>11430</v>
      </c>
      <c r="I2583" s="3" t="s">
        <v>11431</v>
      </c>
      <c r="J2583" s="3" t="s">
        <v>1098</v>
      </c>
      <c r="K2583" s="2" t="s">
        <v>11432</v>
      </c>
    </row>
    <row r="2584" spans="1:11" x14ac:dyDescent="0.25">
      <c r="A2584" s="2" t="s">
        <v>11433</v>
      </c>
      <c r="B2584" s="2" t="s">
        <v>229</v>
      </c>
      <c r="C2584" s="2" t="s">
        <v>27</v>
      </c>
      <c r="D2584" s="2" t="s">
        <v>230</v>
      </c>
      <c r="E2584" s="2" t="s">
        <v>390</v>
      </c>
      <c r="F2584" s="3">
        <v>1</v>
      </c>
      <c r="G2584" s="2" t="s">
        <v>1101</v>
      </c>
      <c r="H2584" s="2" t="s">
        <v>11434</v>
      </c>
      <c r="I2584" s="3" t="s">
        <v>11435</v>
      </c>
      <c r="J2584" s="3" t="s">
        <v>1098</v>
      </c>
      <c r="K2584" s="2" t="s">
        <v>11436</v>
      </c>
    </row>
    <row r="2585" spans="1:11" x14ac:dyDescent="0.25">
      <c r="A2585" s="2" t="s">
        <v>11437</v>
      </c>
      <c r="B2585" s="2" t="s">
        <v>229</v>
      </c>
      <c r="C2585" s="2" t="s">
        <v>27</v>
      </c>
      <c r="D2585" s="2" t="s">
        <v>230</v>
      </c>
      <c r="E2585" s="2" t="s">
        <v>390</v>
      </c>
      <c r="F2585" s="3">
        <v>2</v>
      </c>
      <c r="G2585" s="2" t="s">
        <v>1101</v>
      </c>
      <c r="H2585" s="2" t="s">
        <v>11438</v>
      </c>
      <c r="I2585" s="3" t="s">
        <v>11439</v>
      </c>
      <c r="J2585" s="3" t="s">
        <v>1098</v>
      </c>
      <c r="K2585" s="2" t="s">
        <v>11440</v>
      </c>
    </row>
    <row r="2586" spans="1:11" x14ac:dyDescent="0.25">
      <c r="A2586" s="2" t="s">
        <v>11441</v>
      </c>
      <c r="B2586" s="2" t="s">
        <v>229</v>
      </c>
      <c r="C2586" s="2" t="s">
        <v>27</v>
      </c>
      <c r="D2586" s="2" t="s">
        <v>230</v>
      </c>
      <c r="E2586" s="2" t="s">
        <v>390</v>
      </c>
      <c r="F2586" s="3">
        <v>3</v>
      </c>
      <c r="G2586" s="2" t="s">
        <v>1101</v>
      </c>
      <c r="H2586" s="2" t="s">
        <v>11442</v>
      </c>
      <c r="I2586" s="3" t="s">
        <v>11443</v>
      </c>
      <c r="J2586" s="3" t="s">
        <v>1098</v>
      </c>
      <c r="K2586" s="2" t="s">
        <v>11444</v>
      </c>
    </row>
    <row r="2587" spans="1:11" x14ac:dyDescent="0.25">
      <c r="A2587" s="2" t="s">
        <v>11445</v>
      </c>
      <c r="B2587" s="2" t="s">
        <v>229</v>
      </c>
      <c r="C2587" s="2" t="s">
        <v>27</v>
      </c>
      <c r="D2587" s="2" t="s">
        <v>230</v>
      </c>
      <c r="E2587" s="2" t="s">
        <v>390</v>
      </c>
      <c r="F2587" s="3">
        <v>4</v>
      </c>
      <c r="G2587" s="2" t="s">
        <v>1101</v>
      </c>
      <c r="H2587" s="2" t="s">
        <v>11446</v>
      </c>
      <c r="I2587" s="3" t="s">
        <v>11447</v>
      </c>
      <c r="J2587" s="3" t="s">
        <v>1098</v>
      </c>
      <c r="K2587" s="2" t="s">
        <v>11448</v>
      </c>
    </row>
    <row r="2588" spans="1:11" x14ac:dyDescent="0.25">
      <c r="A2588" s="2" t="s">
        <v>11449</v>
      </c>
      <c r="B2588" s="2" t="s">
        <v>229</v>
      </c>
      <c r="C2588" s="2" t="s">
        <v>27</v>
      </c>
      <c r="D2588" s="2" t="s">
        <v>230</v>
      </c>
      <c r="E2588" s="2" t="s">
        <v>390</v>
      </c>
      <c r="F2588" s="3">
        <v>5</v>
      </c>
      <c r="G2588" s="2" t="s">
        <v>1101</v>
      </c>
      <c r="H2588" s="2" t="s">
        <v>11450</v>
      </c>
      <c r="I2588" s="3" t="s">
        <v>11451</v>
      </c>
      <c r="J2588" s="3" t="s">
        <v>1098</v>
      </c>
      <c r="K2588" s="2" t="s">
        <v>11452</v>
      </c>
    </row>
    <row r="2589" spans="1:11" x14ac:dyDescent="0.25">
      <c r="A2589" s="2" t="s">
        <v>11453</v>
      </c>
      <c r="B2589" s="2" t="s">
        <v>229</v>
      </c>
      <c r="C2589" s="2" t="s">
        <v>27</v>
      </c>
      <c r="D2589" s="2" t="s">
        <v>230</v>
      </c>
      <c r="E2589" s="2" t="s">
        <v>390</v>
      </c>
      <c r="F2589" s="3">
        <v>6</v>
      </c>
      <c r="G2589" s="2" t="s">
        <v>1101</v>
      </c>
      <c r="H2589" s="2" t="s">
        <v>11454</v>
      </c>
      <c r="I2589" s="3" t="s">
        <v>11455</v>
      </c>
      <c r="J2589" s="3" t="s">
        <v>1098</v>
      </c>
      <c r="K2589" s="2" t="s">
        <v>11456</v>
      </c>
    </row>
    <row r="2590" spans="1:11" x14ac:dyDescent="0.25">
      <c r="A2590" s="2" t="s">
        <v>11457</v>
      </c>
      <c r="B2590" s="2" t="s">
        <v>229</v>
      </c>
      <c r="C2590" s="2" t="s">
        <v>27</v>
      </c>
      <c r="D2590" s="2" t="s">
        <v>230</v>
      </c>
      <c r="E2590" s="2" t="s">
        <v>373</v>
      </c>
      <c r="F2590" s="3">
        <v>0</v>
      </c>
      <c r="G2590" s="2" t="s">
        <v>1095</v>
      </c>
      <c r="H2590" s="2" t="s">
        <v>11458</v>
      </c>
      <c r="I2590" s="3" t="s">
        <v>11459</v>
      </c>
      <c r="J2590" s="3" t="s">
        <v>1098</v>
      </c>
      <c r="K2590" s="2" t="s">
        <v>11460</v>
      </c>
    </row>
    <row r="2591" spans="1:11" x14ac:dyDescent="0.25">
      <c r="A2591" s="2" t="s">
        <v>11461</v>
      </c>
      <c r="B2591" s="2" t="s">
        <v>229</v>
      </c>
      <c r="C2591" s="2" t="s">
        <v>27</v>
      </c>
      <c r="D2591" s="2" t="s">
        <v>230</v>
      </c>
      <c r="E2591" s="2" t="s">
        <v>373</v>
      </c>
      <c r="F2591" s="3">
        <v>1</v>
      </c>
      <c r="G2591" s="2" t="s">
        <v>1101</v>
      </c>
      <c r="H2591" s="2" t="s">
        <v>11462</v>
      </c>
      <c r="I2591" s="3" t="s">
        <v>11463</v>
      </c>
      <c r="J2591" s="3" t="s">
        <v>1098</v>
      </c>
      <c r="K2591" s="2" t="s">
        <v>11464</v>
      </c>
    </row>
    <row r="2592" spans="1:11" x14ac:dyDescent="0.25">
      <c r="A2592" s="2" t="s">
        <v>11465</v>
      </c>
      <c r="B2592" s="2" t="s">
        <v>229</v>
      </c>
      <c r="C2592" s="2" t="s">
        <v>27</v>
      </c>
      <c r="D2592" s="2" t="s">
        <v>230</v>
      </c>
      <c r="E2592" s="2" t="s">
        <v>373</v>
      </c>
      <c r="F2592" s="3">
        <v>2</v>
      </c>
      <c r="G2592" s="2" t="s">
        <v>1101</v>
      </c>
      <c r="H2592" s="2" t="s">
        <v>11466</v>
      </c>
      <c r="I2592" s="3" t="s">
        <v>11467</v>
      </c>
      <c r="J2592" s="3" t="s">
        <v>1098</v>
      </c>
      <c r="K2592" s="2" t="s">
        <v>11468</v>
      </c>
    </row>
    <row r="2593" spans="1:11" x14ac:dyDescent="0.25">
      <c r="A2593" s="2" t="s">
        <v>11469</v>
      </c>
      <c r="B2593" s="2" t="s">
        <v>229</v>
      </c>
      <c r="C2593" s="2" t="s">
        <v>27</v>
      </c>
      <c r="D2593" s="2" t="s">
        <v>230</v>
      </c>
      <c r="E2593" s="2" t="s">
        <v>373</v>
      </c>
      <c r="F2593" s="3">
        <v>3</v>
      </c>
      <c r="G2593" s="2" t="s">
        <v>1101</v>
      </c>
      <c r="H2593" s="2" t="s">
        <v>11470</v>
      </c>
      <c r="I2593" s="3" t="s">
        <v>11471</v>
      </c>
      <c r="J2593" s="3" t="s">
        <v>1098</v>
      </c>
      <c r="K2593" s="2" t="s">
        <v>11472</v>
      </c>
    </row>
    <row r="2594" spans="1:11" x14ac:dyDescent="0.25">
      <c r="A2594" s="2" t="s">
        <v>11473</v>
      </c>
      <c r="B2594" s="2" t="s">
        <v>229</v>
      </c>
      <c r="C2594" s="2" t="s">
        <v>27</v>
      </c>
      <c r="D2594" s="2" t="s">
        <v>230</v>
      </c>
      <c r="E2594" s="2" t="s">
        <v>373</v>
      </c>
      <c r="F2594" s="3">
        <v>4</v>
      </c>
      <c r="G2594" s="2" t="s">
        <v>1101</v>
      </c>
      <c r="H2594" s="2" t="s">
        <v>11474</v>
      </c>
      <c r="I2594" s="3" t="s">
        <v>11475</v>
      </c>
      <c r="J2594" s="3" t="s">
        <v>1098</v>
      </c>
      <c r="K2594" s="2" t="s">
        <v>11476</v>
      </c>
    </row>
    <row r="2595" spans="1:11" x14ac:dyDescent="0.25">
      <c r="A2595" s="2" t="s">
        <v>11477</v>
      </c>
      <c r="B2595" s="2" t="s">
        <v>229</v>
      </c>
      <c r="C2595" s="2" t="s">
        <v>27</v>
      </c>
      <c r="D2595" s="2" t="s">
        <v>230</v>
      </c>
      <c r="E2595" s="2" t="s">
        <v>373</v>
      </c>
      <c r="F2595" s="3">
        <v>5</v>
      </c>
      <c r="G2595" s="2" t="s">
        <v>1101</v>
      </c>
      <c r="H2595" s="2" t="s">
        <v>11478</v>
      </c>
      <c r="I2595" s="3" t="s">
        <v>11479</v>
      </c>
      <c r="J2595" s="3" t="s">
        <v>1098</v>
      </c>
      <c r="K2595" s="2" t="s">
        <v>11480</v>
      </c>
    </row>
    <row r="2596" spans="1:11" x14ac:dyDescent="0.25">
      <c r="A2596" s="2" t="s">
        <v>11481</v>
      </c>
      <c r="B2596" s="2" t="s">
        <v>229</v>
      </c>
      <c r="C2596" s="2" t="s">
        <v>27</v>
      </c>
      <c r="D2596" s="2" t="s">
        <v>230</v>
      </c>
      <c r="E2596" s="2" t="s">
        <v>373</v>
      </c>
      <c r="F2596" s="3">
        <v>6</v>
      </c>
      <c r="G2596" s="2" t="s">
        <v>1101</v>
      </c>
      <c r="H2596" s="2" t="s">
        <v>11482</v>
      </c>
      <c r="I2596" s="3" t="s">
        <v>11483</v>
      </c>
      <c r="J2596" s="3" t="s">
        <v>1098</v>
      </c>
      <c r="K2596" s="2" t="s">
        <v>11484</v>
      </c>
    </row>
    <row r="2597" spans="1:11" x14ac:dyDescent="0.25">
      <c r="A2597" s="2" t="s">
        <v>11485</v>
      </c>
      <c r="B2597" s="2" t="s">
        <v>232</v>
      </c>
      <c r="C2597" s="2" t="s">
        <v>27</v>
      </c>
      <c r="D2597" s="2" t="s">
        <v>233</v>
      </c>
      <c r="E2597" s="2" t="s">
        <v>401</v>
      </c>
      <c r="F2597" s="3">
        <v>0</v>
      </c>
      <c r="G2597" s="2" t="s">
        <v>1095</v>
      </c>
      <c r="H2597" s="2" t="s">
        <v>11486</v>
      </c>
      <c r="I2597" s="3" t="s">
        <v>11487</v>
      </c>
      <c r="J2597" s="3" t="s">
        <v>1098</v>
      </c>
      <c r="K2597" s="2" t="s">
        <v>11488</v>
      </c>
    </row>
    <row r="2598" spans="1:11" x14ac:dyDescent="0.25">
      <c r="A2598" s="2" t="s">
        <v>11489</v>
      </c>
      <c r="B2598" s="2" t="s">
        <v>232</v>
      </c>
      <c r="C2598" s="2" t="s">
        <v>27</v>
      </c>
      <c r="D2598" s="2" t="s">
        <v>233</v>
      </c>
      <c r="E2598" s="2" t="s">
        <v>401</v>
      </c>
      <c r="F2598" s="3">
        <v>1</v>
      </c>
      <c r="G2598" s="2" t="s">
        <v>1101</v>
      </c>
      <c r="H2598" s="2" t="s">
        <v>11490</v>
      </c>
      <c r="I2598" s="3" t="s">
        <v>11491</v>
      </c>
      <c r="J2598" s="3" t="s">
        <v>1098</v>
      </c>
      <c r="K2598" s="2" t="s">
        <v>11492</v>
      </c>
    </row>
    <row r="2599" spans="1:11" x14ac:dyDescent="0.25">
      <c r="A2599" s="2" t="s">
        <v>11493</v>
      </c>
      <c r="B2599" s="2" t="s">
        <v>232</v>
      </c>
      <c r="C2599" s="2" t="s">
        <v>27</v>
      </c>
      <c r="D2599" s="2" t="s">
        <v>233</v>
      </c>
      <c r="E2599" s="2" t="s">
        <v>401</v>
      </c>
      <c r="F2599" s="3">
        <v>2</v>
      </c>
      <c r="G2599" s="2" t="s">
        <v>1101</v>
      </c>
      <c r="H2599" s="2" t="s">
        <v>11494</v>
      </c>
      <c r="I2599" s="3" t="s">
        <v>11495</v>
      </c>
      <c r="J2599" s="3" t="s">
        <v>1132</v>
      </c>
      <c r="K2599" s="2" t="s">
        <v>11496</v>
      </c>
    </row>
    <row r="2600" spans="1:11" x14ac:dyDescent="0.25">
      <c r="A2600" s="2" t="s">
        <v>11497</v>
      </c>
      <c r="B2600" s="2" t="s">
        <v>232</v>
      </c>
      <c r="C2600" s="2" t="s">
        <v>27</v>
      </c>
      <c r="D2600" s="2" t="s">
        <v>233</v>
      </c>
      <c r="E2600" s="2" t="s">
        <v>401</v>
      </c>
      <c r="F2600" s="3">
        <v>3</v>
      </c>
      <c r="G2600" s="2" t="s">
        <v>1101</v>
      </c>
      <c r="H2600" s="2" t="s">
        <v>11498</v>
      </c>
      <c r="I2600" s="3" t="s">
        <v>11499</v>
      </c>
      <c r="J2600" s="3" t="s">
        <v>1098</v>
      </c>
      <c r="K2600" s="2" t="s">
        <v>11500</v>
      </c>
    </row>
    <row r="2601" spans="1:11" x14ac:dyDescent="0.25">
      <c r="A2601" s="2" t="s">
        <v>11501</v>
      </c>
      <c r="B2601" s="2" t="s">
        <v>232</v>
      </c>
      <c r="C2601" s="2" t="s">
        <v>27</v>
      </c>
      <c r="D2601" s="2" t="s">
        <v>233</v>
      </c>
      <c r="E2601" s="2" t="s">
        <v>401</v>
      </c>
      <c r="F2601" s="3">
        <v>4</v>
      </c>
      <c r="G2601" s="2" t="s">
        <v>1101</v>
      </c>
      <c r="H2601" s="2" t="s">
        <v>11502</v>
      </c>
      <c r="I2601" s="3" t="s">
        <v>11503</v>
      </c>
      <c r="J2601" s="3" t="s">
        <v>1098</v>
      </c>
      <c r="K2601" s="2" t="s">
        <v>11504</v>
      </c>
    </row>
    <row r="2602" spans="1:11" x14ac:dyDescent="0.25">
      <c r="A2602" s="2" t="s">
        <v>11505</v>
      </c>
      <c r="B2602" s="2" t="s">
        <v>232</v>
      </c>
      <c r="C2602" s="2" t="s">
        <v>27</v>
      </c>
      <c r="D2602" s="2" t="s">
        <v>233</v>
      </c>
      <c r="E2602" s="2" t="s">
        <v>401</v>
      </c>
      <c r="F2602" s="3">
        <v>5</v>
      </c>
      <c r="G2602" s="2" t="s">
        <v>1101</v>
      </c>
      <c r="H2602" s="2" t="s">
        <v>11506</v>
      </c>
      <c r="I2602" s="3" t="s">
        <v>11507</v>
      </c>
      <c r="J2602" s="3" t="s">
        <v>1098</v>
      </c>
      <c r="K2602" s="2" t="s">
        <v>11508</v>
      </c>
    </row>
    <row r="2603" spans="1:11" x14ac:dyDescent="0.25">
      <c r="A2603" s="2" t="s">
        <v>11509</v>
      </c>
      <c r="B2603" s="2" t="s">
        <v>232</v>
      </c>
      <c r="C2603" s="2" t="s">
        <v>27</v>
      </c>
      <c r="D2603" s="2" t="s">
        <v>233</v>
      </c>
      <c r="E2603" s="2" t="s">
        <v>401</v>
      </c>
      <c r="F2603" s="3">
        <v>6</v>
      </c>
      <c r="G2603" s="2" t="s">
        <v>1101</v>
      </c>
      <c r="H2603" s="2" t="s">
        <v>11510</v>
      </c>
      <c r="I2603" s="3" t="s">
        <v>11511</v>
      </c>
      <c r="J2603" s="3" t="s">
        <v>1098</v>
      </c>
      <c r="K2603" s="2" t="s">
        <v>11512</v>
      </c>
    </row>
    <row r="2604" spans="1:11" x14ac:dyDescent="0.25">
      <c r="A2604" s="2" t="s">
        <v>11513</v>
      </c>
      <c r="B2604" s="2" t="s">
        <v>235</v>
      </c>
      <c r="C2604" s="2" t="s">
        <v>27</v>
      </c>
      <c r="D2604" s="2" t="s">
        <v>236</v>
      </c>
      <c r="E2604" s="2" t="s">
        <v>550</v>
      </c>
      <c r="F2604" s="3">
        <v>0</v>
      </c>
      <c r="G2604" s="2" t="s">
        <v>1095</v>
      </c>
      <c r="H2604" s="2" t="s">
        <v>11514</v>
      </c>
      <c r="I2604" s="3" t="s">
        <v>11515</v>
      </c>
      <c r="J2604" s="3" t="s">
        <v>1098</v>
      </c>
      <c r="K2604" s="2" t="s">
        <v>11516</v>
      </c>
    </row>
    <row r="2605" spans="1:11" x14ac:dyDescent="0.25">
      <c r="A2605" s="2" t="s">
        <v>11517</v>
      </c>
      <c r="B2605" s="2" t="s">
        <v>235</v>
      </c>
      <c r="C2605" s="2" t="s">
        <v>27</v>
      </c>
      <c r="D2605" s="2" t="s">
        <v>236</v>
      </c>
      <c r="E2605" s="2" t="s">
        <v>550</v>
      </c>
      <c r="F2605" s="3">
        <v>1</v>
      </c>
      <c r="G2605" s="2" t="s">
        <v>1101</v>
      </c>
      <c r="H2605" s="2" t="s">
        <v>11518</v>
      </c>
      <c r="I2605" s="3" t="s">
        <v>11519</v>
      </c>
      <c r="J2605" s="3" t="s">
        <v>1098</v>
      </c>
      <c r="K2605" s="2" t="s">
        <v>11520</v>
      </c>
    </row>
    <row r="2606" spans="1:11" x14ac:dyDescent="0.25">
      <c r="A2606" s="2" t="s">
        <v>11521</v>
      </c>
      <c r="B2606" s="2" t="s">
        <v>235</v>
      </c>
      <c r="C2606" s="2" t="s">
        <v>27</v>
      </c>
      <c r="D2606" s="2" t="s">
        <v>236</v>
      </c>
      <c r="E2606" s="2" t="s">
        <v>550</v>
      </c>
      <c r="F2606" s="3">
        <v>2</v>
      </c>
      <c r="G2606" s="2" t="s">
        <v>1101</v>
      </c>
      <c r="H2606" s="2" t="s">
        <v>11522</v>
      </c>
      <c r="I2606" s="3" t="s">
        <v>11523</v>
      </c>
      <c r="J2606" s="3" t="s">
        <v>1098</v>
      </c>
      <c r="K2606" s="2" t="s">
        <v>11524</v>
      </c>
    </row>
    <row r="2607" spans="1:11" x14ac:dyDescent="0.25">
      <c r="A2607" s="2" t="s">
        <v>11525</v>
      </c>
      <c r="B2607" s="2" t="s">
        <v>235</v>
      </c>
      <c r="C2607" s="2" t="s">
        <v>27</v>
      </c>
      <c r="D2607" s="2" t="s">
        <v>236</v>
      </c>
      <c r="E2607" s="2" t="s">
        <v>550</v>
      </c>
      <c r="F2607" s="3">
        <v>3</v>
      </c>
      <c r="G2607" s="2" t="s">
        <v>1101</v>
      </c>
      <c r="H2607" s="2" t="s">
        <v>11526</v>
      </c>
      <c r="I2607" s="3" t="s">
        <v>11527</v>
      </c>
      <c r="J2607" s="3" t="s">
        <v>1098</v>
      </c>
      <c r="K2607" s="2" t="s">
        <v>11528</v>
      </c>
    </row>
    <row r="2608" spans="1:11" x14ac:dyDescent="0.25">
      <c r="A2608" s="2" t="s">
        <v>11529</v>
      </c>
      <c r="B2608" s="2" t="s">
        <v>235</v>
      </c>
      <c r="C2608" s="2" t="s">
        <v>27</v>
      </c>
      <c r="D2608" s="2" t="s">
        <v>236</v>
      </c>
      <c r="E2608" s="2" t="s">
        <v>550</v>
      </c>
      <c r="F2608" s="3">
        <v>4</v>
      </c>
      <c r="G2608" s="2" t="s">
        <v>1101</v>
      </c>
      <c r="H2608" s="2" t="s">
        <v>11530</v>
      </c>
      <c r="I2608" s="3" t="s">
        <v>11531</v>
      </c>
      <c r="J2608" s="3" t="s">
        <v>1098</v>
      </c>
      <c r="K2608" s="2" t="s">
        <v>11532</v>
      </c>
    </row>
    <row r="2609" spans="1:11" x14ac:dyDescent="0.25">
      <c r="A2609" s="2" t="s">
        <v>11533</v>
      </c>
      <c r="B2609" s="2" t="s">
        <v>235</v>
      </c>
      <c r="C2609" s="2" t="s">
        <v>27</v>
      </c>
      <c r="D2609" s="2" t="s">
        <v>236</v>
      </c>
      <c r="E2609" s="2" t="s">
        <v>550</v>
      </c>
      <c r="F2609" s="3">
        <v>5</v>
      </c>
      <c r="G2609" s="2" t="s">
        <v>1101</v>
      </c>
      <c r="H2609" s="2" t="s">
        <v>11534</v>
      </c>
      <c r="I2609" s="3" t="s">
        <v>11535</v>
      </c>
      <c r="J2609" s="3" t="s">
        <v>1098</v>
      </c>
      <c r="K2609" s="2" t="s">
        <v>11536</v>
      </c>
    </row>
    <row r="2610" spans="1:11" x14ac:dyDescent="0.25">
      <c r="A2610" s="2" t="s">
        <v>11537</v>
      </c>
      <c r="B2610" s="2" t="s">
        <v>235</v>
      </c>
      <c r="C2610" s="2" t="s">
        <v>27</v>
      </c>
      <c r="D2610" s="2" t="s">
        <v>236</v>
      </c>
      <c r="E2610" s="2" t="s">
        <v>550</v>
      </c>
      <c r="F2610" s="3">
        <v>6</v>
      </c>
      <c r="G2610" s="2" t="s">
        <v>1101</v>
      </c>
      <c r="H2610" s="2" t="s">
        <v>11538</v>
      </c>
      <c r="I2610" s="3" t="s">
        <v>11539</v>
      </c>
      <c r="J2610" s="3" t="s">
        <v>1098</v>
      </c>
      <c r="K2610" s="2" t="s">
        <v>11540</v>
      </c>
    </row>
    <row r="2611" spans="1:11" x14ac:dyDescent="0.25">
      <c r="A2611" s="2" t="s">
        <v>11541</v>
      </c>
      <c r="B2611" s="2" t="s">
        <v>235</v>
      </c>
      <c r="C2611" s="2" t="s">
        <v>27</v>
      </c>
      <c r="D2611" s="2" t="s">
        <v>236</v>
      </c>
      <c r="E2611" s="2" t="s">
        <v>398</v>
      </c>
      <c r="F2611" s="3">
        <v>0</v>
      </c>
      <c r="G2611" s="2" t="s">
        <v>1095</v>
      </c>
      <c r="H2611" s="2" t="s">
        <v>11542</v>
      </c>
      <c r="I2611" s="3" t="s">
        <v>11543</v>
      </c>
      <c r="J2611" s="3" t="s">
        <v>1098</v>
      </c>
      <c r="K2611" s="2" t="s">
        <v>11544</v>
      </c>
    </row>
    <row r="2612" spans="1:11" x14ac:dyDescent="0.25">
      <c r="A2612" s="2" t="s">
        <v>11545</v>
      </c>
      <c r="B2612" s="2" t="s">
        <v>235</v>
      </c>
      <c r="C2612" s="2" t="s">
        <v>27</v>
      </c>
      <c r="D2612" s="2" t="s">
        <v>236</v>
      </c>
      <c r="E2612" s="2" t="s">
        <v>398</v>
      </c>
      <c r="F2612" s="3">
        <v>1</v>
      </c>
      <c r="G2612" s="2" t="s">
        <v>1101</v>
      </c>
      <c r="H2612" s="2" t="s">
        <v>11546</v>
      </c>
      <c r="I2612" s="3" t="s">
        <v>11547</v>
      </c>
      <c r="J2612" s="3" t="s">
        <v>2720</v>
      </c>
      <c r="K2612" s="2" t="s">
        <v>11548</v>
      </c>
    </row>
    <row r="2613" spans="1:11" x14ac:dyDescent="0.25">
      <c r="A2613" s="2" t="s">
        <v>11549</v>
      </c>
      <c r="B2613" s="2" t="s">
        <v>235</v>
      </c>
      <c r="C2613" s="2" t="s">
        <v>27</v>
      </c>
      <c r="D2613" s="2" t="s">
        <v>236</v>
      </c>
      <c r="E2613" s="2" t="s">
        <v>398</v>
      </c>
      <c r="F2613" s="3">
        <v>2</v>
      </c>
      <c r="G2613" s="2" t="s">
        <v>1101</v>
      </c>
      <c r="H2613" s="2" t="s">
        <v>11550</v>
      </c>
      <c r="I2613" s="3" t="s">
        <v>11551</v>
      </c>
      <c r="J2613" s="3" t="s">
        <v>1098</v>
      </c>
      <c r="K2613" s="2" t="s">
        <v>11552</v>
      </c>
    </row>
    <row r="2614" spans="1:11" x14ac:dyDescent="0.25">
      <c r="A2614" s="2" t="s">
        <v>11553</v>
      </c>
      <c r="B2614" s="2" t="s">
        <v>235</v>
      </c>
      <c r="C2614" s="2" t="s">
        <v>27</v>
      </c>
      <c r="D2614" s="2" t="s">
        <v>236</v>
      </c>
      <c r="E2614" s="2" t="s">
        <v>398</v>
      </c>
      <c r="F2614" s="3">
        <v>3</v>
      </c>
      <c r="G2614" s="2" t="s">
        <v>1101</v>
      </c>
      <c r="H2614" s="2" t="s">
        <v>11554</v>
      </c>
      <c r="I2614" s="3" t="s">
        <v>11555</v>
      </c>
      <c r="J2614" s="3" t="s">
        <v>1098</v>
      </c>
      <c r="K2614" s="2" t="s">
        <v>11556</v>
      </c>
    </row>
    <row r="2615" spans="1:11" x14ac:dyDescent="0.25">
      <c r="A2615" s="2" t="s">
        <v>11557</v>
      </c>
      <c r="B2615" s="2" t="s">
        <v>235</v>
      </c>
      <c r="C2615" s="2" t="s">
        <v>27</v>
      </c>
      <c r="D2615" s="2" t="s">
        <v>236</v>
      </c>
      <c r="E2615" s="2" t="s">
        <v>398</v>
      </c>
      <c r="F2615" s="3">
        <v>4</v>
      </c>
      <c r="G2615" s="2" t="s">
        <v>1101</v>
      </c>
      <c r="H2615" s="2" t="s">
        <v>11558</v>
      </c>
      <c r="I2615" s="3" t="s">
        <v>11559</v>
      </c>
      <c r="J2615" s="3" t="s">
        <v>1098</v>
      </c>
      <c r="K2615" s="2" t="s">
        <v>11560</v>
      </c>
    </row>
    <row r="2616" spans="1:11" x14ac:dyDescent="0.25">
      <c r="A2616" s="2" t="s">
        <v>11561</v>
      </c>
      <c r="B2616" s="2" t="s">
        <v>235</v>
      </c>
      <c r="C2616" s="2" t="s">
        <v>27</v>
      </c>
      <c r="D2616" s="2" t="s">
        <v>236</v>
      </c>
      <c r="E2616" s="2" t="s">
        <v>398</v>
      </c>
      <c r="F2616" s="3">
        <v>5</v>
      </c>
      <c r="G2616" s="2" t="s">
        <v>1101</v>
      </c>
      <c r="H2616" s="2" t="s">
        <v>11562</v>
      </c>
      <c r="I2616" s="3" t="s">
        <v>11563</v>
      </c>
      <c r="J2616" s="3" t="s">
        <v>1098</v>
      </c>
      <c r="K2616" s="2" t="s">
        <v>11564</v>
      </c>
    </row>
    <row r="2617" spans="1:11" x14ac:dyDescent="0.25">
      <c r="A2617" s="2" t="s">
        <v>11565</v>
      </c>
      <c r="B2617" s="2" t="s">
        <v>235</v>
      </c>
      <c r="C2617" s="2" t="s">
        <v>27</v>
      </c>
      <c r="D2617" s="2" t="s">
        <v>236</v>
      </c>
      <c r="E2617" s="2" t="s">
        <v>398</v>
      </c>
      <c r="F2617" s="3">
        <v>6</v>
      </c>
      <c r="G2617" s="2" t="s">
        <v>1101</v>
      </c>
      <c r="H2617" s="2" t="s">
        <v>11566</v>
      </c>
      <c r="I2617" s="3" t="s">
        <v>11567</v>
      </c>
      <c r="J2617" s="3" t="s">
        <v>1098</v>
      </c>
      <c r="K2617" s="2" t="s">
        <v>11568</v>
      </c>
    </row>
    <row r="2618" spans="1:11" x14ac:dyDescent="0.25">
      <c r="A2618" s="2" t="s">
        <v>11569</v>
      </c>
      <c r="B2618" s="2" t="s">
        <v>235</v>
      </c>
      <c r="C2618" s="2" t="s">
        <v>27</v>
      </c>
      <c r="D2618" s="2" t="s">
        <v>236</v>
      </c>
      <c r="E2618" s="2" t="s">
        <v>401</v>
      </c>
      <c r="F2618" s="3">
        <v>0</v>
      </c>
      <c r="G2618" s="2" t="s">
        <v>1095</v>
      </c>
      <c r="H2618" s="2" t="s">
        <v>11570</v>
      </c>
      <c r="I2618" s="3" t="s">
        <v>11571</v>
      </c>
      <c r="J2618" s="3" t="s">
        <v>1098</v>
      </c>
      <c r="K2618" s="2" t="s">
        <v>11572</v>
      </c>
    </row>
    <row r="2619" spans="1:11" x14ac:dyDescent="0.25">
      <c r="A2619" s="2" t="s">
        <v>11573</v>
      </c>
      <c r="B2619" s="2" t="s">
        <v>235</v>
      </c>
      <c r="C2619" s="2" t="s">
        <v>27</v>
      </c>
      <c r="D2619" s="2" t="s">
        <v>236</v>
      </c>
      <c r="E2619" s="2" t="s">
        <v>401</v>
      </c>
      <c r="F2619" s="3">
        <v>1</v>
      </c>
      <c r="G2619" s="2" t="s">
        <v>1101</v>
      </c>
      <c r="H2619" s="2" t="s">
        <v>11574</v>
      </c>
      <c r="I2619" s="3" t="s">
        <v>11575</v>
      </c>
      <c r="J2619" s="3" t="s">
        <v>1098</v>
      </c>
      <c r="K2619" s="2" t="s">
        <v>11576</v>
      </c>
    </row>
    <row r="2620" spans="1:11" x14ac:dyDescent="0.25">
      <c r="A2620" s="2" t="s">
        <v>11577</v>
      </c>
      <c r="B2620" s="2" t="s">
        <v>235</v>
      </c>
      <c r="C2620" s="2" t="s">
        <v>27</v>
      </c>
      <c r="D2620" s="2" t="s">
        <v>236</v>
      </c>
      <c r="E2620" s="2" t="s">
        <v>401</v>
      </c>
      <c r="F2620" s="3">
        <v>2</v>
      </c>
      <c r="G2620" s="2" t="s">
        <v>1101</v>
      </c>
      <c r="H2620" s="2" t="s">
        <v>11578</v>
      </c>
      <c r="I2620" s="3" t="s">
        <v>11579</v>
      </c>
      <c r="J2620" s="3" t="s">
        <v>1098</v>
      </c>
      <c r="K2620" s="2" t="s">
        <v>11580</v>
      </c>
    </row>
    <row r="2621" spans="1:11" x14ac:dyDescent="0.25">
      <c r="A2621" s="2" t="s">
        <v>11581</v>
      </c>
      <c r="B2621" s="2" t="s">
        <v>235</v>
      </c>
      <c r="C2621" s="2" t="s">
        <v>27</v>
      </c>
      <c r="D2621" s="2" t="s">
        <v>236</v>
      </c>
      <c r="E2621" s="2" t="s">
        <v>401</v>
      </c>
      <c r="F2621" s="3">
        <v>3</v>
      </c>
      <c r="G2621" s="2" t="s">
        <v>1101</v>
      </c>
      <c r="H2621" s="2" t="s">
        <v>11582</v>
      </c>
      <c r="I2621" s="3" t="s">
        <v>11583</v>
      </c>
      <c r="J2621" s="3" t="s">
        <v>1098</v>
      </c>
      <c r="K2621" s="2" t="s">
        <v>11584</v>
      </c>
    </row>
    <row r="2622" spans="1:11" x14ac:dyDescent="0.25">
      <c r="A2622" s="2" t="s">
        <v>11585</v>
      </c>
      <c r="B2622" s="2" t="s">
        <v>235</v>
      </c>
      <c r="C2622" s="2" t="s">
        <v>27</v>
      </c>
      <c r="D2622" s="2" t="s">
        <v>236</v>
      </c>
      <c r="E2622" s="2" t="s">
        <v>401</v>
      </c>
      <c r="F2622" s="3">
        <v>4</v>
      </c>
      <c r="G2622" s="2" t="s">
        <v>1101</v>
      </c>
      <c r="H2622" s="2" t="s">
        <v>11586</v>
      </c>
      <c r="I2622" s="3" t="s">
        <v>11587</v>
      </c>
      <c r="J2622" s="3" t="s">
        <v>1098</v>
      </c>
      <c r="K2622" s="2" t="s">
        <v>11588</v>
      </c>
    </row>
    <row r="2623" spans="1:11" x14ac:dyDescent="0.25">
      <c r="A2623" s="2" t="s">
        <v>11589</v>
      </c>
      <c r="B2623" s="2" t="s">
        <v>235</v>
      </c>
      <c r="C2623" s="2" t="s">
        <v>27</v>
      </c>
      <c r="D2623" s="2" t="s">
        <v>236</v>
      </c>
      <c r="E2623" s="2" t="s">
        <v>401</v>
      </c>
      <c r="F2623" s="3">
        <v>5</v>
      </c>
      <c r="G2623" s="2" t="s">
        <v>1101</v>
      </c>
      <c r="H2623" s="2" t="s">
        <v>11590</v>
      </c>
      <c r="I2623" s="3" t="s">
        <v>11591</v>
      </c>
      <c r="J2623" s="3" t="s">
        <v>1098</v>
      </c>
      <c r="K2623" s="2" t="s">
        <v>11592</v>
      </c>
    </row>
    <row r="2624" spans="1:11" x14ac:dyDescent="0.25">
      <c r="A2624" s="2" t="s">
        <v>11593</v>
      </c>
      <c r="B2624" s="2" t="s">
        <v>235</v>
      </c>
      <c r="C2624" s="2" t="s">
        <v>27</v>
      </c>
      <c r="D2624" s="2" t="s">
        <v>236</v>
      </c>
      <c r="E2624" s="2" t="s">
        <v>401</v>
      </c>
      <c r="F2624" s="3">
        <v>6</v>
      </c>
      <c r="G2624" s="2" t="s">
        <v>1101</v>
      </c>
      <c r="H2624" s="2" t="s">
        <v>11594</v>
      </c>
      <c r="I2624" s="3" t="s">
        <v>11595</v>
      </c>
      <c r="J2624" s="3" t="s">
        <v>1098</v>
      </c>
      <c r="K2624" s="2" t="s">
        <v>11596</v>
      </c>
    </row>
    <row r="2625" spans="1:11" x14ac:dyDescent="0.25">
      <c r="A2625" s="2" t="s">
        <v>11597</v>
      </c>
      <c r="B2625" s="2" t="s">
        <v>235</v>
      </c>
      <c r="C2625" s="2" t="s">
        <v>27</v>
      </c>
      <c r="D2625" s="2" t="s">
        <v>236</v>
      </c>
      <c r="E2625" s="2" t="s">
        <v>390</v>
      </c>
      <c r="F2625" s="3">
        <v>0</v>
      </c>
      <c r="G2625" s="2" t="s">
        <v>1095</v>
      </c>
      <c r="H2625" s="2" t="s">
        <v>11598</v>
      </c>
      <c r="I2625" s="3" t="s">
        <v>11599</v>
      </c>
      <c r="J2625" s="3" t="s">
        <v>1098</v>
      </c>
      <c r="K2625" s="2" t="s">
        <v>11600</v>
      </c>
    </row>
    <row r="2626" spans="1:11" x14ac:dyDescent="0.25">
      <c r="A2626" s="2" t="s">
        <v>11601</v>
      </c>
      <c r="B2626" s="2" t="s">
        <v>235</v>
      </c>
      <c r="C2626" s="2" t="s">
        <v>27</v>
      </c>
      <c r="D2626" s="2" t="s">
        <v>236</v>
      </c>
      <c r="E2626" s="2" t="s">
        <v>390</v>
      </c>
      <c r="F2626" s="3">
        <v>1</v>
      </c>
      <c r="G2626" s="2" t="s">
        <v>1101</v>
      </c>
      <c r="H2626" s="2" t="s">
        <v>11602</v>
      </c>
      <c r="I2626" s="3" t="s">
        <v>11603</v>
      </c>
      <c r="J2626" s="3" t="s">
        <v>1098</v>
      </c>
      <c r="K2626" s="2" t="s">
        <v>11604</v>
      </c>
    </row>
    <row r="2627" spans="1:11" x14ac:dyDescent="0.25">
      <c r="A2627" s="2" t="s">
        <v>11605</v>
      </c>
      <c r="B2627" s="2" t="s">
        <v>235</v>
      </c>
      <c r="C2627" s="2" t="s">
        <v>27</v>
      </c>
      <c r="D2627" s="2" t="s">
        <v>236</v>
      </c>
      <c r="E2627" s="2" t="s">
        <v>390</v>
      </c>
      <c r="F2627" s="3">
        <v>2</v>
      </c>
      <c r="G2627" s="2" t="s">
        <v>1101</v>
      </c>
      <c r="H2627" s="2" t="s">
        <v>11606</v>
      </c>
      <c r="I2627" s="3" t="s">
        <v>11607</v>
      </c>
      <c r="J2627" s="3" t="s">
        <v>1098</v>
      </c>
      <c r="K2627" s="2" t="s">
        <v>11608</v>
      </c>
    </row>
    <row r="2628" spans="1:11" x14ac:dyDescent="0.25">
      <c r="A2628" s="2" t="s">
        <v>11609</v>
      </c>
      <c r="B2628" s="2" t="s">
        <v>235</v>
      </c>
      <c r="C2628" s="2" t="s">
        <v>27</v>
      </c>
      <c r="D2628" s="2" t="s">
        <v>236</v>
      </c>
      <c r="E2628" s="2" t="s">
        <v>390</v>
      </c>
      <c r="F2628" s="3">
        <v>3</v>
      </c>
      <c r="G2628" s="2" t="s">
        <v>1101</v>
      </c>
      <c r="H2628" s="2" t="s">
        <v>11610</v>
      </c>
      <c r="I2628" s="3" t="s">
        <v>11611</v>
      </c>
      <c r="J2628" s="3" t="s">
        <v>1098</v>
      </c>
      <c r="K2628" s="2" t="s">
        <v>11612</v>
      </c>
    </row>
    <row r="2629" spans="1:11" x14ac:dyDescent="0.25">
      <c r="A2629" s="2" t="s">
        <v>11613</v>
      </c>
      <c r="B2629" s="2" t="s">
        <v>235</v>
      </c>
      <c r="C2629" s="2" t="s">
        <v>27</v>
      </c>
      <c r="D2629" s="2" t="s">
        <v>236</v>
      </c>
      <c r="E2629" s="2" t="s">
        <v>390</v>
      </c>
      <c r="F2629" s="3">
        <v>4</v>
      </c>
      <c r="G2629" s="2" t="s">
        <v>1101</v>
      </c>
      <c r="H2629" s="2" t="s">
        <v>11614</v>
      </c>
      <c r="I2629" s="3" t="s">
        <v>11615</v>
      </c>
      <c r="J2629" s="3" t="s">
        <v>1098</v>
      </c>
      <c r="K2629" s="2" t="s">
        <v>11616</v>
      </c>
    </row>
    <row r="2630" spans="1:11" x14ac:dyDescent="0.25">
      <c r="A2630" s="2" t="s">
        <v>11617</v>
      </c>
      <c r="B2630" s="2" t="s">
        <v>235</v>
      </c>
      <c r="C2630" s="2" t="s">
        <v>27</v>
      </c>
      <c r="D2630" s="2" t="s">
        <v>236</v>
      </c>
      <c r="E2630" s="2" t="s">
        <v>390</v>
      </c>
      <c r="F2630" s="3">
        <v>5</v>
      </c>
      <c r="G2630" s="2" t="s">
        <v>1101</v>
      </c>
      <c r="H2630" s="2" t="s">
        <v>11618</v>
      </c>
      <c r="I2630" s="3" t="s">
        <v>11619</v>
      </c>
      <c r="J2630" s="3" t="s">
        <v>1098</v>
      </c>
      <c r="K2630" s="2" t="s">
        <v>11620</v>
      </c>
    </row>
    <row r="2631" spans="1:11" x14ac:dyDescent="0.25">
      <c r="A2631" s="2" t="s">
        <v>11621</v>
      </c>
      <c r="B2631" s="2" t="s">
        <v>235</v>
      </c>
      <c r="C2631" s="2" t="s">
        <v>27</v>
      </c>
      <c r="D2631" s="2" t="s">
        <v>236</v>
      </c>
      <c r="E2631" s="2" t="s">
        <v>390</v>
      </c>
      <c r="F2631" s="3">
        <v>6</v>
      </c>
      <c r="G2631" s="2" t="s">
        <v>1101</v>
      </c>
      <c r="H2631" s="2" t="s">
        <v>11622</v>
      </c>
      <c r="I2631" s="3" t="s">
        <v>11623</v>
      </c>
      <c r="J2631" s="3" t="s">
        <v>1098</v>
      </c>
      <c r="K2631" s="2" t="s">
        <v>11624</v>
      </c>
    </row>
    <row r="2632" spans="1:11" x14ac:dyDescent="0.25">
      <c r="A2632" s="2" t="s">
        <v>11625</v>
      </c>
      <c r="B2632" s="2" t="s">
        <v>238</v>
      </c>
      <c r="C2632" s="2" t="s">
        <v>31</v>
      </c>
      <c r="D2632" s="2" t="s">
        <v>239</v>
      </c>
      <c r="E2632" s="2" t="s">
        <v>1144</v>
      </c>
      <c r="F2632" s="3">
        <v>0</v>
      </c>
      <c r="G2632" s="2" t="s">
        <v>1095</v>
      </c>
      <c r="H2632" s="2" t="s">
        <v>11626</v>
      </c>
      <c r="I2632" s="3" t="s">
        <v>11627</v>
      </c>
      <c r="J2632" s="3" t="s">
        <v>1098</v>
      </c>
      <c r="K2632" s="2" t="s">
        <v>11628</v>
      </c>
    </row>
    <row r="2633" spans="1:11" x14ac:dyDescent="0.25">
      <c r="A2633" s="2" t="s">
        <v>11629</v>
      </c>
      <c r="B2633" s="2" t="s">
        <v>238</v>
      </c>
      <c r="C2633" s="2" t="s">
        <v>31</v>
      </c>
      <c r="D2633" s="2" t="s">
        <v>239</v>
      </c>
      <c r="E2633" s="2" t="s">
        <v>1144</v>
      </c>
      <c r="F2633" s="3">
        <v>1</v>
      </c>
      <c r="G2633" s="2" t="s">
        <v>1101</v>
      </c>
      <c r="H2633" s="2" t="s">
        <v>11630</v>
      </c>
      <c r="I2633" s="3" t="s">
        <v>11631</v>
      </c>
      <c r="J2633" s="3" t="s">
        <v>1098</v>
      </c>
      <c r="K2633" s="2" t="s">
        <v>11632</v>
      </c>
    </row>
    <row r="2634" spans="1:11" x14ac:dyDescent="0.25">
      <c r="A2634" s="2" t="s">
        <v>11633</v>
      </c>
      <c r="B2634" s="2" t="s">
        <v>238</v>
      </c>
      <c r="C2634" s="2" t="s">
        <v>31</v>
      </c>
      <c r="D2634" s="2" t="s">
        <v>239</v>
      </c>
      <c r="E2634" s="2" t="s">
        <v>1144</v>
      </c>
      <c r="F2634" s="3">
        <v>2</v>
      </c>
      <c r="G2634" s="2" t="s">
        <v>1101</v>
      </c>
      <c r="H2634" s="2" t="s">
        <v>11634</v>
      </c>
      <c r="I2634" s="3" t="s">
        <v>11635</v>
      </c>
      <c r="J2634" s="3" t="s">
        <v>1098</v>
      </c>
      <c r="K2634" s="2" t="s">
        <v>11636</v>
      </c>
    </row>
    <row r="2635" spans="1:11" x14ac:dyDescent="0.25">
      <c r="A2635" s="2" t="s">
        <v>11637</v>
      </c>
      <c r="B2635" s="2" t="s">
        <v>238</v>
      </c>
      <c r="C2635" s="2" t="s">
        <v>31</v>
      </c>
      <c r="D2635" s="2" t="s">
        <v>239</v>
      </c>
      <c r="E2635" s="2" t="s">
        <v>1144</v>
      </c>
      <c r="F2635" s="3">
        <v>3</v>
      </c>
      <c r="G2635" s="2" t="s">
        <v>1101</v>
      </c>
      <c r="H2635" s="2" t="s">
        <v>11638</v>
      </c>
      <c r="I2635" s="3" t="s">
        <v>11639</v>
      </c>
      <c r="J2635" s="3" t="s">
        <v>1098</v>
      </c>
      <c r="K2635" s="2" t="s">
        <v>11640</v>
      </c>
    </row>
    <row r="2636" spans="1:11" x14ac:dyDescent="0.25">
      <c r="A2636" s="2" t="s">
        <v>11641</v>
      </c>
      <c r="B2636" s="2" t="s">
        <v>238</v>
      </c>
      <c r="C2636" s="2" t="s">
        <v>31</v>
      </c>
      <c r="D2636" s="2" t="s">
        <v>239</v>
      </c>
      <c r="E2636" s="2" t="s">
        <v>1144</v>
      </c>
      <c r="F2636" s="3">
        <v>4</v>
      </c>
      <c r="G2636" s="2" t="s">
        <v>1101</v>
      </c>
      <c r="H2636" s="2" t="s">
        <v>11642</v>
      </c>
      <c r="I2636" s="3" t="s">
        <v>11643</v>
      </c>
      <c r="J2636" s="3" t="s">
        <v>1098</v>
      </c>
      <c r="K2636" s="2" t="s">
        <v>11644</v>
      </c>
    </row>
    <row r="2637" spans="1:11" x14ac:dyDescent="0.25">
      <c r="A2637" s="2" t="s">
        <v>11645</v>
      </c>
      <c r="B2637" s="2" t="s">
        <v>238</v>
      </c>
      <c r="C2637" s="2" t="s">
        <v>31</v>
      </c>
      <c r="D2637" s="2" t="s">
        <v>239</v>
      </c>
      <c r="E2637" s="2" t="s">
        <v>1144</v>
      </c>
      <c r="F2637" s="3">
        <v>5</v>
      </c>
      <c r="G2637" s="2" t="s">
        <v>1101</v>
      </c>
      <c r="H2637" s="2" t="s">
        <v>11646</v>
      </c>
      <c r="I2637" s="3" t="s">
        <v>11647</v>
      </c>
      <c r="J2637" s="3" t="s">
        <v>1098</v>
      </c>
      <c r="K2637" s="2" t="s">
        <v>11648</v>
      </c>
    </row>
    <row r="2638" spans="1:11" x14ac:dyDescent="0.25">
      <c r="A2638" s="2" t="s">
        <v>11649</v>
      </c>
      <c r="B2638" s="2" t="s">
        <v>238</v>
      </c>
      <c r="C2638" s="2" t="s">
        <v>31</v>
      </c>
      <c r="D2638" s="2" t="s">
        <v>239</v>
      </c>
      <c r="E2638" s="2" t="s">
        <v>1144</v>
      </c>
      <c r="F2638" s="3">
        <v>6</v>
      </c>
      <c r="G2638" s="2" t="s">
        <v>1101</v>
      </c>
      <c r="H2638" s="2" t="s">
        <v>11650</v>
      </c>
      <c r="I2638" s="3" t="s">
        <v>11651</v>
      </c>
      <c r="J2638" s="3" t="s">
        <v>1098</v>
      </c>
      <c r="K2638" s="2" t="s">
        <v>11652</v>
      </c>
    </row>
    <row r="2639" spans="1:11" x14ac:dyDescent="0.25">
      <c r="A2639" s="2" t="s">
        <v>11653</v>
      </c>
      <c r="B2639" s="2" t="s">
        <v>238</v>
      </c>
      <c r="C2639" s="2" t="s">
        <v>31</v>
      </c>
      <c r="D2639" s="2" t="s">
        <v>239</v>
      </c>
      <c r="E2639" s="2" t="s">
        <v>1189</v>
      </c>
      <c r="F2639" s="3">
        <v>0</v>
      </c>
      <c r="G2639" s="2" t="s">
        <v>1095</v>
      </c>
      <c r="H2639" s="2" t="s">
        <v>11654</v>
      </c>
      <c r="I2639" s="3" t="s">
        <v>11655</v>
      </c>
      <c r="J2639" s="3" t="s">
        <v>1098</v>
      </c>
      <c r="K2639" s="2" t="s">
        <v>11656</v>
      </c>
    </row>
    <row r="2640" spans="1:11" x14ac:dyDescent="0.25">
      <c r="A2640" s="2" t="s">
        <v>11657</v>
      </c>
      <c r="B2640" s="2" t="s">
        <v>238</v>
      </c>
      <c r="C2640" s="2" t="s">
        <v>31</v>
      </c>
      <c r="D2640" s="2" t="s">
        <v>239</v>
      </c>
      <c r="E2640" s="2" t="s">
        <v>1189</v>
      </c>
      <c r="F2640" s="3">
        <v>1</v>
      </c>
      <c r="G2640" s="2" t="s">
        <v>1101</v>
      </c>
      <c r="H2640" s="2" t="s">
        <v>11658</v>
      </c>
      <c r="I2640" s="3" t="s">
        <v>11659</v>
      </c>
      <c r="J2640" s="3" t="s">
        <v>1098</v>
      </c>
      <c r="K2640" s="2" t="s">
        <v>11660</v>
      </c>
    </row>
    <row r="2641" spans="1:11" x14ac:dyDescent="0.25">
      <c r="A2641" s="2" t="s">
        <v>11661</v>
      </c>
      <c r="B2641" s="2" t="s">
        <v>238</v>
      </c>
      <c r="C2641" s="2" t="s">
        <v>31</v>
      </c>
      <c r="D2641" s="2" t="s">
        <v>239</v>
      </c>
      <c r="E2641" s="2" t="s">
        <v>1189</v>
      </c>
      <c r="F2641" s="3">
        <v>2</v>
      </c>
      <c r="G2641" s="2" t="s">
        <v>1101</v>
      </c>
      <c r="H2641" s="2" t="s">
        <v>11662</v>
      </c>
      <c r="I2641" s="3" t="s">
        <v>11663</v>
      </c>
      <c r="J2641" s="3" t="s">
        <v>1098</v>
      </c>
      <c r="K2641" s="2" t="s">
        <v>11664</v>
      </c>
    </row>
    <row r="2642" spans="1:11" x14ac:dyDescent="0.25">
      <c r="A2642" s="2" t="s">
        <v>11665</v>
      </c>
      <c r="B2642" s="2" t="s">
        <v>238</v>
      </c>
      <c r="C2642" s="2" t="s">
        <v>31</v>
      </c>
      <c r="D2642" s="2" t="s">
        <v>239</v>
      </c>
      <c r="E2642" s="2" t="s">
        <v>1189</v>
      </c>
      <c r="F2642" s="3">
        <v>3</v>
      </c>
      <c r="G2642" s="2" t="s">
        <v>1101</v>
      </c>
      <c r="H2642" s="2" t="s">
        <v>11666</v>
      </c>
      <c r="I2642" s="3" t="s">
        <v>11667</v>
      </c>
      <c r="J2642" s="3" t="s">
        <v>1098</v>
      </c>
      <c r="K2642" s="2" t="s">
        <v>11668</v>
      </c>
    </row>
    <row r="2643" spans="1:11" x14ac:dyDescent="0.25">
      <c r="A2643" s="2" t="s">
        <v>11669</v>
      </c>
      <c r="B2643" s="2" t="s">
        <v>238</v>
      </c>
      <c r="C2643" s="2" t="s">
        <v>31</v>
      </c>
      <c r="D2643" s="2" t="s">
        <v>239</v>
      </c>
      <c r="E2643" s="2" t="s">
        <v>1189</v>
      </c>
      <c r="F2643" s="3">
        <v>4</v>
      </c>
      <c r="G2643" s="2" t="s">
        <v>1101</v>
      </c>
      <c r="H2643" s="2" t="s">
        <v>11670</v>
      </c>
      <c r="I2643" s="3" t="s">
        <v>11671</v>
      </c>
      <c r="J2643" s="3" t="s">
        <v>1098</v>
      </c>
      <c r="K2643" s="2" t="s">
        <v>11672</v>
      </c>
    </row>
    <row r="2644" spans="1:11" x14ac:dyDescent="0.25">
      <c r="A2644" s="2" t="s">
        <v>11673</v>
      </c>
      <c r="B2644" s="2" t="s">
        <v>238</v>
      </c>
      <c r="C2644" s="2" t="s">
        <v>31</v>
      </c>
      <c r="D2644" s="2" t="s">
        <v>239</v>
      </c>
      <c r="E2644" s="2" t="s">
        <v>1189</v>
      </c>
      <c r="F2644" s="3">
        <v>5</v>
      </c>
      <c r="G2644" s="2" t="s">
        <v>1101</v>
      </c>
      <c r="H2644" s="2" t="s">
        <v>11674</v>
      </c>
      <c r="I2644" s="3" t="s">
        <v>11675</v>
      </c>
      <c r="J2644" s="3" t="s">
        <v>1098</v>
      </c>
      <c r="K2644" s="2" t="s">
        <v>11676</v>
      </c>
    </row>
    <row r="2645" spans="1:11" x14ac:dyDescent="0.25">
      <c r="A2645" s="2" t="s">
        <v>11677</v>
      </c>
      <c r="B2645" s="2" t="s">
        <v>238</v>
      </c>
      <c r="C2645" s="2" t="s">
        <v>31</v>
      </c>
      <c r="D2645" s="2" t="s">
        <v>239</v>
      </c>
      <c r="E2645" s="2" t="s">
        <v>1189</v>
      </c>
      <c r="F2645" s="3">
        <v>6</v>
      </c>
      <c r="G2645" s="2" t="s">
        <v>1101</v>
      </c>
      <c r="H2645" s="2" t="s">
        <v>11678</v>
      </c>
      <c r="I2645" s="3" t="s">
        <v>11679</v>
      </c>
      <c r="J2645" s="3" t="s">
        <v>1098</v>
      </c>
      <c r="K2645" s="2" t="s">
        <v>11680</v>
      </c>
    </row>
    <row r="2646" spans="1:11" x14ac:dyDescent="0.25">
      <c r="A2646" s="2" t="s">
        <v>11681</v>
      </c>
      <c r="B2646" s="2" t="s">
        <v>238</v>
      </c>
      <c r="C2646" s="2" t="s">
        <v>31</v>
      </c>
      <c r="D2646" s="2" t="s">
        <v>239</v>
      </c>
      <c r="E2646" s="2" t="s">
        <v>398</v>
      </c>
      <c r="F2646" s="3">
        <v>0</v>
      </c>
      <c r="G2646" s="2" t="s">
        <v>1095</v>
      </c>
      <c r="H2646" s="2" t="s">
        <v>11682</v>
      </c>
      <c r="I2646" s="3" t="s">
        <v>11683</v>
      </c>
      <c r="J2646" s="3" t="s">
        <v>1098</v>
      </c>
      <c r="K2646" s="2" t="s">
        <v>11684</v>
      </c>
    </row>
    <row r="2647" spans="1:11" x14ac:dyDescent="0.25">
      <c r="A2647" s="2" t="s">
        <v>11685</v>
      </c>
      <c r="B2647" s="2" t="s">
        <v>238</v>
      </c>
      <c r="C2647" s="2" t="s">
        <v>31</v>
      </c>
      <c r="D2647" s="2" t="s">
        <v>239</v>
      </c>
      <c r="E2647" s="2" t="s">
        <v>398</v>
      </c>
      <c r="F2647" s="3">
        <v>1</v>
      </c>
      <c r="G2647" s="2" t="s">
        <v>1101</v>
      </c>
      <c r="H2647" s="2" t="s">
        <v>11686</v>
      </c>
      <c r="I2647" s="3" t="s">
        <v>11687</v>
      </c>
      <c r="J2647" s="3" t="s">
        <v>1098</v>
      </c>
      <c r="K2647" s="2" t="s">
        <v>11688</v>
      </c>
    </row>
    <row r="2648" spans="1:11" x14ac:dyDescent="0.25">
      <c r="A2648" s="2" t="s">
        <v>11689</v>
      </c>
      <c r="B2648" s="2" t="s">
        <v>238</v>
      </c>
      <c r="C2648" s="2" t="s">
        <v>31</v>
      </c>
      <c r="D2648" s="2" t="s">
        <v>239</v>
      </c>
      <c r="E2648" s="2" t="s">
        <v>398</v>
      </c>
      <c r="F2648" s="3">
        <v>2</v>
      </c>
      <c r="G2648" s="2" t="s">
        <v>1101</v>
      </c>
      <c r="H2648" s="2" t="s">
        <v>11690</v>
      </c>
      <c r="I2648" s="3" t="s">
        <v>11691</v>
      </c>
      <c r="J2648" s="3" t="s">
        <v>1098</v>
      </c>
      <c r="K2648" s="2" t="s">
        <v>11692</v>
      </c>
    </row>
    <row r="2649" spans="1:11" x14ac:dyDescent="0.25">
      <c r="A2649" s="2" t="s">
        <v>11693</v>
      </c>
      <c r="B2649" s="2" t="s">
        <v>238</v>
      </c>
      <c r="C2649" s="2" t="s">
        <v>31</v>
      </c>
      <c r="D2649" s="2" t="s">
        <v>239</v>
      </c>
      <c r="E2649" s="2" t="s">
        <v>398</v>
      </c>
      <c r="F2649" s="3">
        <v>3</v>
      </c>
      <c r="G2649" s="2" t="s">
        <v>1101</v>
      </c>
      <c r="H2649" s="2" t="s">
        <v>11694</v>
      </c>
      <c r="I2649" s="3" t="s">
        <v>11695</v>
      </c>
      <c r="J2649" s="3" t="s">
        <v>1098</v>
      </c>
      <c r="K2649" s="2" t="s">
        <v>11696</v>
      </c>
    </row>
    <row r="2650" spans="1:11" x14ac:dyDescent="0.25">
      <c r="A2650" s="2" t="s">
        <v>11697</v>
      </c>
      <c r="B2650" s="2" t="s">
        <v>238</v>
      </c>
      <c r="C2650" s="2" t="s">
        <v>31</v>
      </c>
      <c r="D2650" s="2" t="s">
        <v>239</v>
      </c>
      <c r="E2650" s="2" t="s">
        <v>398</v>
      </c>
      <c r="F2650" s="3">
        <v>4</v>
      </c>
      <c r="G2650" s="2" t="s">
        <v>1101</v>
      </c>
      <c r="H2650" s="2" t="s">
        <v>11698</v>
      </c>
      <c r="I2650" s="3" t="s">
        <v>11699</v>
      </c>
      <c r="J2650" s="3" t="s">
        <v>1098</v>
      </c>
      <c r="K2650" s="2" t="s">
        <v>11700</v>
      </c>
    </row>
    <row r="2651" spans="1:11" x14ac:dyDescent="0.25">
      <c r="A2651" s="2" t="s">
        <v>11701</v>
      </c>
      <c r="B2651" s="2" t="s">
        <v>238</v>
      </c>
      <c r="C2651" s="2" t="s">
        <v>31</v>
      </c>
      <c r="D2651" s="2" t="s">
        <v>239</v>
      </c>
      <c r="E2651" s="2" t="s">
        <v>398</v>
      </c>
      <c r="F2651" s="3">
        <v>5</v>
      </c>
      <c r="G2651" s="2" t="s">
        <v>1101</v>
      </c>
      <c r="H2651" s="2" t="s">
        <v>11702</v>
      </c>
      <c r="I2651" s="3" t="s">
        <v>11703</v>
      </c>
      <c r="J2651" s="3" t="s">
        <v>1098</v>
      </c>
      <c r="K2651" s="2" t="s">
        <v>11704</v>
      </c>
    </row>
    <row r="2652" spans="1:11" x14ac:dyDescent="0.25">
      <c r="A2652" s="2" t="s">
        <v>11705</v>
      </c>
      <c r="B2652" s="2" t="s">
        <v>238</v>
      </c>
      <c r="C2652" s="2" t="s">
        <v>31</v>
      </c>
      <c r="D2652" s="2" t="s">
        <v>239</v>
      </c>
      <c r="E2652" s="2" t="s">
        <v>398</v>
      </c>
      <c r="F2652" s="3">
        <v>6</v>
      </c>
      <c r="G2652" s="2" t="s">
        <v>1101</v>
      </c>
      <c r="H2652" s="2" t="s">
        <v>11706</v>
      </c>
      <c r="I2652" s="3" t="s">
        <v>11707</v>
      </c>
      <c r="J2652" s="3" t="s">
        <v>1098</v>
      </c>
      <c r="K2652" s="2" t="s">
        <v>11708</v>
      </c>
    </row>
    <row r="2653" spans="1:11" x14ac:dyDescent="0.25">
      <c r="A2653" s="2" t="s">
        <v>11709</v>
      </c>
      <c r="B2653" s="2" t="s">
        <v>241</v>
      </c>
      <c r="C2653" s="2" t="s">
        <v>31</v>
      </c>
      <c r="D2653" s="2" t="s">
        <v>242</v>
      </c>
      <c r="E2653" s="2" t="s">
        <v>380</v>
      </c>
      <c r="F2653" s="3">
        <v>0</v>
      </c>
      <c r="G2653" s="2" t="s">
        <v>1095</v>
      </c>
      <c r="H2653" s="2" t="s">
        <v>11710</v>
      </c>
      <c r="I2653" s="3" t="s">
        <v>11711</v>
      </c>
      <c r="J2653" s="3" t="s">
        <v>1098</v>
      </c>
      <c r="K2653" s="2" t="s">
        <v>11712</v>
      </c>
    </row>
    <row r="2654" spans="1:11" x14ac:dyDescent="0.25">
      <c r="A2654" s="2" t="s">
        <v>11713</v>
      </c>
      <c r="B2654" s="2" t="s">
        <v>241</v>
      </c>
      <c r="C2654" s="2" t="s">
        <v>31</v>
      </c>
      <c r="D2654" s="2" t="s">
        <v>242</v>
      </c>
      <c r="E2654" s="2" t="s">
        <v>380</v>
      </c>
      <c r="F2654" s="3">
        <v>1</v>
      </c>
      <c r="G2654" s="2" t="s">
        <v>1101</v>
      </c>
      <c r="H2654" s="2" t="s">
        <v>11714</v>
      </c>
      <c r="I2654" s="3" t="s">
        <v>11715</v>
      </c>
      <c r="J2654" s="3" t="s">
        <v>1098</v>
      </c>
      <c r="K2654" s="2" t="s">
        <v>11716</v>
      </c>
    </row>
    <row r="2655" spans="1:11" x14ac:dyDescent="0.25">
      <c r="A2655" s="2" t="s">
        <v>11717</v>
      </c>
      <c r="B2655" s="2" t="s">
        <v>241</v>
      </c>
      <c r="C2655" s="2" t="s">
        <v>31</v>
      </c>
      <c r="D2655" s="2" t="s">
        <v>242</v>
      </c>
      <c r="E2655" s="2" t="s">
        <v>380</v>
      </c>
      <c r="F2655" s="3">
        <v>2</v>
      </c>
      <c r="G2655" s="2" t="s">
        <v>1101</v>
      </c>
      <c r="H2655" s="2" t="s">
        <v>11718</v>
      </c>
      <c r="I2655" s="3" t="s">
        <v>11719</v>
      </c>
      <c r="J2655" s="3" t="s">
        <v>1098</v>
      </c>
      <c r="K2655" s="2" t="s">
        <v>11720</v>
      </c>
    </row>
    <row r="2656" spans="1:11" x14ac:dyDescent="0.25">
      <c r="A2656" s="2" t="s">
        <v>11721</v>
      </c>
      <c r="B2656" s="2" t="s">
        <v>241</v>
      </c>
      <c r="C2656" s="2" t="s">
        <v>31</v>
      </c>
      <c r="D2656" s="2" t="s">
        <v>242</v>
      </c>
      <c r="E2656" s="2" t="s">
        <v>380</v>
      </c>
      <c r="F2656" s="3">
        <v>3</v>
      </c>
      <c r="G2656" s="2" t="s">
        <v>1101</v>
      </c>
      <c r="H2656" s="2" t="s">
        <v>11722</v>
      </c>
      <c r="I2656" s="3" t="s">
        <v>11723</v>
      </c>
      <c r="J2656" s="3" t="s">
        <v>1098</v>
      </c>
      <c r="K2656" s="2" t="s">
        <v>11724</v>
      </c>
    </row>
    <row r="2657" spans="1:11" x14ac:dyDescent="0.25">
      <c r="A2657" s="2" t="s">
        <v>11725</v>
      </c>
      <c r="B2657" s="2" t="s">
        <v>241</v>
      </c>
      <c r="C2657" s="2" t="s">
        <v>31</v>
      </c>
      <c r="D2657" s="2" t="s">
        <v>242</v>
      </c>
      <c r="E2657" s="2" t="s">
        <v>380</v>
      </c>
      <c r="F2657" s="3">
        <v>4</v>
      </c>
      <c r="G2657" s="2" t="s">
        <v>1101</v>
      </c>
      <c r="H2657" s="2" t="s">
        <v>11726</v>
      </c>
      <c r="I2657" s="3" t="s">
        <v>11727</v>
      </c>
      <c r="J2657" s="3" t="s">
        <v>1098</v>
      </c>
      <c r="K2657" s="2" t="s">
        <v>11728</v>
      </c>
    </row>
    <row r="2658" spans="1:11" x14ac:dyDescent="0.25">
      <c r="A2658" s="2" t="s">
        <v>11729</v>
      </c>
      <c r="B2658" s="2" t="s">
        <v>241</v>
      </c>
      <c r="C2658" s="2" t="s">
        <v>31</v>
      </c>
      <c r="D2658" s="2" t="s">
        <v>242</v>
      </c>
      <c r="E2658" s="2" t="s">
        <v>380</v>
      </c>
      <c r="F2658" s="3">
        <v>5</v>
      </c>
      <c r="G2658" s="2" t="s">
        <v>1101</v>
      </c>
      <c r="H2658" s="2" t="s">
        <v>11730</v>
      </c>
      <c r="I2658" s="3" t="s">
        <v>11731</v>
      </c>
      <c r="J2658" s="3" t="s">
        <v>1098</v>
      </c>
      <c r="K2658" s="2" t="s">
        <v>11732</v>
      </c>
    </row>
    <row r="2659" spans="1:11" x14ac:dyDescent="0.25">
      <c r="A2659" s="2" t="s">
        <v>11733</v>
      </c>
      <c r="B2659" s="2" t="s">
        <v>241</v>
      </c>
      <c r="C2659" s="2" t="s">
        <v>31</v>
      </c>
      <c r="D2659" s="2" t="s">
        <v>242</v>
      </c>
      <c r="E2659" s="2" t="s">
        <v>380</v>
      </c>
      <c r="F2659" s="3">
        <v>6</v>
      </c>
      <c r="G2659" s="2" t="s">
        <v>1101</v>
      </c>
      <c r="H2659" s="2" t="s">
        <v>11734</v>
      </c>
      <c r="I2659" s="3" t="s">
        <v>11735</v>
      </c>
      <c r="J2659" s="3" t="s">
        <v>1098</v>
      </c>
      <c r="K2659" s="2" t="s">
        <v>11736</v>
      </c>
    </row>
    <row r="2660" spans="1:11" x14ac:dyDescent="0.25">
      <c r="A2660" s="2" t="s">
        <v>11737</v>
      </c>
      <c r="B2660" s="2" t="s">
        <v>241</v>
      </c>
      <c r="C2660" s="2" t="s">
        <v>31</v>
      </c>
      <c r="D2660" s="2" t="s">
        <v>242</v>
      </c>
      <c r="E2660" s="2" t="s">
        <v>1189</v>
      </c>
      <c r="F2660" s="3">
        <v>0</v>
      </c>
      <c r="G2660" s="2" t="s">
        <v>1095</v>
      </c>
      <c r="H2660" s="2" t="s">
        <v>11738</v>
      </c>
      <c r="I2660" s="3" t="s">
        <v>11739</v>
      </c>
      <c r="J2660" s="3" t="s">
        <v>1098</v>
      </c>
      <c r="K2660" s="2" t="s">
        <v>11740</v>
      </c>
    </row>
    <row r="2661" spans="1:11" x14ac:dyDescent="0.25">
      <c r="A2661" s="2" t="s">
        <v>11741</v>
      </c>
      <c r="B2661" s="2" t="s">
        <v>241</v>
      </c>
      <c r="C2661" s="2" t="s">
        <v>31</v>
      </c>
      <c r="D2661" s="2" t="s">
        <v>242</v>
      </c>
      <c r="E2661" s="2" t="s">
        <v>1189</v>
      </c>
      <c r="F2661" s="3">
        <v>1</v>
      </c>
      <c r="G2661" s="2" t="s">
        <v>1101</v>
      </c>
      <c r="H2661" s="2" t="s">
        <v>11742</v>
      </c>
      <c r="I2661" s="3" t="s">
        <v>11743</v>
      </c>
      <c r="J2661" s="3" t="s">
        <v>1098</v>
      </c>
      <c r="K2661" s="2" t="s">
        <v>11744</v>
      </c>
    </row>
    <row r="2662" spans="1:11" x14ac:dyDescent="0.25">
      <c r="A2662" s="2" t="s">
        <v>11745</v>
      </c>
      <c r="B2662" s="2" t="s">
        <v>241</v>
      </c>
      <c r="C2662" s="2" t="s">
        <v>31</v>
      </c>
      <c r="D2662" s="2" t="s">
        <v>242</v>
      </c>
      <c r="E2662" s="2" t="s">
        <v>1189</v>
      </c>
      <c r="F2662" s="3">
        <v>2</v>
      </c>
      <c r="G2662" s="2" t="s">
        <v>1101</v>
      </c>
      <c r="H2662" s="2" t="s">
        <v>11746</v>
      </c>
      <c r="I2662" s="3" t="s">
        <v>11747</v>
      </c>
      <c r="J2662" s="3" t="s">
        <v>1098</v>
      </c>
      <c r="K2662" s="2" t="s">
        <v>11748</v>
      </c>
    </row>
    <row r="2663" spans="1:11" x14ac:dyDescent="0.25">
      <c r="A2663" s="2" t="s">
        <v>11749</v>
      </c>
      <c r="B2663" s="2" t="s">
        <v>241</v>
      </c>
      <c r="C2663" s="2" t="s">
        <v>31</v>
      </c>
      <c r="D2663" s="2" t="s">
        <v>242</v>
      </c>
      <c r="E2663" s="2" t="s">
        <v>1189</v>
      </c>
      <c r="F2663" s="3">
        <v>3</v>
      </c>
      <c r="G2663" s="2" t="s">
        <v>1101</v>
      </c>
      <c r="H2663" s="2" t="s">
        <v>11750</v>
      </c>
      <c r="I2663" s="3" t="s">
        <v>11751</v>
      </c>
      <c r="J2663" s="3" t="s">
        <v>1098</v>
      </c>
      <c r="K2663" s="2" t="s">
        <v>11752</v>
      </c>
    </row>
    <row r="2664" spans="1:11" x14ac:dyDescent="0.25">
      <c r="A2664" s="2" t="s">
        <v>11753</v>
      </c>
      <c r="B2664" s="2" t="s">
        <v>241</v>
      </c>
      <c r="C2664" s="2" t="s">
        <v>31</v>
      </c>
      <c r="D2664" s="2" t="s">
        <v>242</v>
      </c>
      <c r="E2664" s="2" t="s">
        <v>1189</v>
      </c>
      <c r="F2664" s="3">
        <v>4</v>
      </c>
      <c r="G2664" s="2" t="s">
        <v>1101</v>
      </c>
      <c r="H2664" s="2" t="s">
        <v>11754</v>
      </c>
      <c r="I2664" s="3" t="s">
        <v>11755</v>
      </c>
      <c r="J2664" s="3" t="s">
        <v>1098</v>
      </c>
      <c r="K2664" s="2" t="s">
        <v>11756</v>
      </c>
    </row>
    <row r="2665" spans="1:11" x14ac:dyDescent="0.25">
      <c r="A2665" s="2" t="s">
        <v>11757</v>
      </c>
      <c r="B2665" s="2" t="s">
        <v>241</v>
      </c>
      <c r="C2665" s="2" t="s">
        <v>31</v>
      </c>
      <c r="D2665" s="2" t="s">
        <v>242</v>
      </c>
      <c r="E2665" s="2" t="s">
        <v>1189</v>
      </c>
      <c r="F2665" s="3">
        <v>5</v>
      </c>
      <c r="G2665" s="2" t="s">
        <v>1101</v>
      </c>
      <c r="H2665" s="2" t="s">
        <v>11758</v>
      </c>
      <c r="I2665" s="3" t="s">
        <v>11759</v>
      </c>
      <c r="J2665" s="3" t="s">
        <v>1098</v>
      </c>
      <c r="K2665" s="2" t="s">
        <v>11760</v>
      </c>
    </row>
    <row r="2666" spans="1:11" x14ac:dyDescent="0.25">
      <c r="A2666" s="2" t="s">
        <v>11761</v>
      </c>
      <c r="B2666" s="2" t="s">
        <v>241</v>
      </c>
      <c r="C2666" s="2" t="s">
        <v>31</v>
      </c>
      <c r="D2666" s="2" t="s">
        <v>242</v>
      </c>
      <c r="E2666" s="2" t="s">
        <v>1189</v>
      </c>
      <c r="F2666" s="3">
        <v>6</v>
      </c>
      <c r="G2666" s="2" t="s">
        <v>1101</v>
      </c>
      <c r="H2666" s="2" t="s">
        <v>11762</v>
      </c>
      <c r="I2666" s="3" t="s">
        <v>11763</v>
      </c>
      <c r="J2666" s="3" t="s">
        <v>1098</v>
      </c>
      <c r="K2666" s="2" t="s">
        <v>11764</v>
      </c>
    </row>
    <row r="2667" spans="1:11" x14ac:dyDescent="0.25">
      <c r="A2667" s="2" t="s">
        <v>11765</v>
      </c>
      <c r="B2667" s="2" t="s">
        <v>241</v>
      </c>
      <c r="C2667" s="2" t="s">
        <v>31</v>
      </c>
      <c r="D2667" s="2" t="s">
        <v>242</v>
      </c>
      <c r="E2667" s="2" t="s">
        <v>364</v>
      </c>
      <c r="F2667" s="3">
        <v>0</v>
      </c>
      <c r="G2667" s="2" t="s">
        <v>1095</v>
      </c>
      <c r="H2667" s="2" t="s">
        <v>11766</v>
      </c>
      <c r="I2667" s="3" t="s">
        <v>11767</v>
      </c>
      <c r="J2667" s="3" t="s">
        <v>1098</v>
      </c>
      <c r="K2667" s="2" t="s">
        <v>11768</v>
      </c>
    </row>
    <row r="2668" spans="1:11" x14ac:dyDescent="0.25">
      <c r="A2668" s="2" t="s">
        <v>11769</v>
      </c>
      <c r="B2668" s="2" t="s">
        <v>241</v>
      </c>
      <c r="C2668" s="2" t="s">
        <v>31</v>
      </c>
      <c r="D2668" s="2" t="s">
        <v>242</v>
      </c>
      <c r="E2668" s="2" t="s">
        <v>364</v>
      </c>
      <c r="F2668" s="3">
        <v>1</v>
      </c>
      <c r="G2668" s="2" t="s">
        <v>1101</v>
      </c>
      <c r="H2668" s="2" t="s">
        <v>11770</v>
      </c>
      <c r="I2668" s="3" t="s">
        <v>11771</v>
      </c>
      <c r="J2668" s="3" t="s">
        <v>1098</v>
      </c>
      <c r="K2668" s="2" t="s">
        <v>11772</v>
      </c>
    </row>
    <row r="2669" spans="1:11" x14ac:dyDescent="0.25">
      <c r="A2669" s="2" t="s">
        <v>11773</v>
      </c>
      <c r="B2669" s="2" t="s">
        <v>241</v>
      </c>
      <c r="C2669" s="2" t="s">
        <v>31</v>
      </c>
      <c r="D2669" s="2" t="s">
        <v>242</v>
      </c>
      <c r="E2669" s="2" t="s">
        <v>364</v>
      </c>
      <c r="F2669" s="3">
        <v>2</v>
      </c>
      <c r="G2669" s="2" t="s">
        <v>1101</v>
      </c>
      <c r="H2669" s="2" t="s">
        <v>11774</v>
      </c>
      <c r="I2669" s="3" t="s">
        <v>11775</v>
      </c>
      <c r="J2669" s="3" t="s">
        <v>1098</v>
      </c>
      <c r="K2669" s="2" t="s">
        <v>11776</v>
      </c>
    </row>
    <row r="2670" spans="1:11" x14ac:dyDescent="0.25">
      <c r="A2670" s="2" t="s">
        <v>11777</v>
      </c>
      <c r="B2670" s="2" t="s">
        <v>241</v>
      </c>
      <c r="C2670" s="2" t="s">
        <v>31</v>
      </c>
      <c r="D2670" s="2" t="s">
        <v>242</v>
      </c>
      <c r="E2670" s="2" t="s">
        <v>364</v>
      </c>
      <c r="F2670" s="3">
        <v>3</v>
      </c>
      <c r="G2670" s="2" t="s">
        <v>1101</v>
      </c>
      <c r="H2670" s="2" t="s">
        <v>11778</v>
      </c>
      <c r="I2670" s="3" t="s">
        <v>11779</v>
      </c>
      <c r="J2670" s="3" t="s">
        <v>1098</v>
      </c>
      <c r="K2670" s="2" t="s">
        <v>11780</v>
      </c>
    </row>
    <row r="2671" spans="1:11" x14ac:dyDescent="0.25">
      <c r="A2671" s="2" t="s">
        <v>11781</v>
      </c>
      <c r="B2671" s="2" t="s">
        <v>241</v>
      </c>
      <c r="C2671" s="2" t="s">
        <v>31</v>
      </c>
      <c r="D2671" s="2" t="s">
        <v>242</v>
      </c>
      <c r="E2671" s="2" t="s">
        <v>364</v>
      </c>
      <c r="F2671" s="3">
        <v>4</v>
      </c>
      <c r="G2671" s="2" t="s">
        <v>1101</v>
      </c>
      <c r="H2671" s="2" t="s">
        <v>11782</v>
      </c>
      <c r="I2671" s="3" t="s">
        <v>11783</v>
      </c>
      <c r="J2671" s="3" t="s">
        <v>1098</v>
      </c>
      <c r="K2671" s="2" t="s">
        <v>11784</v>
      </c>
    </row>
    <row r="2672" spans="1:11" x14ac:dyDescent="0.25">
      <c r="A2672" s="2" t="s">
        <v>11785</v>
      </c>
      <c r="B2672" s="2" t="s">
        <v>241</v>
      </c>
      <c r="C2672" s="2" t="s">
        <v>31</v>
      </c>
      <c r="D2672" s="2" t="s">
        <v>242</v>
      </c>
      <c r="E2672" s="2" t="s">
        <v>364</v>
      </c>
      <c r="F2672" s="3">
        <v>5</v>
      </c>
      <c r="G2672" s="2" t="s">
        <v>1101</v>
      </c>
      <c r="H2672" s="2" t="s">
        <v>11786</v>
      </c>
      <c r="I2672" s="3" t="s">
        <v>11787</v>
      </c>
      <c r="J2672" s="3" t="s">
        <v>1098</v>
      </c>
      <c r="K2672" s="2" t="s">
        <v>11788</v>
      </c>
    </row>
    <row r="2673" spans="1:11" x14ac:dyDescent="0.25">
      <c r="A2673" s="2" t="s">
        <v>11789</v>
      </c>
      <c r="B2673" s="2" t="s">
        <v>241</v>
      </c>
      <c r="C2673" s="2" t="s">
        <v>31</v>
      </c>
      <c r="D2673" s="2" t="s">
        <v>242</v>
      </c>
      <c r="E2673" s="2" t="s">
        <v>364</v>
      </c>
      <c r="F2673" s="3">
        <v>6</v>
      </c>
      <c r="G2673" s="2" t="s">
        <v>1101</v>
      </c>
      <c r="H2673" s="2" t="s">
        <v>11790</v>
      </c>
      <c r="I2673" s="3" t="s">
        <v>11791</v>
      </c>
      <c r="J2673" s="3" t="s">
        <v>1098</v>
      </c>
      <c r="K2673" s="2" t="s">
        <v>11792</v>
      </c>
    </row>
    <row r="2674" spans="1:11" x14ac:dyDescent="0.25">
      <c r="A2674" s="2" t="s">
        <v>11793</v>
      </c>
      <c r="B2674" s="2" t="s">
        <v>241</v>
      </c>
      <c r="C2674" s="2" t="s">
        <v>31</v>
      </c>
      <c r="D2674" s="2" t="s">
        <v>242</v>
      </c>
      <c r="E2674" s="2" t="s">
        <v>398</v>
      </c>
      <c r="F2674" s="3">
        <v>0</v>
      </c>
      <c r="G2674" s="2" t="s">
        <v>1095</v>
      </c>
      <c r="H2674" s="2" t="s">
        <v>11794</v>
      </c>
      <c r="I2674" s="3" t="s">
        <v>11795</v>
      </c>
      <c r="J2674" s="3" t="s">
        <v>1098</v>
      </c>
      <c r="K2674" s="2" t="s">
        <v>11796</v>
      </c>
    </row>
    <row r="2675" spans="1:11" x14ac:dyDescent="0.25">
      <c r="A2675" s="2" t="s">
        <v>11797</v>
      </c>
      <c r="B2675" s="2" t="s">
        <v>241</v>
      </c>
      <c r="C2675" s="2" t="s">
        <v>31</v>
      </c>
      <c r="D2675" s="2" t="s">
        <v>242</v>
      </c>
      <c r="E2675" s="2" t="s">
        <v>398</v>
      </c>
      <c r="F2675" s="3">
        <v>1</v>
      </c>
      <c r="G2675" s="2" t="s">
        <v>1101</v>
      </c>
      <c r="H2675" s="2" t="s">
        <v>11798</v>
      </c>
      <c r="I2675" s="3" t="s">
        <v>11799</v>
      </c>
      <c r="J2675" s="3" t="s">
        <v>1098</v>
      </c>
      <c r="K2675" s="2" t="s">
        <v>11800</v>
      </c>
    </row>
    <row r="2676" spans="1:11" x14ac:dyDescent="0.25">
      <c r="A2676" s="2" t="s">
        <v>11801</v>
      </c>
      <c r="B2676" s="2" t="s">
        <v>241</v>
      </c>
      <c r="C2676" s="2" t="s">
        <v>31</v>
      </c>
      <c r="D2676" s="2" t="s">
        <v>242</v>
      </c>
      <c r="E2676" s="2" t="s">
        <v>398</v>
      </c>
      <c r="F2676" s="3">
        <v>2</v>
      </c>
      <c r="G2676" s="2" t="s">
        <v>1101</v>
      </c>
      <c r="H2676" s="2" t="s">
        <v>11802</v>
      </c>
      <c r="I2676" s="3" t="s">
        <v>11803</v>
      </c>
      <c r="J2676" s="3" t="s">
        <v>1098</v>
      </c>
      <c r="K2676" s="2" t="s">
        <v>11804</v>
      </c>
    </row>
    <row r="2677" spans="1:11" x14ac:dyDescent="0.25">
      <c r="A2677" s="2" t="s">
        <v>11805</v>
      </c>
      <c r="B2677" s="2" t="s">
        <v>241</v>
      </c>
      <c r="C2677" s="2" t="s">
        <v>31</v>
      </c>
      <c r="D2677" s="2" t="s">
        <v>242</v>
      </c>
      <c r="E2677" s="2" t="s">
        <v>398</v>
      </c>
      <c r="F2677" s="3">
        <v>3</v>
      </c>
      <c r="G2677" s="2" t="s">
        <v>1101</v>
      </c>
      <c r="H2677" s="2" t="s">
        <v>11806</v>
      </c>
      <c r="I2677" s="3" t="s">
        <v>11807</v>
      </c>
      <c r="J2677" s="3" t="s">
        <v>1098</v>
      </c>
      <c r="K2677" s="2" t="s">
        <v>11808</v>
      </c>
    </row>
    <row r="2678" spans="1:11" x14ac:dyDescent="0.25">
      <c r="A2678" s="2" t="s">
        <v>11809</v>
      </c>
      <c r="B2678" s="2" t="s">
        <v>241</v>
      </c>
      <c r="C2678" s="2" t="s">
        <v>31</v>
      </c>
      <c r="D2678" s="2" t="s">
        <v>242</v>
      </c>
      <c r="E2678" s="2" t="s">
        <v>398</v>
      </c>
      <c r="F2678" s="3">
        <v>4</v>
      </c>
      <c r="G2678" s="2" t="s">
        <v>1101</v>
      </c>
      <c r="H2678" s="2" t="s">
        <v>11810</v>
      </c>
      <c r="I2678" s="3" t="s">
        <v>11811</v>
      </c>
      <c r="J2678" s="3" t="s">
        <v>1098</v>
      </c>
      <c r="K2678" s="2" t="s">
        <v>11812</v>
      </c>
    </row>
    <row r="2679" spans="1:11" x14ac:dyDescent="0.25">
      <c r="A2679" s="2" t="s">
        <v>11813</v>
      </c>
      <c r="B2679" s="2" t="s">
        <v>241</v>
      </c>
      <c r="C2679" s="2" t="s">
        <v>31</v>
      </c>
      <c r="D2679" s="2" t="s">
        <v>242</v>
      </c>
      <c r="E2679" s="2" t="s">
        <v>398</v>
      </c>
      <c r="F2679" s="3">
        <v>5</v>
      </c>
      <c r="G2679" s="2" t="s">
        <v>1101</v>
      </c>
      <c r="H2679" s="2" t="s">
        <v>11814</v>
      </c>
      <c r="I2679" s="3" t="s">
        <v>11815</v>
      </c>
      <c r="J2679" s="3" t="s">
        <v>1098</v>
      </c>
      <c r="K2679" s="2" t="s">
        <v>11816</v>
      </c>
    </row>
    <row r="2680" spans="1:11" x14ac:dyDescent="0.25">
      <c r="A2680" s="2" t="s">
        <v>11817</v>
      </c>
      <c r="B2680" s="2" t="s">
        <v>241</v>
      </c>
      <c r="C2680" s="2" t="s">
        <v>31</v>
      </c>
      <c r="D2680" s="2" t="s">
        <v>242</v>
      </c>
      <c r="E2680" s="2" t="s">
        <v>398</v>
      </c>
      <c r="F2680" s="3">
        <v>6</v>
      </c>
      <c r="G2680" s="2" t="s">
        <v>1101</v>
      </c>
      <c r="H2680" s="2" t="s">
        <v>11818</v>
      </c>
      <c r="I2680" s="3" t="s">
        <v>11819</v>
      </c>
      <c r="J2680" s="3" t="s">
        <v>1098</v>
      </c>
      <c r="K2680" s="2" t="s">
        <v>11820</v>
      </c>
    </row>
    <row r="2681" spans="1:11" x14ac:dyDescent="0.25">
      <c r="A2681" s="2" t="s">
        <v>11821</v>
      </c>
      <c r="B2681" s="2" t="s">
        <v>244</v>
      </c>
      <c r="C2681" s="2" t="s">
        <v>31</v>
      </c>
      <c r="D2681" s="2" t="s">
        <v>245</v>
      </c>
      <c r="E2681" s="2" t="s">
        <v>1189</v>
      </c>
      <c r="F2681" s="3">
        <v>0</v>
      </c>
      <c r="G2681" s="2" t="s">
        <v>1095</v>
      </c>
      <c r="H2681" s="2" t="s">
        <v>11822</v>
      </c>
      <c r="I2681" s="3" t="s">
        <v>11823</v>
      </c>
      <c r="J2681" s="3" t="s">
        <v>1098</v>
      </c>
      <c r="K2681" s="2" t="s">
        <v>11824</v>
      </c>
    </row>
    <row r="2682" spans="1:11" x14ac:dyDescent="0.25">
      <c r="A2682" s="2" t="s">
        <v>11825</v>
      </c>
      <c r="B2682" s="2" t="s">
        <v>244</v>
      </c>
      <c r="C2682" s="2" t="s">
        <v>31</v>
      </c>
      <c r="D2682" s="2" t="s">
        <v>245</v>
      </c>
      <c r="E2682" s="2" t="s">
        <v>1189</v>
      </c>
      <c r="F2682" s="3">
        <v>1</v>
      </c>
      <c r="G2682" s="2" t="s">
        <v>1101</v>
      </c>
      <c r="H2682" s="2" t="s">
        <v>11826</v>
      </c>
      <c r="I2682" s="3" t="s">
        <v>11827</v>
      </c>
      <c r="J2682" s="3" t="s">
        <v>1098</v>
      </c>
      <c r="K2682" s="2" t="s">
        <v>11828</v>
      </c>
    </row>
    <row r="2683" spans="1:11" x14ac:dyDescent="0.25">
      <c r="A2683" s="2" t="s">
        <v>11829</v>
      </c>
      <c r="B2683" s="2" t="s">
        <v>244</v>
      </c>
      <c r="C2683" s="2" t="s">
        <v>31</v>
      </c>
      <c r="D2683" s="2" t="s">
        <v>245</v>
      </c>
      <c r="E2683" s="2" t="s">
        <v>1189</v>
      </c>
      <c r="F2683" s="3">
        <v>2</v>
      </c>
      <c r="G2683" s="2" t="s">
        <v>1101</v>
      </c>
      <c r="H2683" s="2" t="s">
        <v>11830</v>
      </c>
      <c r="I2683" s="3" t="s">
        <v>11831</v>
      </c>
      <c r="J2683" s="3" t="s">
        <v>1098</v>
      </c>
      <c r="K2683" s="2" t="s">
        <v>11832</v>
      </c>
    </row>
    <row r="2684" spans="1:11" x14ac:dyDescent="0.25">
      <c r="A2684" s="2" t="s">
        <v>11833</v>
      </c>
      <c r="B2684" s="2" t="s">
        <v>244</v>
      </c>
      <c r="C2684" s="2" t="s">
        <v>31</v>
      </c>
      <c r="D2684" s="2" t="s">
        <v>245</v>
      </c>
      <c r="E2684" s="2" t="s">
        <v>1189</v>
      </c>
      <c r="F2684" s="3">
        <v>3</v>
      </c>
      <c r="G2684" s="2" t="s">
        <v>1101</v>
      </c>
      <c r="H2684" s="2" t="s">
        <v>11834</v>
      </c>
      <c r="I2684" s="3" t="s">
        <v>11835</v>
      </c>
      <c r="J2684" s="3" t="s">
        <v>1098</v>
      </c>
      <c r="K2684" s="2" t="s">
        <v>11836</v>
      </c>
    </row>
    <row r="2685" spans="1:11" x14ac:dyDescent="0.25">
      <c r="A2685" s="2" t="s">
        <v>11837</v>
      </c>
      <c r="B2685" s="2" t="s">
        <v>244</v>
      </c>
      <c r="C2685" s="2" t="s">
        <v>31</v>
      </c>
      <c r="D2685" s="2" t="s">
        <v>245</v>
      </c>
      <c r="E2685" s="2" t="s">
        <v>1189</v>
      </c>
      <c r="F2685" s="3">
        <v>4</v>
      </c>
      <c r="G2685" s="2" t="s">
        <v>1101</v>
      </c>
      <c r="H2685" s="2" t="s">
        <v>11838</v>
      </c>
      <c r="I2685" s="3" t="s">
        <v>11839</v>
      </c>
      <c r="J2685" s="3" t="s">
        <v>1098</v>
      </c>
      <c r="K2685" s="2" t="s">
        <v>11840</v>
      </c>
    </row>
    <row r="2686" spans="1:11" x14ac:dyDescent="0.25">
      <c r="A2686" s="2" t="s">
        <v>11841</v>
      </c>
      <c r="B2686" s="2" t="s">
        <v>244</v>
      </c>
      <c r="C2686" s="2" t="s">
        <v>31</v>
      </c>
      <c r="D2686" s="2" t="s">
        <v>245</v>
      </c>
      <c r="E2686" s="2" t="s">
        <v>1189</v>
      </c>
      <c r="F2686" s="3">
        <v>5</v>
      </c>
      <c r="G2686" s="2" t="s">
        <v>1101</v>
      </c>
      <c r="H2686" s="2" t="s">
        <v>11842</v>
      </c>
      <c r="I2686" s="3" t="s">
        <v>11843</v>
      </c>
      <c r="J2686" s="3" t="s">
        <v>1132</v>
      </c>
      <c r="K2686" s="2" t="s">
        <v>11844</v>
      </c>
    </row>
    <row r="2687" spans="1:11" x14ac:dyDescent="0.25">
      <c r="A2687" s="2" t="s">
        <v>11845</v>
      </c>
      <c r="B2687" s="2" t="s">
        <v>244</v>
      </c>
      <c r="C2687" s="2" t="s">
        <v>31</v>
      </c>
      <c r="D2687" s="2" t="s">
        <v>245</v>
      </c>
      <c r="E2687" s="2" t="s">
        <v>1189</v>
      </c>
      <c r="F2687" s="3">
        <v>6</v>
      </c>
      <c r="G2687" s="2" t="s">
        <v>1101</v>
      </c>
      <c r="H2687" s="2" t="s">
        <v>11846</v>
      </c>
      <c r="I2687" s="3" t="s">
        <v>11847</v>
      </c>
      <c r="J2687" s="3" t="s">
        <v>1132</v>
      </c>
      <c r="K2687" s="2" t="s">
        <v>11848</v>
      </c>
    </row>
    <row r="2688" spans="1:11" x14ac:dyDescent="0.25">
      <c r="A2688" s="2" t="s">
        <v>11849</v>
      </c>
      <c r="B2688" s="2" t="s">
        <v>244</v>
      </c>
      <c r="C2688" s="2" t="s">
        <v>31</v>
      </c>
      <c r="D2688" s="2" t="s">
        <v>245</v>
      </c>
      <c r="E2688" s="2" t="s">
        <v>364</v>
      </c>
      <c r="F2688" s="3">
        <v>0</v>
      </c>
      <c r="G2688" s="2" t="s">
        <v>1095</v>
      </c>
      <c r="H2688" s="2" t="s">
        <v>11850</v>
      </c>
      <c r="I2688" s="3" t="s">
        <v>11851</v>
      </c>
      <c r="J2688" s="3" t="s">
        <v>1098</v>
      </c>
      <c r="K2688" s="2" t="s">
        <v>11852</v>
      </c>
    </row>
    <row r="2689" spans="1:11" x14ac:dyDescent="0.25">
      <c r="A2689" s="2" t="s">
        <v>11853</v>
      </c>
      <c r="B2689" s="2" t="s">
        <v>244</v>
      </c>
      <c r="C2689" s="2" t="s">
        <v>31</v>
      </c>
      <c r="D2689" s="2" t="s">
        <v>245</v>
      </c>
      <c r="E2689" s="2" t="s">
        <v>364</v>
      </c>
      <c r="F2689" s="3">
        <v>1</v>
      </c>
      <c r="G2689" s="2" t="s">
        <v>1101</v>
      </c>
      <c r="H2689" s="2" t="s">
        <v>11854</v>
      </c>
      <c r="I2689" s="3" t="s">
        <v>11855</v>
      </c>
      <c r="J2689" s="3" t="s">
        <v>1098</v>
      </c>
      <c r="K2689" s="2" t="s">
        <v>11856</v>
      </c>
    </row>
    <row r="2690" spans="1:11" x14ac:dyDescent="0.25">
      <c r="A2690" s="2" t="s">
        <v>11857</v>
      </c>
      <c r="B2690" s="2" t="s">
        <v>244</v>
      </c>
      <c r="C2690" s="2" t="s">
        <v>31</v>
      </c>
      <c r="D2690" s="2" t="s">
        <v>245</v>
      </c>
      <c r="E2690" s="2" t="s">
        <v>364</v>
      </c>
      <c r="F2690" s="3">
        <v>2</v>
      </c>
      <c r="G2690" s="2" t="s">
        <v>1101</v>
      </c>
      <c r="H2690" s="2" t="s">
        <v>11858</v>
      </c>
      <c r="I2690" s="3" t="s">
        <v>11859</v>
      </c>
      <c r="J2690" s="3" t="s">
        <v>1098</v>
      </c>
      <c r="K2690" s="2" t="s">
        <v>11860</v>
      </c>
    </row>
    <row r="2691" spans="1:11" x14ac:dyDescent="0.25">
      <c r="A2691" s="2" t="s">
        <v>11861</v>
      </c>
      <c r="B2691" s="2" t="s">
        <v>244</v>
      </c>
      <c r="C2691" s="2" t="s">
        <v>31</v>
      </c>
      <c r="D2691" s="2" t="s">
        <v>245</v>
      </c>
      <c r="E2691" s="2" t="s">
        <v>364</v>
      </c>
      <c r="F2691" s="3">
        <v>3</v>
      </c>
      <c r="G2691" s="2" t="s">
        <v>1101</v>
      </c>
      <c r="H2691" s="2" t="s">
        <v>11862</v>
      </c>
      <c r="I2691" s="3" t="s">
        <v>11863</v>
      </c>
      <c r="J2691" s="3" t="s">
        <v>1098</v>
      </c>
      <c r="K2691" s="2" t="s">
        <v>11864</v>
      </c>
    </row>
    <row r="2692" spans="1:11" x14ac:dyDescent="0.25">
      <c r="A2692" s="2" t="s">
        <v>11865</v>
      </c>
      <c r="B2692" s="2" t="s">
        <v>244</v>
      </c>
      <c r="C2692" s="2" t="s">
        <v>31</v>
      </c>
      <c r="D2692" s="2" t="s">
        <v>245</v>
      </c>
      <c r="E2692" s="2" t="s">
        <v>364</v>
      </c>
      <c r="F2692" s="3">
        <v>4</v>
      </c>
      <c r="G2692" s="2" t="s">
        <v>1101</v>
      </c>
      <c r="H2692" s="2" t="s">
        <v>11866</v>
      </c>
      <c r="I2692" s="3" t="s">
        <v>11867</v>
      </c>
      <c r="J2692" s="3" t="s">
        <v>1098</v>
      </c>
      <c r="K2692" s="2" t="s">
        <v>11868</v>
      </c>
    </row>
    <row r="2693" spans="1:11" x14ac:dyDescent="0.25">
      <c r="A2693" s="2" t="s">
        <v>11869</v>
      </c>
      <c r="B2693" s="2" t="s">
        <v>244</v>
      </c>
      <c r="C2693" s="2" t="s">
        <v>31</v>
      </c>
      <c r="D2693" s="2" t="s">
        <v>245</v>
      </c>
      <c r="E2693" s="2" t="s">
        <v>364</v>
      </c>
      <c r="F2693" s="3">
        <v>5</v>
      </c>
      <c r="G2693" s="2" t="s">
        <v>1101</v>
      </c>
      <c r="H2693" s="2" t="s">
        <v>11870</v>
      </c>
      <c r="I2693" s="3" t="s">
        <v>11871</v>
      </c>
      <c r="J2693" s="3" t="s">
        <v>1098</v>
      </c>
      <c r="K2693" s="2" t="s">
        <v>11872</v>
      </c>
    </row>
    <row r="2694" spans="1:11" x14ac:dyDescent="0.25">
      <c r="A2694" s="2" t="s">
        <v>11873</v>
      </c>
      <c r="B2694" s="2" t="s">
        <v>244</v>
      </c>
      <c r="C2694" s="2" t="s">
        <v>31</v>
      </c>
      <c r="D2694" s="2" t="s">
        <v>245</v>
      </c>
      <c r="E2694" s="2" t="s">
        <v>364</v>
      </c>
      <c r="F2694" s="3">
        <v>6</v>
      </c>
      <c r="G2694" s="2" t="s">
        <v>1101</v>
      </c>
      <c r="H2694" s="2" t="s">
        <v>11874</v>
      </c>
      <c r="I2694" s="3" t="s">
        <v>11875</v>
      </c>
      <c r="J2694" s="3" t="s">
        <v>1098</v>
      </c>
      <c r="K2694" s="2" t="s">
        <v>11876</v>
      </c>
    </row>
    <row r="2695" spans="1:11" x14ac:dyDescent="0.25">
      <c r="A2695" s="2" t="s">
        <v>11877</v>
      </c>
      <c r="B2695" s="2" t="s">
        <v>244</v>
      </c>
      <c r="C2695" s="2" t="s">
        <v>31</v>
      </c>
      <c r="D2695" s="2" t="s">
        <v>245</v>
      </c>
      <c r="E2695" s="2" t="s">
        <v>398</v>
      </c>
      <c r="F2695" s="3">
        <v>0</v>
      </c>
      <c r="G2695" s="2" t="s">
        <v>1095</v>
      </c>
      <c r="H2695" s="2" t="s">
        <v>11878</v>
      </c>
      <c r="I2695" s="3" t="s">
        <v>11879</v>
      </c>
      <c r="J2695" s="3" t="s">
        <v>1098</v>
      </c>
      <c r="K2695" s="2" t="s">
        <v>11880</v>
      </c>
    </row>
    <row r="2696" spans="1:11" x14ac:dyDescent="0.25">
      <c r="A2696" s="2" t="s">
        <v>11881</v>
      </c>
      <c r="B2696" s="2" t="s">
        <v>244</v>
      </c>
      <c r="C2696" s="2" t="s">
        <v>31</v>
      </c>
      <c r="D2696" s="2" t="s">
        <v>245</v>
      </c>
      <c r="E2696" s="2" t="s">
        <v>398</v>
      </c>
      <c r="F2696" s="3">
        <v>1</v>
      </c>
      <c r="G2696" s="2" t="s">
        <v>1101</v>
      </c>
      <c r="H2696" s="2" t="s">
        <v>11882</v>
      </c>
      <c r="I2696" s="3" t="s">
        <v>11883</v>
      </c>
      <c r="J2696" s="3" t="s">
        <v>1098</v>
      </c>
      <c r="K2696" s="2" t="s">
        <v>11884</v>
      </c>
    </row>
    <row r="2697" spans="1:11" x14ac:dyDescent="0.25">
      <c r="A2697" s="2" t="s">
        <v>11885</v>
      </c>
      <c r="B2697" s="2" t="s">
        <v>244</v>
      </c>
      <c r="C2697" s="2" t="s">
        <v>31</v>
      </c>
      <c r="D2697" s="2" t="s">
        <v>245</v>
      </c>
      <c r="E2697" s="2" t="s">
        <v>398</v>
      </c>
      <c r="F2697" s="3">
        <v>2</v>
      </c>
      <c r="G2697" s="2" t="s">
        <v>1101</v>
      </c>
      <c r="H2697" s="2" t="s">
        <v>11886</v>
      </c>
      <c r="I2697" s="3" t="s">
        <v>11887</v>
      </c>
      <c r="J2697" s="3" t="s">
        <v>1098</v>
      </c>
      <c r="K2697" s="2" t="s">
        <v>11888</v>
      </c>
    </row>
    <row r="2698" spans="1:11" x14ac:dyDescent="0.25">
      <c r="A2698" s="2" t="s">
        <v>11889</v>
      </c>
      <c r="B2698" s="2" t="s">
        <v>244</v>
      </c>
      <c r="C2698" s="2" t="s">
        <v>31</v>
      </c>
      <c r="D2698" s="2" t="s">
        <v>245</v>
      </c>
      <c r="E2698" s="2" t="s">
        <v>398</v>
      </c>
      <c r="F2698" s="3">
        <v>3</v>
      </c>
      <c r="G2698" s="2" t="s">
        <v>1101</v>
      </c>
      <c r="H2698" s="2" t="s">
        <v>11890</v>
      </c>
      <c r="I2698" s="3" t="s">
        <v>11891</v>
      </c>
      <c r="J2698" s="3" t="s">
        <v>1098</v>
      </c>
      <c r="K2698" s="2" t="s">
        <v>11892</v>
      </c>
    </row>
    <row r="2699" spans="1:11" x14ac:dyDescent="0.25">
      <c r="A2699" s="2" t="s">
        <v>11893</v>
      </c>
      <c r="B2699" s="2" t="s">
        <v>244</v>
      </c>
      <c r="C2699" s="2" t="s">
        <v>31</v>
      </c>
      <c r="D2699" s="2" t="s">
        <v>245</v>
      </c>
      <c r="E2699" s="2" t="s">
        <v>398</v>
      </c>
      <c r="F2699" s="3">
        <v>4</v>
      </c>
      <c r="G2699" s="2" t="s">
        <v>1101</v>
      </c>
      <c r="H2699" s="2" t="s">
        <v>11894</v>
      </c>
      <c r="I2699" s="3" t="s">
        <v>11895</v>
      </c>
      <c r="J2699" s="3" t="s">
        <v>1098</v>
      </c>
      <c r="K2699" s="2" t="s">
        <v>11896</v>
      </c>
    </row>
    <row r="2700" spans="1:11" x14ac:dyDescent="0.25">
      <c r="A2700" s="2" t="s">
        <v>11897</v>
      </c>
      <c r="B2700" s="2" t="s">
        <v>244</v>
      </c>
      <c r="C2700" s="2" t="s">
        <v>31</v>
      </c>
      <c r="D2700" s="2" t="s">
        <v>245</v>
      </c>
      <c r="E2700" s="2" t="s">
        <v>398</v>
      </c>
      <c r="F2700" s="3">
        <v>5</v>
      </c>
      <c r="G2700" s="2" t="s">
        <v>1101</v>
      </c>
      <c r="H2700" s="2" t="s">
        <v>11898</v>
      </c>
      <c r="I2700" s="3" t="s">
        <v>11899</v>
      </c>
      <c r="J2700" s="3" t="s">
        <v>1098</v>
      </c>
      <c r="K2700" s="2" t="s">
        <v>11900</v>
      </c>
    </row>
    <row r="2701" spans="1:11" x14ac:dyDescent="0.25">
      <c r="A2701" s="2" t="s">
        <v>11901</v>
      </c>
      <c r="B2701" s="2" t="s">
        <v>244</v>
      </c>
      <c r="C2701" s="2" t="s">
        <v>31</v>
      </c>
      <c r="D2701" s="2" t="s">
        <v>245</v>
      </c>
      <c r="E2701" s="2" t="s">
        <v>398</v>
      </c>
      <c r="F2701" s="3">
        <v>6</v>
      </c>
      <c r="G2701" s="2" t="s">
        <v>1101</v>
      </c>
      <c r="H2701" s="2" t="s">
        <v>11902</v>
      </c>
      <c r="I2701" s="3" t="s">
        <v>11903</v>
      </c>
      <c r="J2701" s="3" t="s">
        <v>1098</v>
      </c>
      <c r="K2701" s="2" t="s">
        <v>11904</v>
      </c>
    </row>
    <row r="2702" spans="1:11" x14ac:dyDescent="0.25">
      <c r="A2702" s="2" t="s">
        <v>11905</v>
      </c>
      <c r="B2702" s="2" t="s">
        <v>247</v>
      </c>
      <c r="C2702" s="2" t="s">
        <v>31</v>
      </c>
      <c r="D2702" s="2" t="s">
        <v>248</v>
      </c>
      <c r="E2702" s="2" t="s">
        <v>1189</v>
      </c>
      <c r="F2702" s="3">
        <v>0</v>
      </c>
      <c r="G2702" s="2" t="s">
        <v>1095</v>
      </c>
      <c r="H2702" s="2" t="s">
        <v>11906</v>
      </c>
      <c r="I2702" s="3" t="s">
        <v>11907</v>
      </c>
      <c r="J2702" s="3" t="s">
        <v>1098</v>
      </c>
      <c r="K2702" s="2" t="s">
        <v>11908</v>
      </c>
    </row>
    <row r="2703" spans="1:11" x14ac:dyDescent="0.25">
      <c r="A2703" s="2" t="s">
        <v>11909</v>
      </c>
      <c r="B2703" s="2" t="s">
        <v>247</v>
      </c>
      <c r="C2703" s="2" t="s">
        <v>31</v>
      </c>
      <c r="D2703" s="2" t="s">
        <v>248</v>
      </c>
      <c r="E2703" s="2" t="s">
        <v>1189</v>
      </c>
      <c r="F2703" s="3">
        <v>1</v>
      </c>
      <c r="G2703" s="2" t="s">
        <v>1101</v>
      </c>
      <c r="H2703" s="2" t="s">
        <v>11910</v>
      </c>
      <c r="I2703" s="3" t="s">
        <v>11911</v>
      </c>
      <c r="J2703" s="3" t="s">
        <v>1098</v>
      </c>
      <c r="K2703" s="2" t="s">
        <v>11912</v>
      </c>
    </row>
    <row r="2704" spans="1:11" x14ac:dyDescent="0.25">
      <c r="A2704" s="2" t="s">
        <v>11913</v>
      </c>
      <c r="B2704" s="2" t="s">
        <v>247</v>
      </c>
      <c r="C2704" s="2" t="s">
        <v>31</v>
      </c>
      <c r="D2704" s="2" t="s">
        <v>248</v>
      </c>
      <c r="E2704" s="2" t="s">
        <v>1189</v>
      </c>
      <c r="F2704" s="3">
        <v>2</v>
      </c>
      <c r="G2704" s="2" t="s">
        <v>1101</v>
      </c>
      <c r="H2704" s="2" t="s">
        <v>11914</v>
      </c>
      <c r="I2704" s="3" t="s">
        <v>11915</v>
      </c>
      <c r="J2704" s="3" t="s">
        <v>1098</v>
      </c>
      <c r="K2704" s="2" t="s">
        <v>11916</v>
      </c>
    </row>
    <row r="2705" spans="1:11" x14ac:dyDescent="0.25">
      <c r="A2705" s="2" t="s">
        <v>11917</v>
      </c>
      <c r="B2705" s="2" t="s">
        <v>247</v>
      </c>
      <c r="C2705" s="2" t="s">
        <v>31</v>
      </c>
      <c r="D2705" s="2" t="s">
        <v>248</v>
      </c>
      <c r="E2705" s="2" t="s">
        <v>1189</v>
      </c>
      <c r="F2705" s="3">
        <v>3</v>
      </c>
      <c r="G2705" s="2" t="s">
        <v>1101</v>
      </c>
      <c r="H2705" s="2" t="s">
        <v>11918</v>
      </c>
      <c r="I2705" s="3" t="s">
        <v>11919</v>
      </c>
      <c r="J2705" s="3" t="s">
        <v>1098</v>
      </c>
      <c r="K2705" s="2" t="s">
        <v>11920</v>
      </c>
    </row>
    <row r="2706" spans="1:11" x14ac:dyDescent="0.25">
      <c r="A2706" s="2" t="s">
        <v>11921</v>
      </c>
      <c r="B2706" s="2" t="s">
        <v>247</v>
      </c>
      <c r="C2706" s="2" t="s">
        <v>31</v>
      </c>
      <c r="D2706" s="2" t="s">
        <v>248</v>
      </c>
      <c r="E2706" s="2" t="s">
        <v>1189</v>
      </c>
      <c r="F2706" s="3">
        <v>4</v>
      </c>
      <c r="G2706" s="2" t="s">
        <v>1101</v>
      </c>
      <c r="H2706" s="2" t="s">
        <v>11922</v>
      </c>
      <c r="I2706" s="3" t="s">
        <v>11923</v>
      </c>
      <c r="J2706" s="3" t="s">
        <v>1098</v>
      </c>
      <c r="K2706" s="2" t="s">
        <v>11924</v>
      </c>
    </row>
    <row r="2707" spans="1:11" x14ac:dyDescent="0.25">
      <c r="A2707" s="2" t="s">
        <v>11925</v>
      </c>
      <c r="B2707" s="2" t="s">
        <v>247</v>
      </c>
      <c r="C2707" s="2" t="s">
        <v>31</v>
      </c>
      <c r="D2707" s="2" t="s">
        <v>248</v>
      </c>
      <c r="E2707" s="2" t="s">
        <v>1189</v>
      </c>
      <c r="F2707" s="3">
        <v>5</v>
      </c>
      <c r="G2707" s="2" t="s">
        <v>1101</v>
      </c>
      <c r="H2707" s="2" t="s">
        <v>11926</v>
      </c>
      <c r="I2707" s="3" t="s">
        <v>11927</v>
      </c>
      <c r="J2707" s="3" t="s">
        <v>1098</v>
      </c>
      <c r="K2707" s="2" t="s">
        <v>11928</v>
      </c>
    </row>
    <row r="2708" spans="1:11" x14ac:dyDescent="0.25">
      <c r="A2708" s="2" t="s">
        <v>11929</v>
      </c>
      <c r="B2708" s="2" t="s">
        <v>247</v>
      </c>
      <c r="C2708" s="2" t="s">
        <v>31</v>
      </c>
      <c r="D2708" s="2" t="s">
        <v>248</v>
      </c>
      <c r="E2708" s="2" t="s">
        <v>1189</v>
      </c>
      <c r="F2708" s="3">
        <v>6</v>
      </c>
      <c r="G2708" s="2" t="s">
        <v>1101</v>
      </c>
      <c r="H2708" s="2" t="s">
        <v>11930</v>
      </c>
      <c r="I2708" s="3" t="s">
        <v>11931</v>
      </c>
      <c r="J2708" s="3" t="s">
        <v>1098</v>
      </c>
      <c r="K2708" s="2" t="s">
        <v>11932</v>
      </c>
    </row>
    <row r="2709" spans="1:11" x14ac:dyDescent="0.25">
      <c r="A2709" s="2" t="s">
        <v>11933</v>
      </c>
      <c r="B2709" s="2" t="s">
        <v>247</v>
      </c>
      <c r="C2709" s="2" t="s">
        <v>31</v>
      </c>
      <c r="D2709" s="2" t="s">
        <v>248</v>
      </c>
      <c r="E2709" s="2" t="s">
        <v>398</v>
      </c>
      <c r="F2709" s="3">
        <v>0</v>
      </c>
      <c r="G2709" s="2" t="s">
        <v>1095</v>
      </c>
      <c r="H2709" s="2" t="s">
        <v>11934</v>
      </c>
      <c r="I2709" s="3" t="s">
        <v>11935</v>
      </c>
      <c r="J2709" s="3" t="s">
        <v>1098</v>
      </c>
      <c r="K2709" s="2" t="s">
        <v>11936</v>
      </c>
    </row>
    <row r="2710" spans="1:11" x14ac:dyDescent="0.25">
      <c r="A2710" s="2" t="s">
        <v>11937</v>
      </c>
      <c r="B2710" s="2" t="s">
        <v>247</v>
      </c>
      <c r="C2710" s="2" t="s">
        <v>31</v>
      </c>
      <c r="D2710" s="2" t="s">
        <v>248</v>
      </c>
      <c r="E2710" s="2" t="s">
        <v>398</v>
      </c>
      <c r="F2710" s="3">
        <v>1</v>
      </c>
      <c r="G2710" s="2" t="s">
        <v>1101</v>
      </c>
      <c r="H2710" s="2" t="s">
        <v>11938</v>
      </c>
      <c r="I2710" s="3" t="s">
        <v>11939</v>
      </c>
      <c r="J2710" s="3" t="s">
        <v>1098</v>
      </c>
      <c r="K2710" s="2" t="s">
        <v>11940</v>
      </c>
    </row>
    <row r="2711" spans="1:11" x14ac:dyDescent="0.25">
      <c r="A2711" s="2" t="s">
        <v>11941</v>
      </c>
      <c r="B2711" s="2" t="s">
        <v>247</v>
      </c>
      <c r="C2711" s="2" t="s">
        <v>31</v>
      </c>
      <c r="D2711" s="2" t="s">
        <v>248</v>
      </c>
      <c r="E2711" s="2" t="s">
        <v>398</v>
      </c>
      <c r="F2711" s="3">
        <v>2</v>
      </c>
      <c r="G2711" s="2" t="s">
        <v>1101</v>
      </c>
      <c r="H2711" s="2" t="s">
        <v>11942</v>
      </c>
      <c r="I2711" s="3" t="s">
        <v>11943</v>
      </c>
      <c r="J2711" s="3" t="s">
        <v>1098</v>
      </c>
      <c r="K2711" s="2" t="s">
        <v>11944</v>
      </c>
    </row>
    <row r="2712" spans="1:11" x14ac:dyDescent="0.25">
      <c r="A2712" s="2" t="s">
        <v>11945</v>
      </c>
      <c r="B2712" s="2" t="s">
        <v>247</v>
      </c>
      <c r="C2712" s="2" t="s">
        <v>31</v>
      </c>
      <c r="D2712" s="2" t="s">
        <v>248</v>
      </c>
      <c r="E2712" s="2" t="s">
        <v>398</v>
      </c>
      <c r="F2712" s="3">
        <v>3</v>
      </c>
      <c r="G2712" s="2" t="s">
        <v>1101</v>
      </c>
      <c r="H2712" s="2" t="s">
        <v>11946</v>
      </c>
      <c r="I2712" s="3" t="s">
        <v>11947</v>
      </c>
      <c r="J2712" s="3" t="s">
        <v>1098</v>
      </c>
      <c r="K2712" s="2" t="s">
        <v>11948</v>
      </c>
    </row>
    <row r="2713" spans="1:11" x14ac:dyDescent="0.25">
      <c r="A2713" s="2" t="s">
        <v>11949</v>
      </c>
      <c r="B2713" s="2" t="s">
        <v>247</v>
      </c>
      <c r="C2713" s="2" t="s">
        <v>31</v>
      </c>
      <c r="D2713" s="2" t="s">
        <v>248</v>
      </c>
      <c r="E2713" s="2" t="s">
        <v>398</v>
      </c>
      <c r="F2713" s="3">
        <v>4</v>
      </c>
      <c r="G2713" s="2" t="s">
        <v>1101</v>
      </c>
      <c r="H2713" s="2" t="s">
        <v>11950</v>
      </c>
      <c r="I2713" s="3" t="s">
        <v>11951</v>
      </c>
      <c r="J2713" s="3" t="s">
        <v>1098</v>
      </c>
      <c r="K2713" s="2" t="s">
        <v>11952</v>
      </c>
    </row>
    <row r="2714" spans="1:11" x14ac:dyDescent="0.25">
      <c r="A2714" s="2" t="s">
        <v>11953</v>
      </c>
      <c r="B2714" s="2" t="s">
        <v>247</v>
      </c>
      <c r="C2714" s="2" t="s">
        <v>31</v>
      </c>
      <c r="D2714" s="2" t="s">
        <v>248</v>
      </c>
      <c r="E2714" s="2" t="s">
        <v>398</v>
      </c>
      <c r="F2714" s="3">
        <v>5</v>
      </c>
      <c r="G2714" s="2" t="s">
        <v>1101</v>
      </c>
      <c r="H2714" s="2" t="s">
        <v>11954</v>
      </c>
      <c r="I2714" s="3" t="s">
        <v>11955</v>
      </c>
      <c r="J2714" s="3" t="s">
        <v>1098</v>
      </c>
      <c r="K2714" s="2" t="s">
        <v>11956</v>
      </c>
    </row>
    <row r="2715" spans="1:11" x14ac:dyDescent="0.25">
      <c r="A2715" s="2" t="s">
        <v>11957</v>
      </c>
      <c r="B2715" s="2" t="s">
        <v>247</v>
      </c>
      <c r="C2715" s="2" t="s">
        <v>31</v>
      </c>
      <c r="D2715" s="2" t="s">
        <v>248</v>
      </c>
      <c r="E2715" s="2" t="s">
        <v>398</v>
      </c>
      <c r="F2715" s="3">
        <v>6</v>
      </c>
      <c r="G2715" s="2" t="s">
        <v>1101</v>
      </c>
      <c r="H2715" s="2" t="s">
        <v>11958</v>
      </c>
      <c r="I2715" s="3" t="s">
        <v>11959</v>
      </c>
      <c r="J2715" s="3" t="s">
        <v>1132</v>
      </c>
      <c r="K2715" s="2" t="s">
        <v>11960</v>
      </c>
    </row>
    <row r="2716" spans="1:11" x14ac:dyDescent="0.25">
      <c r="A2716" s="2" t="s">
        <v>11961</v>
      </c>
      <c r="B2716" s="2" t="s">
        <v>250</v>
      </c>
      <c r="C2716" s="2" t="s">
        <v>31</v>
      </c>
      <c r="D2716" s="2" t="s">
        <v>251</v>
      </c>
      <c r="E2716" s="2" t="s">
        <v>1189</v>
      </c>
      <c r="F2716" s="3">
        <v>0</v>
      </c>
      <c r="G2716" s="2" t="s">
        <v>1095</v>
      </c>
      <c r="H2716" s="2" t="s">
        <v>11962</v>
      </c>
      <c r="I2716" s="3" t="s">
        <v>11963</v>
      </c>
      <c r="J2716" s="3" t="s">
        <v>1098</v>
      </c>
      <c r="K2716" s="2" t="s">
        <v>11964</v>
      </c>
    </row>
    <row r="2717" spans="1:11" x14ac:dyDescent="0.25">
      <c r="A2717" s="2" t="s">
        <v>11965</v>
      </c>
      <c r="B2717" s="2" t="s">
        <v>250</v>
      </c>
      <c r="C2717" s="2" t="s">
        <v>31</v>
      </c>
      <c r="D2717" s="2" t="s">
        <v>251</v>
      </c>
      <c r="E2717" s="2" t="s">
        <v>1189</v>
      </c>
      <c r="F2717" s="3">
        <v>1</v>
      </c>
      <c r="G2717" s="2" t="s">
        <v>1101</v>
      </c>
      <c r="H2717" s="2" t="s">
        <v>11966</v>
      </c>
      <c r="I2717" s="3" t="s">
        <v>11967</v>
      </c>
      <c r="J2717" s="3" t="s">
        <v>1098</v>
      </c>
      <c r="K2717" s="2" t="s">
        <v>11968</v>
      </c>
    </row>
    <row r="2718" spans="1:11" x14ac:dyDescent="0.25">
      <c r="A2718" s="2" t="s">
        <v>11969</v>
      </c>
      <c r="B2718" s="2" t="s">
        <v>250</v>
      </c>
      <c r="C2718" s="2" t="s">
        <v>31</v>
      </c>
      <c r="D2718" s="2" t="s">
        <v>251</v>
      </c>
      <c r="E2718" s="2" t="s">
        <v>1189</v>
      </c>
      <c r="F2718" s="3">
        <v>2</v>
      </c>
      <c r="G2718" s="2" t="s">
        <v>1101</v>
      </c>
      <c r="H2718" s="2" t="s">
        <v>11970</v>
      </c>
      <c r="I2718" s="3" t="s">
        <v>11971</v>
      </c>
      <c r="J2718" s="3" t="s">
        <v>1098</v>
      </c>
      <c r="K2718" s="2" t="s">
        <v>11972</v>
      </c>
    </row>
    <row r="2719" spans="1:11" x14ac:dyDescent="0.25">
      <c r="A2719" s="2" t="s">
        <v>11973</v>
      </c>
      <c r="B2719" s="2" t="s">
        <v>250</v>
      </c>
      <c r="C2719" s="2" t="s">
        <v>31</v>
      </c>
      <c r="D2719" s="2" t="s">
        <v>251</v>
      </c>
      <c r="E2719" s="2" t="s">
        <v>1189</v>
      </c>
      <c r="F2719" s="3">
        <v>3</v>
      </c>
      <c r="G2719" s="2" t="s">
        <v>1101</v>
      </c>
      <c r="H2719" s="2" t="s">
        <v>11974</v>
      </c>
      <c r="I2719" s="3" t="s">
        <v>11975</v>
      </c>
      <c r="J2719" s="3" t="s">
        <v>1098</v>
      </c>
      <c r="K2719" s="2" t="s">
        <v>11976</v>
      </c>
    </row>
    <row r="2720" spans="1:11" x14ac:dyDescent="0.25">
      <c r="A2720" s="2" t="s">
        <v>11977</v>
      </c>
      <c r="B2720" s="2" t="s">
        <v>250</v>
      </c>
      <c r="C2720" s="2" t="s">
        <v>31</v>
      </c>
      <c r="D2720" s="2" t="s">
        <v>251</v>
      </c>
      <c r="E2720" s="2" t="s">
        <v>1189</v>
      </c>
      <c r="F2720" s="3">
        <v>4</v>
      </c>
      <c r="G2720" s="2" t="s">
        <v>1101</v>
      </c>
      <c r="H2720" s="2" t="s">
        <v>11978</v>
      </c>
      <c r="I2720" s="3" t="s">
        <v>11979</v>
      </c>
      <c r="J2720" s="3" t="s">
        <v>1098</v>
      </c>
      <c r="K2720" s="2" t="s">
        <v>11980</v>
      </c>
    </row>
    <row r="2721" spans="1:11" x14ac:dyDescent="0.25">
      <c r="A2721" s="2" t="s">
        <v>11981</v>
      </c>
      <c r="B2721" s="2" t="s">
        <v>250</v>
      </c>
      <c r="C2721" s="2" t="s">
        <v>31</v>
      </c>
      <c r="D2721" s="2" t="s">
        <v>251</v>
      </c>
      <c r="E2721" s="2" t="s">
        <v>1189</v>
      </c>
      <c r="F2721" s="3">
        <v>5</v>
      </c>
      <c r="G2721" s="2" t="s">
        <v>1101</v>
      </c>
      <c r="H2721" s="2" t="s">
        <v>11982</v>
      </c>
      <c r="I2721" s="3" t="s">
        <v>11983</v>
      </c>
      <c r="J2721" s="3" t="s">
        <v>1098</v>
      </c>
      <c r="K2721" s="2" t="s">
        <v>11984</v>
      </c>
    </row>
    <row r="2722" spans="1:11" x14ac:dyDescent="0.25">
      <c r="A2722" s="2" t="s">
        <v>11985</v>
      </c>
      <c r="B2722" s="2" t="s">
        <v>250</v>
      </c>
      <c r="C2722" s="2" t="s">
        <v>31</v>
      </c>
      <c r="D2722" s="2" t="s">
        <v>251</v>
      </c>
      <c r="E2722" s="2" t="s">
        <v>1189</v>
      </c>
      <c r="F2722" s="3">
        <v>6</v>
      </c>
      <c r="G2722" s="2" t="s">
        <v>1101</v>
      </c>
      <c r="H2722" s="2" t="s">
        <v>11986</v>
      </c>
      <c r="I2722" s="3" t="s">
        <v>11987</v>
      </c>
      <c r="J2722" s="3" t="s">
        <v>1098</v>
      </c>
      <c r="K2722" s="2" t="s">
        <v>11988</v>
      </c>
    </row>
    <row r="2723" spans="1:11" x14ac:dyDescent="0.25">
      <c r="A2723" s="2" t="s">
        <v>11989</v>
      </c>
      <c r="B2723" s="2" t="s">
        <v>250</v>
      </c>
      <c r="C2723" s="2" t="s">
        <v>31</v>
      </c>
      <c r="D2723" s="2" t="s">
        <v>251</v>
      </c>
      <c r="E2723" s="2" t="s">
        <v>393</v>
      </c>
      <c r="F2723" s="3">
        <v>0</v>
      </c>
      <c r="G2723" s="2" t="s">
        <v>1095</v>
      </c>
      <c r="H2723" s="2" t="s">
        <v>11990</v>
      </c>
      <c r="I2723" s="3" t="s">
        <v>11991</v>
      </c>
      <c r="J2723" s="3" t="s">
        <v>1098</v>
      </c>
      <c r="K2723" s="2" t="s">
        <v>11992</v>
      </c>
    </row>
    <row r="2724" spans="1:11" x14ac:dyDescent="0.25">
      <c r="A2724" s="2" t="s">
        <v>11993</v>
      </c>
      <c r="B2724" s="2" t="s">
        <v>250</v>
      </c>
      <c r="C2724" s="2" t="s">
        <v>31</v>
      </c>
      <c r="D2724" s="2" t="s">
        <v>251</v>
      </c>
      <c r="E2724" s="2" t="s">
        <v>393</v>
      </c>
      <c r="F2724" s="3">
        <v>1</v>
      </c>
      <c r="G2724" s="2" t="s">
        <v>1101</v>
      </c>
      <c r="H2724" s="2" t="s">
        <v>11994</v>
      </c>
      <c r="I2724" s="3" t="s">
        <v>11995</v>
      </c>
      <c r="J2724" s="3" t="s">
        <v>1098</v>
      </c>
      <c r="K2724" s="2" t="s">
        <v>11996</v>
      </c>
    </row>
    <row r="2725" spans="1:11" x14ac:dyDescent="0.25">
      <c r="A2725" s="2" t="s">
        <v>11997</v>
      </c>
      <c r="B2725" s="2" t="s">
        <v>250</v>
      </c>
      <c r="C2725" s="2" t="s">
        <v>31</v>
      </c>
      <c r="D2725" s="2" t="s">
        <v>251</v>
      </c>
      <c r="E2725" s="2" t="s">
        <v>393</v>
      </c>
      <c r="F2725" s="3">
        <v>2</v>
      </c>
      <c r="G2725" s="2" t="s">
        <v>1101</v>
      </c>
      <c r="H2725" s="2" t="s">
        <v>11998</v>
      </c>
      <c r="I2725" s="3" t="s">
        <v>11999</v>
      </c>
      <c r="J2725" s="3" t="s">
        <v>1098</v>
      </c>
      <c r="K2725" s="2" t="s">
        <v>12000</v>
      </c>
    </row>
    <row r="2726" spans="1:11" x14ac:dyDescent="0.25">
      <c r="A2726" s="2" t="s">
        <v>12001</v>
      </c>
      <c r="B2726" s="2" t="s">
        <v>250</v>
      </c>
      <c r="C2726" s="2" t="s">
        <v>31</v>
      </c>
      <c r="D2726" s="2" t="s">
        <v>251</v>
      </c>
      <c r="E2726" s="2" t="s">
        <v>393</v>
      </c>
      <c r="F2726" s="3">
        <v>3</v>
      </c>
      <c r="G2726" s="2" t="s">
        <v>1101</v>
      </c>
      <c r="H2726" s="2" t="s">
        <v>12002</v>
      </c>
      <c r="I2726" s="3" t="s">
        <v>12003</v>
      </c>
      <c r="J2726" s="3" t="s">
        <v>1098</v>
      </c>
      <c r="K2726" s="2" t="s">
        <v>12004</v>
      </c>
    </row>
    <row r="2727" spans="1:11" x14ac:dyDescent="0.25">
      <c r="A2727" s="2" t="s">
        <v>12005</v>
      </c>
      <c r="B2727" s="2" t="s">
        <v>250</v>
      </c>
      <c r="C2727" s="2" t="s">
        <v>31</v>
      </c>
      <c r="D2727" s="2" t="s">
        <v>251</v>
      </c>
      <c r="E2727" s="2" t="s">
        <v>393</v>
      </c>
      <c r="F2727" s="3">
        <v>4</v>
      </c>
      <c r="G2727" s="2" t="s">
        <v>1101</v>
      </c>
      <c r="H2727" s="2" t="s">
        <v>12006</v>
      </c>
      <c r="I2727" s="3" t="s">
        <v>12007</v>
      </c>
      <c r="J2727" s="3" t="s">
        <v>1098</v>
      </c>
      <c r="K2727" s="2" t="s">
        <v>12008</v>
      </c>
    </row>
    <row r="2728" spans="1:11" x14ac:dyDescent="0.25">
      <c r="A2728" s="2" t="s">
        <v>12009</v>
      </c>
      <c r="B2728" s="2" t="s">
        <v>250</v>
      </c>
      <c r="C2728" s="2" t="s">
        <v>31</v>
      </c>
      <c r="D2728" s="2" t="s">
        <v>251</v>
      </c>
      <c r="E2728" s="2" t="s">
        <v>393</v>
      </c>
      <c r="F2728" s="3">
        <v>5</v>
      </c>
      <c r="G2728" s="2" t="s">
        <v>1101</v>
      </c>
      <c r="H2728" s="2" t="s">
        <v>12010</v>
      </c>
      <c r="I2728" s="3" t="s">
        <v>12011</v>
      </c>
      <c r="J2728" s="3" t="s">
        <v>2720</v>
      </c>
      <c r="K2728" s="2" t="s">
        <v>12012</v>
      </c>
    </row>
    <row r="2729" spans="1:11" x14ac:dyDescent="0.25">
      <c r="A2729" s="2" t="s">
        <v>12013</v>
      </c>
      <c r="B2729" s="2" t="s">
        <v>250</v>
      </c>
      <c r="C2729" s="2" t="s">
        <v>31</v>
      </c>
      <c r="D2729" s="2" t="s">
        <v>251</v>
      </c>
      <c r="E2729" s="2" t="s">
        <v>393</v>
      </c>
      <c r="F2729" s="3">
        <v>6</v>
      </c>
      <c r="G2729" s="2" t="s">
        <v>1101</v>
      </c>
      <c r="H2729" s="2" t="s">
        <v>12014</v>
      </c>
      <c r="I2729" s="3" t="s">
        <v>12015</v>
      </c>
      <c r="J2729" s="3" t="s">
        <v>1098</v>
      </c>
      <c r="K2729" s="2" t="s">
        <v>12016</v>
      </c>
    </row>
    <row r="2730" spans="1:11" x14ac:dyDescent="0.25">
      <c r="A2730" s="2" t="s">
        <v>12017</v>
      </c>
      <c r="B2730" s="2" t="s">
        <v>250</v>
      </c>
      <c r="C2730" s="2" t="s">
        <v>31</v>
      </c>
      <c r="D2730" s="2" t="s">
        <v>251</v>
      </c>
      <c r="E2730" s="2" t="s">
        <v>398</v>
      </c>
      <c r="F2730" s="3">
        <v>0</v>
      </c>
      <c r="G2730" s="2" t="s">
        <v>1095</v>
      </c>
      <c r="H2730" s="2" t="s">
        <v>12018</v>
      </c>
      <c r="I2730" s="3" t="s">
        <v>12019</v>
      </c>
      <c r="J2730" s="3" t="s">
        <v>1098</v>
      </c>
      <c r="K2730" s="2" t="s">
        <v>12020</v>
      </c>
    </row>
    <row r="2731" spans="1:11" x14ac:dyDescent="0.25">
      <c r="A2731" s="2" t="s">
        <v>12021</v>
      </c>
      <c r="B2731" s="2" t="s">
        <v>250</v>
      </c>
      <c r="C2731" s="2" t="s">
        <v>31</v>
      </c>
      <c r="D2731" s="2" t="s">
        <v>251</v>
      </c>
      <c r="E2731" s="2" t="s">
        <v>398</v>
      </c>
      <c r="F2731" s="3">
        <v>1</v>
      </c>
      <c r="G2731" s="2" t="s">
        <v>1101</v>
      </c>
      <c r="H2731" s="2" t="s">
        <v>12022</v>
      </c>
      <c r="I2731" s="3" t="s">
        <v>12023</v>
      </c>
      <c r="J2731" s="3" t="s">
        <v>1098</v>
      </c>
      <c r="K2731" s="2" t="s">
        <v>12024</v>
      </c>
    </row>
    <row r="2732" spans="1:11" x14ac:dyDescent="0.25">
      <c r="A2732" s="2" t="s">
        <v>12025</v>
      </c>
      <c r="B2732" s="2" t="s">
        <v>250</v>
      </c>
      <c r="C2732" s="2" t="s">
        <v>31</v>
      </c>
      <c r="D2732" s="2" t="s">
        <v>251</v>
      </c>
      <c r="E2732" s="2" t="s">
        <v>398</v>
      </c>
      <c r="F2732" s="3">
        <v>2</v>
      </c>
      <c r="G2732" s="2" t="s">
        <v>1101</v>
      </c>
      <c r="H2732" s="2" t="s">
        <v>12026</v>
      </c>
      <c r="I2732" s="3" t="s">
        <v>12027</v>
      </c>
      <c r="J2732" s="3" t="s">
        <v>1098</v>
      </c>
      <c r="K2732" s="2" t="s">
        <v>12028</v>
      </c>
    </row>
    <row r="2733" spans="1:11" x14ac:dyDescent="0.25">
      <c r="A2733" s="2" t="s">
        <v>12029</v>
      </c>
      <c r="B2733" s="2" t="s">
        <v>250</v>
      </c>
      <c r="C2733" s="2" t="s">
        <v>31</v>
      </c>
      <c r="D2733" s="2" t="s">
        <v>251</v>
      </c>
      <c r="E2733" s="2" t="s">
        <v>398</v>
      </c>
      <c r="F2733" s="3">
        <v>3</v>
      </c>
      <c r="G2733" s="2" t="s">
        <v>1101</v>
      </c>
      <c r="H2733" s="2" t="s">
        <v>12030</v>
      </c>
      <c r="I2733" s="3" t="s">
        <v>12031</v>
      </c>
      <c r="J2733" s="3" t="s">
        <v>1098</v>
      </c>
      <c r="K2733" s="2" t="s">
        <v>12032</v>
      </c>
    </row>
    <row r="2734" spans="1:11" x14ac:dyDescent="0.25">
      <c r="A2734" s="2" t="s">
        <v>12033</v>
      </c>
      <c r="B2734" s="2" t="s">
        <v>250</v>
      </c>
      <c r="C2734" s="2" t="s">
        <v>31</v>
      </c>
      <c r="D2734" s="2" t="s">
        <v>251</v>
      </c>
      <c r="E2734" s="2" t="s">
        <v>398</v>
      </c>
      <c r="F2734" s="3">
        <v>4</v>
      </c>
      <c r="G2734" s="2" t="s">
        <v>1101</v>
      </c>
      <c r="H2734" s="2" t="s">
        <v>12034</v>
      </c>
      <c r="I2734" s="3" t="s">
        <v>12035</v>
      </c>
      <c r="J2734" s="3" t="s">
        <v>1098</v>
      </c>
      <c r="K2734" s="2" t="s">
        <v>12036</v>
      </c>
    </row>
    <row r="2735" spans="1:11" x14ac:dyDescent="0.25">
      <c r="A2735" s="2" t="s">
        <v>12037</v>
      </c>
      <c r="B2735" s="2" t="s">
        <v>250</v>
      </c>
      <c r="C2735" s="2" t="s">
        <v>31</v>
      </c>
      <c r="D2735" s="2" t="s">
        <v>251</v>
      </c>
      <c r="E2735" s="2" t="s">
        <v>398</v>
      </c>
      <c r="F2735" s="3">
        <v>5</v>
      </c>
      <c r="G2735" s="2" t="s">
        <v>1101</v>
      </c>
      <c r="H2735" s="2" t="s">
        <v>12038</v>
      </c>
      <c r="I2735" s="3" t="s">
        <v>12039</v>
      </c>
      <c r="J2735" s="3" t="s">
        <v>1098</v>
      </c>
      <c r="K2735" s="2" t="s">
        <v>12040</v>
      </c>
    </row>
    <row r="2736" spans="1:11" x14ac:dyDescent="0.25">
      <c r="A2736" s="2" t="s">
        <v>12041</v>
      </c>
      <c r="B2736" s="2" t="s">
        <v>250</v>
      </c>
      <c r="C2736" s="2" t="s">
        <v>31</v>
      </c>
      <c r="D2736" s="2" t="s">
        <v>251</v>
      </c>
      <c r="E2736" s="2" t="s">
        <v>398</v>
      </c>
      <c r="F2736" s="3">
        <v>6</v>
      </c>
      <c r="G2736" s="2" t="s">
        <v>1101</v>
      </c>
      <c r="H2736" s="2" t="s">
        <v>12042</v>
      </c>
      <c r="I2736" s="3" t="s">
        <v>12043</v>
      </c>
      <c r="J2736" s="3" t="s">
        <v>1098</v>
      </c>
      <c r="K2736" s="2" t="s">
        <v>12044</v>
      </c>
    </row>
    <row r="2737" spans="1:11" x14ac:dyDescent="0.25">
      <c r="A2737" s="2" t="s">
        <v>12045</v>
      </c>
      <c r="B2737" s="2" t="s">
        <v>253</v>
      </c>
      <c r="C2737" s="2" t="s">
        <v>31</v>
      </c>
      <c r="D2737" s="2" t="s">
        <v>254</v>
      </c>
      <c r="E2737" s="2" t="s">
        <v>1144</v>
      </c>
      <c r="F2737" s="3">
        <v>0</v>
      </c>
      <c r="G2737" s="2" t="s">
        <v>1095</v>
      </c>
      <c r="H2737" s="2" t="s">
        <v>12046</v>
      </c>
      <c r="I2737" s="3" t="s">
        <v>12047</v>
      </c>
      <c r="J2737" s="3" t="s">
        <v>1098</v>
      </c>
      <c r="K2737" s="2" t="s">
        <v>12048</v>
      </c>
    </row>
    <row r="2738" spans="1:11" x14ac:dyDescent="0.25">
      <c r="A2738" s="2" t="s">
        <v>12049</v>
      </c>
      <c r="B2738" s="2" t="s">
        <v>253</v>
      </c>
      <c r="C2738" s="2" t="s">
        <v>31</v>
      </c>
      <c r="D2738" s="2" t="s">
        <v>254</v>
      </c>
      <c r="E2738" s="2" t="s">
        <v>1144</v>
      </c>
      <c r="F2738" s="3">
        <v>1</v>
      </c>
      <c r="G2738" s="2" t="s">
        <v>1101</v>
      </c>
      <c r="H2738" s="2" t="s">
        <v>12050</v>
      </c>
      <c r="I2738" s="3" t="s">
        <v>12051</v>
      </c>
      <c r="J2738" s="3" t="s">
        <v>1098</v>
      </c>
      <c r="K2738" s="2" t="s">
        <v>12052</v>
      </c>
    </row>
    <row r="2739" spans="1:11" x14ac:dyDescent="0.25">
      <c r="A2739" s="2" t="s">
        <v>12053</v>
      </c>
      <c r="B2739" s="2" t="s">
        <v>253</v>
      </c>
      <c r="C2739" s="2" t="s">
        <v>31</v>
      </c>
      <c r="D2739" s="2" t="s">
        <v>254</v>
      </c>
      <c r="E2739" s="2" t="s">
        <v>1144</v>
      </c>
      <c r="F2739" s="3">
        <v>2</v>
      </c>
      <c r="G2739" s="2" t="s">
        <v>1101</v>
      </c>
      <c r="H2739" s="2" t="s">
        <v>12054</v>
      </c>
      <c r="I2739" s="3" t="s">
        <v>12055</v>
      </c>
      <c r="J2739" s="3" t="s">
        <v>1098</v>
      </c>
      <c r="K2739" s="2" t="s">
        <v>12056</v>
      </c>
    </row>
    <row r="2740" spans="1:11" x14ac:dyDescent="0.25">
      <c r="A2740" s="2" t="s">
        <v>12057</v>
      </c>
      <c r="B2740" s="2" t="s">
        <v>253</v>
      </c>
      <c r="C2740" s="2" t="s">
        <v>31</v>
      </c>
      <c r="D2740" s="2" t="s">
        <v>254</v>
      </c>
      <c r="E2740" s="2" t="s">
        <v>1144</v>
      </c>
      <c r="F2740" s="3">
        <v>3</v>
      </c>
      <c r="G2740" s="2" t="s">
        <v>1101</v>
      </c>
      <c r="H2740" s="2" t="s">
        <v>12058</v>
      </c>
      <c r="I2740" s="3" t="s">
        <v>12059</v>
      </c>
      <c r="J2740" s="3" t="s">
        <v>1098</v>
      </c>
      <c r="K2740" s="2" t="s">
        <v>12060</v>
      </c>
    </row>
    <row r="2741" spans="1:11" x14ac:dyDescent="0.25">
      <c r="A2741" s="2" t="s">
        <v>12061</v>
      </c>
      <c r="B2741" s="2" t="s">
        <v>253</v>
      </c>
      <c r="C2741" s="2" t="s">
        <v>31</v>
      </c>
      <c r="D2741" s="2" t="s">
        <v>254</v>
      </c>
      <c r="E2741" s="2" t="s">
        <v>1144</v>
      </c>
      <c r="F2741" s="3">
        <v>4</v>
      </c>
      <c r="G2741" s="2" t="s">
        <v>1101</v>
      </c>
      <c r="H2741" s="2" t="s">
        <v>12062</v>
      </c>
      <c r="I2741" s="3" t="s">
        <v>12063</v>
      </c>
      <c r="J2741" s="3" t="s">
        <v>1098</v>
      </c>
      <c r="K2741" s="2" t="s">
        <v>12064</v>
      </c>
    </row>
    <row r="2742" spans="1:11" x14ac:dyDescent="0.25">
      <c r="A2742" s="2" t="s">
        <v>12065</v>
      </c>
      <c r="B2742" s="2" t="s">
        <v>253</v>
      </c>
      <c r="C2742" s="2" t="s">
        <v>31</v>
      </c>
      <c r="D2742" s="2" t="s">
        <v>254</v>
      </c>
      <c r="E2742" s="2" t="s">
        <v>1144</v>
      </c>
      <c r="F2742" s="3">
        <v>5</v>
      </c>
      <c r="G2742" s="2" t="s">
        <v>1101</v>
      </c>
      <c r="H2742" s="2" t="s">
        <v>12066</v>
      </c>
      <c r="I2742" s="3" t="s">
        <v>12067</v>
      </c>
      <c r="J2742" s="3" t="s">
        <v>1098</v>
      </c>
      <c r="K2742" s="2" t="s">
        <v>12068</v>
      </c>
    </row>
    <row r="2743" spans="1:11" x14ac:dyDescent="0.25">
      <c r="A2743" s="2" t="s">
        <v>12069</v>
      </c>
      <c r="B2743" s="2" t="s">
        <v>253</v>
      </c>
      <c r="C2743" s="2" t="s">
        <v>31</v>
      </c>
      <c r="D2743" s="2" t="s">
        <v>254</v>
      </c>
      <c r="E2743" s="2" t="s">
        <v>1144</v>
      </c>
      <c r="F2743" s="3">
        <v>6</v>
      </c>
      <c r="G2743" s="2" t="s">
        <v>1101</v>
      </c>
      <c r="H2743" s="2" t="s">
        <v>12070</v>
      </c>
      <c r="I2743" s="3" t="s">
        <v>12071</v>
      </c>
      <c r="J2743" s="3" t="s">
        <v>1098</v>
      </c>
      <c r="K2743" s="2" t="s">
        <v>12072</v>
      </c>
    </row>
    <row r="2744" spans="1:11" x14ac:dyDescent="0.25">
      <c r="A2744" s="2" t="s">
        <v>12073</v>
      </c>
      <c r="B2744" s="2" t="s">
        <v>253</v>
      </c>
      <c r="C2744" s="2" t="s">
        <v>31</v>
      </c>
      <c r="D2744" s="2" t="s">
        <v>254</v>
      </c>
      <c r="E2744" s="2" t="s">
        <v>1189</v>
      </c>
      <c r="F2744" s="3">
        <v>0</v>
      </c>
      <c r="G2744" s="2" t="s">
        <v>1095</v>
      </c>
      <c r="H2744" s="2" t="s">
        <v>12074</v>
      </c>
      <c r="I2744" s="3" t="s">
        <v>12075</v>
      </c>
      <c r="J2744" s="3" t="s">
        <v>1098</v>
      </c>
      <c r="K2744" s="2" t="s">
        <v>12076</v>
      </c>
    </row>
    <row r="2745" spans="1:11" x14ac:dyDescent="0.25">
      <c r="A2745" s="2" t="s">
        <v>12077</v>
      </c>
      <c r="B2745" s="2" t="s">
        <v>253</v>
      </c>
      <c r="C2745" s="2" t="s">
        <v>31</v>
      </c>
      <c r="D2745" s="2" t="s">
        <v>254</v>
      </c>
      <c r="E2745" s="2" t="s">
        <v>1189</v>
      </c>
      <c r="F2745" s="3">
        <v>1</v>
      </c>
      <c r="G2745" s="2" t="s">
        <v>1101</v>
      </c>
      <c r="H2745" s="2" t="s">
        <v>12078</v>
      </c>
      <c r="I2745" s="3" t="s">
        <v>12079</v>
      </c>
      <c r="J2745" s="3" t="s">
        <v>1098</v>
      </c>
      <c r="K2745" s="2" t="s">
        <v>12080</v>
      </c>
    </row>
    <row r="2746" spans="1:11" x14ac:dyDescent="0.25">
      <c r="A2746" s="2" t="s">
        <v>12081</v>
      </c>
      <c r="B2746" s="2" t="s">
        <v>253</v>
      </c>
      <c r="C2746" s="2" t="s">
        <v>31</v>
      </c>
      <c r="D2746" s="2" t="s">
        <v>254</v>
      </c>
      <c r="E2746" s="2" t="s">
        <v>1189</v>
      </c>
      <c r="F2746" s="3">
        <v>2</v>
      </c>
      <c r="G2746" s="2" t="s">
        <v>1101</v>
      </c>
      <c r="H2746" s="2" t="s">
        <v>12082</v>
      </c>
      <c r="I2746" s="3" t="s">
        <v>12083</v>
      </c>
      <c r="J2746" s="3" t="s">
        <v>1098</v>
      </c>
      <c r="K2746" s="2" t="s">
        <v>12084</v>
      </c>
    </row>
    <row r="2747" spans="1:11" x14ac:dyDescent="0.25">
      <c r="A2747" s="2" t="s">
        <v>12085</v>
      </c>
      <c r="B2747" s="2" t="s">
        <v>253</v>
      </c>
      <c r="C2747" s="2" t="s">
        <v>31</v>
      </c>
      <c r="D2747" s="2" t="s">
        <v>254</v>
      </c>
      <c r="E2747" s="2" t="s">
        <v>1189</v>
      </c>
      <c r="F2747" s="3">
        <v>3</v>
      </c>
      <c r="G2747" s="2" t="s">
        <v>1101</v>
      </c>
      <c r="H2747" s="2" t="s">
        <v>12086</v>
      </c>
      <c r="I2747" s="3" t="s">
        <v>12087</v>
      </c>
      <c r="J2747" s="3" t="s">
        <v>1098</v>
      </c>
      <c r="K2747" s="2" t="s">
        <v>12088</v>
      </c>
    </row>
    <row r="2748" spans="1:11" x14ac:dyDescent="0.25">
      <c r="A2748" s="2" t="s">
        <v>12089</v>
      </c>
      <c r="B2748" s="2" t="s">
        <v>253</v>
      </c>
      <c r="C2748" s="2" t="s">
        <v>31</v>
      </c>
      <c r="D2748" s="2" t="s">
        <v>254</v>
      </c>
      <c r="E2748" s="2" t="s">
        <v>1189</v>
      </c>
      <c r="F2748" s="3">
        <v>4</v>
      </c>
      <c r="G2748" s="2" t="s">
        <v>1101</v>
      </c>
      <c r="H2748" s="2" t="s">
        <v>12090</v>
      </c>
      <c r="I2748" s="3" t="s">
        <v>12091</v>
      </c>
      <c r="J2748" s="3" t="s">
        <v>1098</v>
      </c>
      <c r="K2748" s="2" t="s">
        <v>12092</v>
      </c>
    </row>
    <row r="2749" spans="1:11" x14ac:dyDescent="0.25">
      <c r="A2749" s="2" t="s">
        <v>12093</v>
      </c>
      <c r="B2749" s="2" t="s">
        <v>253</v>
      </c>
      <c r="C2749" s="2" t="s">
        <v>31</v>
      </c>
      <c r="D2749" s="2" t="s">
        <v>254</v>
      </c>
      <c r="E2749" s="2" t="s">
        <v>1189</v>
      </c>
      <c r="F2749" s="3">
        <v>5</v>
      </c>
      <c r="G2749" s="2" t="s">
        <v>1101</v>
      </c>
      <c r="H2749" s="2" t="s">
        <v>12094</v>
      </c>
      <c r="I2749" s="3" t="s">
        <v>12095</v>
      </c>
      <c r="J2749" s="3" t="s">
        <v>1098</v>
      </c>
      <c r="K2749" s="2" t="s">
        <v>12096</v>
      </c>
    </row>
    <row r="2750" spans="1:11" x14ac:dyDescent="0.25">
      <c r="A2750" s="2" t="s">
        <v>12097</v>
      </c>
      <c r="B2750" s="2" t="s">
        <v>253</v>
      </c>
      <c r="C2750" s="2" t="s">
        <v>31</v>
      </c>
      <c r="D2750" s="2" t="s">
        <v>254</v>
      </c>
      <c r="E2750" s="2" t="s">
        <v>1189</v>
      </c>
      <c r="F2750" s="3">
        <v>6</v>
      </c>
      <c r="G2750" s="2" t="s">
        <v>1101</v>
      </c>
      <c r="H2750" s="2" t="s">
        <v>12098</v>
      </c>
      <c r="I2750" s="3" t="s">
        <v>12099</v>
      </c>
      <c r="J2750" s="3" t="s">
        <v>1098</v>
      </c>
      <c r="K2750" s="2" t="s">
        <v>12100</v>
      </c>
    </row>
    <row r="2751" spans="1:11" x14ac:dyDescent="0.25">
      <c r="A2751" s="2" t="s">
        <v>12101</v>
      </c>
      <c r="B2751" s="2" t="s">
        <v>253</v>
      </c>
      <c r="C2751" s="2" t="s">
        <v>31</v>
      </c>
      <c r="D2751" s="2" t="s">
        <v>254</v>
      </c>
      <c r="E2751" s="2" t="s">
        <v>364</v>
      </c>
      <c r="F2751" s="3">
        <v>0</v>
      </c>
      <c r="G2751" s="2" t="s">
        <v>1095</v>
      </c>
      <c r="H2751" s="2" t="s">
        <v>12102</v>
      </c>
      <c r="I2751" s="3" t="s">
        <v>12103</v>
      </c>
      <c r="J2751" s="3" t="s">
        <v>1098</v>
      </c>
      <c r="K2751" s="2" t="s">
        <v>12104</v>
      </c>
    </row>
    <row r="2752" spans="1:11" x14ac:dyDescent="0.25">
      <c r="A2752" s="2" t="s">
        <v>12105</v>
      </c>
      <c r="B2752" s="2" t="s">
        <v>253</v>
      </c>
      <c r="C2752" s="2" t="s">
        <v>31</v>
      </c>
      <c r="D2752" s="2" t="s">
        <v>254</v>
      </c>
      <c r="E2752" s="2" t="s">
        <v>364</v>
      </c>
      <c r="F2752" s="3">
        <v>1</v>
      </c>
      <c r="G2752" s="2" t="s">
        <v>1101</v>
      </c>
      <c r="H2752" s="2" t="s">
        <v>12106</v>
      </c>
      <c r="I2752" s="3" t="s">
        <v>12107</v>
      </c>
      <c r="J2752" s="3" t="s">
        <v>1098</v>
      </c>
      <c r="K2752" s="2" t="s">
        <v>12108</v>
      </c>
    </row>
    <row r="2753" spans="1:11" x14ac:dyDescent="0.25">
      <c r="A2753" s="2" t="s">
        <v>12109</v>
      </c>
      <c r="B2753" s="2" t="s">
        <v>253</v>
      </c>
      <c r="C2753" s="2" t="s">
        <v>31</v>
      </c>
      <c r="D2753" s="2" t="s">
        <v>254</v>
      </c>
      <c r="E2753" s="2" t="s">
        <v>364</v>
      </c>
      <c r="F2753" s="3">
        <v>2</v>
      </c>
      <c r="G2753" s="2" t="s">
        <v>1101</v>
      </c>
      <c r="H2753" s="2" t="s">
        <v>12110</v>
      </c>
      <c r="I2753" s="3" t="s">
        <v>12111</v>
      </c>
      <c r="J2753" s="3" t="s">
        <v>1137</v>
      </c>
      <c r="K2753" s="2" t="s">
        <v>12112</v>
      </c>
    </row>
    <row r="2754" spans="1:11" x14ac:dyDescent="0.25">
      <c r="A2754" s="2" t="s">
        <v>12113</v>
      </c>
      <c r="B2754" s="2" t="s">
        <v>253</v>
      </c>
      <c r="C2754" s="2" t="s">
        <v>31</v>
      </c>
      <c r="D2754" s="2" t="s">
        <v>254</v>
      </c>
      <c r="E2754" s="2" t="s">
        <v>364</v>
      </c>
      <c r="F2754" s="3">
        <v>3</v>
      </c>
      <c r="G2754" s="2" t="s">
        <v>1101</v>
      </c>
      <c r="H2754" s="2" t="s">
        <v>12114</v>
      </c>
      <c r="I2754" s="3" t="s">
        <v>12115</v>
      </c>
      <c r="J2754" s="3" t="s">
        <v>1098</v>
      </c>
      <c r="K2754" s="2" t="s">
        <v>12116</v>
      </c>
    </row>
    <row r="2755" spans="1:11" x14ac:dyDescent="0.25">
      <c r="A2755" s="2" t="s">
        <v>12117</v>
      </c>
      <c r="B2755" s="2" t="s">
        <v>253</v>
      </c>
      <c r="C2755" s="2" t="s">
        <v>31</v>
      </c>
      <c r="D2755" s="2" t="s">
        <v>254</v>
      </c>
      <c r="E2755" s="2" t="s">
        <v>364</v>
      </c>
      <c r="F2755" s="3">
        <v>4</v>
      </c>
      <c r="G2755" s="2" t="s">
        <v>1101</v>
      </c>
      <c r="H2755" s="2" t="s">
        <v>12118</v>
      </c>
      <c r="I2755" s="3" t="s">
        <v>12119</v>
      </c>
      <c r="J2755" s="3" t="s">
        <v>1132</v>
      </c>
      <c r="K2755" s="2" t="s">
        <v>12120</v>
      </c>
    </row>
    <row r="2756" spans="1:11" x14ac:dyDescent="0.25">
      <c r="A2756" s="2" t="s">
        <v>12121</v>
      </c>
      <c r="B2756" s="2" t="s">
        <v>253</v>
      </c>
      <c r="C2756" s="2" t="s">
        <v>31</v>
      </c>
      <c r="D2756" s="2" t="s">
        <v>254</v>
      </c>
      <c r="E2756" s="2" t="s">
        <v>364</v>
      </c>
      <c r="F2756" s="3">
        <v>5</v>
      </c>
      <c r="G2756" s="2" t="s">
        <v>1101</v>
      </c>
      <c r="H2756" s="2" t="s">
        <v>12122</v>
      </c>
      <c r="I2756" s="3" t="s">
        <v>12123</v>
      </c>
      <c r="J2756" s="3" t="s">
        <v>1098</v>
      </c>
      <c r="K2756" s="2" t="s">
        <v>12124</v>
      </c>
    </row>
    <row r="2757" spans="1:11" x14ac:dyDescent="0.25">
      <c r="A2757" s="2" t="s">
        <v>12125</v>
      </c>
      <c r="B2757" s="2" t="s">
        <v>253</v>
      </c>
      <c r="C2757" s="2" t="s">
        <v>31</v>
      </c>
      <c r="D2757" s="2" t="s">
        <v>254</v>
      </c>
      <c r="E2757" s="2" t="s">
        <v>364</v>
      </c>
      <c r="F2757" s="3">
        <v>6</v>
      </c>
      <c r="G2757" s="2" t="s">
        <v>1101</v>
      </c>
      <c r="H2757" s="2" t="s">
        <v>12126</v>
      </c>
      <c r="I2757" s="3" t="s">
        <v>12127</v>
      </c>
      <c r="J2757" s="3" t="s">
        <v>1098</v>
      </c>
      <c r="K2757" s="2" t="s">
        <v>12128</v>
      </c>
    </row>
    <row r="2758" spans="1:11" x14ac:dyDescent="0.25">
      <c r="A2758" s="2" t="s">
        <v>12129</v>
      </c>
      <c r="B2758" s="2" t="s">
        <v>253</v>
      </c>
      <c r="C2758" s="2" t="s">
        <v>31</v>
      </c>
      <c r="D2758" s="2" t="s">
        <v>254</v>
      </c>
      <c r="E2758" s="2" t="s">
        <v>398</v>
      </c>
      <c r="F2758" s="3">
        <v>0</v>
      </c>
      <c r="G2758" s="2" t="s">
        <v>1095</v>
      </c>
      <c r="H2758" s="2" t="s">
        <v>12130</v>
      </c>
      <c r="I2758" s="3" t="s">
        <v>12131</v>
      </c>
      <c r="J2758" s="3" t="s">
        <v>1098</v>
      </c>
      <c r="K2758" s="2" t="s">
        <v>12132</v>
      </c>
    </row>
    <row r="2759" spans="1:11" x14ac:dyDescent="0.25">
      <c r="A2759" s="2" t="s">
        <v>12133</v>
      </c>
      <c r="B2759" s="2" t="s">
        <v>253</v>
      </c>
      <c r="C2759" s="2" t="s">
        <v>31</v>
      </c>
      <c r="D2759" s="2" t="s">
        <v>254</v>
      </c>
      <c r="E2759" s="2" t="s">
        <v>398</v>
      </c>
      <c r="F2759" s="3">
        <v>1</v>
      </c>
      <c r="G2759" s="2" t="s">
        <v>1101</v>
      </c>
      <c r="H2759" s="2" t="s">
        <v>12134</v>
      </c>
      <c r="I2759" s="3" t="s">
        <v>12135</v>
      </c>
      <c r="J2759" s="3" t="s">
        <v>1098</v>
      </c>
      <c r="K2759" s="2" t="s">
        <v>12136</v>
      </c>
    </row>
    <row r="2760" spans="1:11" x14ac:dyDescent="0.25">
      <c r="A2760" s="2" t="s">
        <v>12137</v>
      </c>
      <c r="B2760" s="2" t="s">
        <v>253</v>
      </c>
      <c r="C2760" s="2" t="s">
        <v>31</v>
      </c>
      <c r="D2760" s="2" t="s">
        <v>254</v>
      </c>
      <c r="E2760" s="2" t="s">
        <v>398</v>
      </c>
      <c r="F2760" s="3">
        <v>2</v>
      </c>
      <c r="G2760" s="2" t="s">
        <v>1101</v>
      </c>
      <c r="H2760" s="2" t="s">
        <v>12138</v>
      </c>
      <c r="I2760" s="3" t="s">
        <v>12139</v>
      </c>
      <c r="J2760" s="3" t="s">
        <v>1137</v>
      </c>
      <c r="K2760" s="2" t="s">
        <v>12140</v>
      </c>
    </row>
    <row r="2761" spans="1:11" x14ac:dyDescent="0.25">
      <c r="A2761" s="2" t="s">
        <v>12141</v>
      </c>
      <c r="B2761" s="2" t="s">
        <v>253</v>
      </c>
      <c r="C2761" s="2" t="s">
        <v>31</v>
      </c>
      <c r="D2761" s="2" t="s">
        <v>254</v>
      </c>
      <c r="E2761" s="2" t="s">
        <v>398</v>
      </c>
      <c r="F2761" s="3">
        <v>3</v>
      </c>
      <c r="G2761" s="2" t="s">
        <v>1101</v>
      </c>
      <c r="H2761" s="2" t="s">
        <v>12142</v>
      </c>
      <c r="I2761" s="3" t="s">
        <v>12143</v>
      </c>
      <c r="J2761" s="3" t="s">
        <v>1098</v>
      </c>
      <c r="K2761" s="2" t="s">
        <v>12144</v>
      </c>
    </row>
    <row r="2762" spans="1:11" x14ac:dyDescent="0.25">
      <c r="A2762" s="2" t="s">
        <v>12145</v>
      </c>
      <c r="B2762" s="2" t="s">
        <v>253</v>
      </c>
      <c r="C2762" s="2" t="s">
        <v>31</v>
      </c>
      <c r="D2762" s="2" t="s">
        <v>254</v>
      </c>
      <c r="E2762" s="2" t="s">
        <v>398</v>
      </c>
      <c r="F2762" s="3">
        <v>4</v>
      </c>
      <c r="G2762" s="2" t="s">
        <v>1101</v>
      </c>
      <c r="H2762" s="2" t="s">
        <v>12146</v>
      </c>
      <c r="I2762" s="3" t="s">
        <v>12147</v>
      </c>
      <c r="J2762" s="3" t="s">
        <v>1098</v>
      </c>
      <c r="K2762" s="2" t="s">
        <v>12148</v>
      </c>
    </row>
    <row r="2763" spans="1:11" x14ac:dyDescent="0.25">
      <c r="A2763" s="2" t="s">
        <v>12149</v>
      </c>
      <c r="B2763" s="2" t="s">
        <v>253</v>
      </c>
      <c r="C2763" s="2" t="s">
        <v>31</v>
      </c>
      <c r="D2763" s="2" t="s">
        <v>254</v>
      </c>
      <c r="E2763" s="2" t="s">
        <v>398</v>
      </c>
      <c r="F2763" s="3">
        <v>5</v>
      </c>
      <c r="G2763" s="2" t="s">
        <v>1101</v>
      </c>
      <c r="H2763" s="2" t="s">
        <v>12150</v>
      </c>
      <c r="I2763" s="3" t="s">
        <v>12151</v>
      </c>
      <c r="J2763" s="3" t="s">
        <v>1098</v>
      </c>
      <c r="K2763" s="2" t="s">
        <v>12152</v>
      </c>
    </row>
    <row r="2764" spans="1:11" x14ac:dyDescent="0.25">
      <c r="A2764" s="2" t="s">
        <v>12153</v>
      </c>
      <c r="B2764" s="2" t="s">
        <v>253</v>
      </c>
      <c r="C2764" s="2" t="s">
        <v>31</v>
      </c>
      <c r="D2764" s="2" t="s">
        <v>254</v>
      </c>
      <c r="E2764" s="2" t="s">
        <v>398</v>
      </c>
      <c r="F2764" s="3">
        <v>6</v>
      </c>
      <c r="G2764" s="2" t="s">
        <v>1101</v>
      </c>
      <c r="H2764" s="2" t="s">
        <v>12154</v>
      </c>
      <c r="I2764" s="3" t="s">
        <v>12155</v>
      </c>
      <c r="J2764" s="3" t="s">
        <v>1098</v>
      </c>
      <c r="K2764" s="2" t="s">
        <v>12156</v>
      </c>
    </row>
    <row r="2765" spans="1:11" x14ac:dyDescent="0.25">
      <c r="A2765" s="2" t="s">
        <v>12157</v>
      </c>
      <c r="B2765" s="2" t="s">
        <v>256</v>
      </c>
      <c r="C2765" s="2" t="s">
        <v>31</v>
      </c>
      <c r="D2765" s="2" t="s">
        <v>257</v>
      </c>
      <c r="E2765" s="2" t="s">
        <v>436</v>
      </c>
      <c r="F2765" s="3">
        <v>0</v>
      </c>
      <c r="G2765" s="2" t="s">
        <v>1095</v>
      </c>
      <c r="H2765" s="2" t="s">
        <v>12158</v>
      </c>
      <c r="I2765" s="3" t="s">
        <v>12159</v>
      </c>
      <c r="J2765" s="3" t="s">
        <v>1098</v>
      </c>
      <c r="K2765" s="2" t="s">
        <v>12160</v>
      </c>
    </row>
    <row r="2766" spans="1:11" x14ac:dyDescent="0.25">
      <c r="A2766" s="2" t="s">
        <v>12161</v>
      </c>
      <c r="B2766" s="2" t="s">
        <v>256</v>
      </c>
      <c r="C2766" s="2" t="s">
        <v>31</v>
      </c>
      <c r="D2766" s="2" t="s">
        <v>257</v>
      </c>
      <c r="E2766" s="2" t="s">
        <v>436</v>
      </c>
      <c r="F2766" s="3">
        <v>1</v>
      </c>
      <c r="G2766" s="2" t="s">
        <v>1101</v>
      </c>
      <c r="H2766" s="2" t="s">
        <v>12162</v>
      </c>
      <c r="I2766" s="3" t="s">
        <v>12163</v>
      </c>
      <c r="J2766" s="3" t="s">
        <v>1098</v>
      </c>
      <c r="K2766" s="2" t="s">
        <v>12164</v>
      </c>
    </row>
    <row r="2767" spans="1:11" x14ac:dyDescent="0.25">
      <c r="A2767" s="2" t="s">
        <v>12165</v>
      </c>
      <c r="B2767" s="2" t="s">
        <v>256</v>
      </c>
      <c r="C2767" s="2" t="s">
        <v>31</v>
      </c>
      <c r="D2767" s="2" t="s">
        <v>257</v>
      </c>
      <c r="E2767" s="2" t="s">
        <v>436</v>
      </c>
      <c r="F2767" s="3">
        <v>2</v>
      </c>
      <c r="G2767" s="2" t="s">
        <v>1101</v>
      </c>
      <c r="H2767" s="2" t="s">
        <v>12166</v>
      </c>
      <c r="I2767" s="3" t="s">
        <v>12167</v>
      </c>
      <c r="J2767" s="3" t="s">
        <v>1098</v>
      </c>
      <c r="K2767" s="2" t="s">
        <v>12168</v>
      </c>
    </row>
    <row r="2768" spans="1:11" x14ac:dyDescent="0.25">
      <c r="A2768" s="2" t="s">
        <v>12169</v>
      </c>
      <c r="B2768" s="2" t="s">
        <v>256</v>
      </c>
      <c r="C2768" s="2" t="s">
        <v>31</v>
      </c>
      <c r="D2768" s="2" t="s">
        <v>257</v>
      </c>
      <c r="E2768" s="2" t="s">
        <v>436</v>
      </c>
      <c r="F2768" s="3">
        <v>3</v>
      </c>
      <c r="G2768" s="2" t="s">
        <v>1101</v>
      </c>
      <c r="H2768" s="2" t="s">
        <v>12170</v>
      </c>
      <c r="I2768" s="3" t="s">
        <v>12171</v>
      </c>
      <c r="J2768" s="3" t="s">
        <v>1098</v>
      </c>
      <c r="K2768" s="2" t="s">
        <v>12172</v>
      </c>
    </row>
    <row r="2769" spans="1:11" x14ac:dyDescent="0.25">
      <c r="A2769" s="2" t="s">
        <v>12173</v>
      </c>
      <c r="B2769" s="2" t="s">
        <v>256</v>
      </c>
      <c r="C2769" s="2" t="s">
        <v>31</v>
      </c>
      <c r="D2769" s="2" t="s">
        <v>257</v>
      </c>
      <c r="E2769" s="2" t="s">
        <v>436</v>
      </c>
      <c r="F2769" s="3">
        <v>4</v>
      </c>
      <c r="G2769" s="2" t="s">
        <v>1101</v>
      </c>
      <c r="H2769" s="2" t="s">
        <v>12174</v>
      </c>
      <c r="I2769" s="3" t="s">
        <v>12175</v>
      </c>
      <c r="J2769" s="3" t="s">
        <v>1098</v>
      </c>
      <c r="K2769" s="2" t="s">
        <v>12176</v>
      </c>
    </row>
    <row r="2770" spans="1:11" x14ac:dyDescent="0.25">
      <c r="A2770" s="2" t="s">
        <v>12177</v>
      </c>
      <c r="B2770" s="2" t="s">
        <v>256</v>
      </c>
      <c r="C2770" s="2" t="s">
        <v>31</v>
      </c>
      <c r="D2770" s="2" t="s">
        <v>257</v>
      </c>
      <c r="E2770" s="2" t="s">
        <v>436</v>
      </c>
      <c r="F2770" s="3">
        <v>5</v>
      </c>
      <c r="G2770" s="2" t="s">
        <v>1101</v>
      </c>
      <c r="H2770" s="2" t="s">
        <v>12178</v>
      </c>
      <c r="I2770" s="3" t="s">
        <v>12179</v>
      </c>
      <c r="J2770" s="3" t="s">
        <v>1098</v>
      </c>
      <c r="K2770" s="2" t="s">
        <v>12180</v>
      </c>
    </row>
    <row r="2771" spans="1:11" x14ac:dyDescent="0.25">
      <c r="A2771" s="2" t="s">
        <v>12181</v>
      </c>
      <c r="B2771" s="2" t="s">
        <v>256</v>
      </c>
      <c r="C2771" s="2" t="s">
        <v>31</v>
      </c>
      <c r="D2771" s="2" t="s">
        <v>257</v>
      </c>
      <c r="E2771" s="2" t="s">
        <v>436</v>
      </c>
      <c r="F2771" s="3">
        <v>6</v>
      </c>
      <c r="G2771" s="2" t="s">
        <v>1101</v>
      </c>
      <c r="H2771" s="2" t="s">
        <v>12182</v>
      </c>
      <c r="I2771" s="3" t="s">
        <v>12183</v>
      </c>
      <c r="J2771" s="3" t="s">
        <v>1098</v>
      </c>
      <c r="K2771" s="2" t="s">
        <v>12184</v>
      </c>
    </row>
    <row r="2772" spans="1:11" x14ac:dyDescent="0.25">
      <c r="A2772" s="2" t="s">
        <v>12185</v>
      </c>
      <c r="B2772" s="2" t="s">
        <v>256</v>
      </c>
      <c r="C2772" s="2" t="s">
        <v>31</v>
      </c>
      <c r="D2772" s="2" t="s">
        <v>257</v>
      </c>
      <c r="E2772" s="2" t="s">
        <v>398</v>
      </c>
      <c r="F2772" s="3">
        <v>0</v>
      </c>
      <c r="G2772" s="2" t="s">
        <v>1095</v>
      </c>
      <c r="H2772" s="2" t="s">
        <v>12186</v>
      </c>
      <c r="I2772" s="3" t="s">
        <v>12187</v>
      </c>
      <c r="J2772" s="3" t="s">
        <v>1098</v>
      </c>
      <c r="K2772" s="2" t="s">
        <v>12188</v>
      </c>
    </row>
    <row r="2773" spans="1:11" x14ac:dyDescent="0.25">
      <c r="A2773" s="2" t="s">
        <v>12189</v>
      </c>
      <c r="B2773" s="2" t="s">
        <v>256</v>
      </c>
      <c r="C2773" s="2" t="s">
        <v>31</v>
      </c>
      <c r="D2773" s="2" t="s">
        <v>257</v>
      </c>
      <c r="E2773" s="2" t="s">
        <v>398</v>
      </c>
      <c r="F2773" s="3">
        <v>1</v>
      </c>
      <c r="G2773" s="2" t="s">
        <v>1101</v>
      </c>
      <c r="H2773" s="2" t="s">
        <v>12190</v>
      </c>
      <c r="I2773" s="3" t="s">
        <v>12191</v>
      </c>
      <c r="J2773" s="3" t="s">
        <v>1098</v>
      </c>
      <c r="K2773" s="2" t="s">
        <v>12192</v>
      </c>
    </row>
    <row r="2774" spans="1:11" x14ac:dyDescent="0.25">
      <c r="A2774" s="2" t="s">
        <v>12193</v>
      </c>
      <c r="B2774" s="2" t="s">
        <v>256</v>
      </c>
      <c r="C2774" s="2" t="s">
        <v>31</v>
      </c>
      <c r="D2774" s="2" t="s">
        <v>257</v>
      </c>
      <c r="E2774" s="2" t="s">
        <v>398</v>
      </c>
      <c r="F2774" s="3">
        <v>2</v>
      </c>
      <c r="G2774" s="2" t="s">
        <v>1101</v>
      </c>
      <c r="H2774" s="2" t="s">
        <v>12194</v>
      </c>
      <c r="I2774" s="3" t="s">
        <v>12195</v>
      </c>
      <c r="J2774" s="3" t="s">
        <v>1098</v>
      </c>
      <c r="K2774" s="2" t="s">
        <v>12196</v>
      </c>
    </row>
    <row r="2775" spans="1:11" x14ac:dyDescent="0.25">
      <c r="A2775" s="2" t="s">
        <v>12197</v>
      </c>
      <c r="B2775" s="2" t="s">
        <v>256</v>
      </c>
      <c r="C2775" s="2" t="s">
        <v>31</v>
      </c>
      <c r="D2775" s="2" t="s">
        <v>257</v>
      </c>
      <c r="E2775" s="2" t="s">
        <v>398</v>
      </c>
      <c r="F2775" s="3">
        <v>3</v>
      </c>
      <c r="G2775" s="2" t="s">
        <v>1101</v>
      </c>
      <c r="H2775" s="2" t="s">
        <v>12198</v>
      </c>
      <c r="I2775" s="3" t="s">
        <v>12199</v>
      </c>
      <c r="J2775" s="3" t="s">
        <v>1098</v>
      </c>
      <c r="K2775" s="2" t="s">
        <v>12200</v>
      </c>
    </row>
    <row r="2776" spans="1:11" x14ac:dyDescent="0.25">
      <c r="A2776" s="2" t="s">
        <v>12201</v>
      </c>
      <c r="B2776" s="2" t="s">
        <v>256</v>
      </c>
      <c r="C2776" s="2" t="s">
        <v>31</v>
      </c>
      <c r="D2776" s="2" t="s">
        <v>257</v>
      </c>
      <c r="E2776" s="2" t="s">
        <v>398</v>
      </c>
      <c r="F2776" s="3">
        <v>4</v>
      </c>
      <c r="G2776" s="2" t="s">
        <v>1101</v>
      </c>
      <c r="H2776" s="2" t="s">
        <v>12202</v>
      </c>
      <c r="I2776" s="3" t="s">
        <v>12203</v>
      </c>
      <c r="J2776" s="3" t="s">
        <v>1098</v>
      </c>
      <c r="K2776" s="2" t="s">
        <v>12204</v>
      </c>
    </row>
    <row r="2777" spans="1:11" x14ac:dyDescent="0.25">
      <c r="A2777" s="2" t="s">
        <v>12205</v>
      </c>
      <c r="B2777" s="2" t="s">
        <v>256</v>
      </c>
      <c r="C2777" s="2" t="s">
        <v>31</v>
      </c>
      <c r="D2777" s="2" t="s">
        <v>257</v>
      </c>
      <c r="E2777" s="2" t="s">
        <v>398</v>
      </c>
      <c r="F2777" s="3">
        <v>5</v>
      </c>
      <c r="G2777" s="2" t="s">
        <v>1101</v>
      </c>
      <c r="H2777" s="2" t="s">
        <v>12206</v>
      </c>
      <c r="I2777" s="3" t="s">
        <v>12207</v>
      </c>
      <c r="J2777" s="3" t="s">
        <v>1132</v>
      </c>
      <c r="K2777" s="2" t="s">
        <v>12208</v>
      </c>
    </row>
    <row r="2778" spans="1:11" x14ac:dyDescent="0.25">
      <c r="A2778" s="2" t="s">
        <v>12209</v>
      </c>
      <c r="B2778" s="2" t="s">
        <v>256</v>
      </c>
      <c r="C2778" s="2" t="s">
        <v>31</v>
      </c>
      <c r="D2778" s="2" t="s">
        <v>257</v>
      </c>
      <c r="E2778" s="2" t="s">
        <v>398</v>
      </c>
      <c r="F2778" s="3">
        <v>6</v>
      </c>
      <c r="G2778" s="2" t="s">
        <v>1101</v>
      </c>
      <c r="H2778" s="2" t="s">
        <v>12210</v>
      </c>
      <c r="I2778" s="3" t="s">
        <v>12211</v>
      </c>
      <c r="J2778" s="3" t="s">
        <v>1098</v>
      </c>
      <c r="K2778" s="2" t="s">
        <v>12212</v>
      </c>
    </row>
    <row r="2779" spans="1:11" x14ac:dyDescent="0.25">
      <c r="A2779" s="2" t="s">
        <v>12213</v>
      </c>
      <c r="B2779" s="2" t="s">
        <v>256</v>
      </c>
      <c r="C2779" s="2" t="s">
        <v>31</v>
      </c>
      <c r="D2779" s="2" t="s">
        <v>257</v>
      </c>
      <c r="E2779" s="2" t="s">
        <v>423</v>
      </c>
      <c r="F2779" s="3">
        <v>0</v>
      </c>
      <c r="G2779" s="2" t="s">
        <v>1095</v>
      </c>
      <c r="H2779" s="2" t="s">
        <v>12214</v>
      </c>
      <c r="I2779" s="3" t="s">
        <v>12215</v>
      </c>
      <c r="J2779" s="3" t="s">
        <v>1098</v>
      </c>
      <c r="K2779" s="2" t="s">
        <v>12216</v>
      </c>
    </row>
    <row r="2780" spans="1:11" x14ac:dyDescent="0.25">
      <c r="A2780" s="2" t="s">
        <v>12217</v>
      </c>
      <c r="B2780" s="2" t="s">
        <v>256</v>
      </c>
      <c r="C2780" s="2" t="s">
        <v>31</v>
      </c>
      <c r="D2780" s="2" t="s">
        <v>257</v>
      </c>
      <c r="E2780" s="2" t="s">
        <v>423</v>
      </c>
      <c r="F2780" s="3">
        <v>1</v>
      </c>
      <c r="G2780" s="2" t="s">
        <v>1101</v>
      </c>
      <c r="H2780" s="2" t="s">
        <v>12218</v>
      </c>
      <c r="I2780" s="3" t="s">
        <v>12219</v>
      </c>
      <c r="J2780" s="3" t="s">
        <v>1098</v>
      </c>
      <c r="K2780" s="2" t="s">
        <v>12220</v>
      </c>
    </row>
    <row r="2781" spans="1:11" x14ac:dyDescent="0.25">
      <c r="A2781" s="2" t="s">
        <v>12221</v>
      </c>
      <c r="B2781" s="2" t="s">
        <v>256</v>
      </c>
      <c r="C2781" s="2" t="s">
        <v>31</v>
      </c>
      <c r="D2781" s="2" t="s">
        <v>257</v>
      </c>
      <c r="E2781" s="2" t="s">
        <v>423</v>
      </c>
      <c r="F2781" s="3">
        <v>2</v>
      </c>
      <c r="G2781" s="2" t="s">
        <v>1101</v>
      </c>
      <c r="H2781" s="2" t="s">
        <v>12222</v>
      </c>
      <c r="I2781" s="3" t="s">
        <v>12223</v>
      </c>
      <c r="J2781" s="3" t="s">
        <v>1098</v>
      </c>
      <c r="K2781" s="2" t="s">
        <v>12224</v>
      </c>
    </row>
    <row r="2782" spans="1:11" x14ac:dyDescent="0.25">
      <c r="A2782" s="2" t="s">
        <v>12225</v>
      </c>
      <c r="B2782" s="2" t="s">
        <v>256</v>
      </c>
      <c r="C2782" s="2" t="s">
        <v>31</v>
      </c>
      <c r="D2782" s="2" t="s">
        <v>257</v>
      </c>
      <c r="E2782" s="2" t="s">
        <v>423</v>
      </c>
      <c r="F2782" s="3">
        <v>3</v>
      </c>
      <c r="G2782" s="2" t="s">
        <v>1101</v>
      </c>
      <c r="H2782" s="2" t="s">
        <v>12226</v>
      </c>
      <c r="I2782" s="3" t="s">
        <v>12227</v>
      </c>
      <c r="J2782" s="3" t="s">
        <v>1098</v>
      </c>
      <c r="K2782" s="2" t="s">
        <v>12228</v>
      </c>
    </row>
    <row r="2783" spans="1:11" x14ac:dyDescent="0.25">
      <c r="A2783" s="2" t="s">
        <v>12229</v>
      </c>
      <c r="B2783" s="2" t="s">
        <v>256</v>
      </c>
      <c r="C2783" s="2" t="s">
        <v>31</v>
      </c>
      <c r="D2783" s="2" t="s">
        <v>257</v>
      </c>
      <c r="E2783" s="2" t="s">
        <v>423</v>
      </c>
      <c r="F2783" s="3">
        <v>4</v>
      </c>
      <c r="G2783" s="2" t="s">
        <v>1101</v>
      </c>
      <c r="H2783" s="2" t="s">
        <v>12230</v>
      </c>
      <c r="I2783" s="3" t="s">
        <v>12231</v>
      </c>
      <c r="J2783" s="3" t="s">
        <v>1098</v>
      </c>
      <c r="K2783" s="2" t="s">
        <v>12232</v>
      </c>
    </row>
    <row r="2784" spans="1:11" x14ac:dyDescent="0.25">
      <c r="A2784" s="2" t="s">
        <v>12233</v>
      </c>
      <c r="B2784" s="2" t="s">
        <v>256</v>
      </c>
      <c r="C2784" s="2" t="s">
        <v>31</v>
      </c>
      <c r="D2784" s="2" t="s">
        <v>257</v>
      </c>
      <c r="E2784" s="2" t="s">
        <v>423</v>
      </c>
      <c r="F2784" s="3">
        <v>5</v>
      </c>
      <c r="G2784" s="2" t="s">
        <v>1101</v>
      </c>
      <c r="H2784" s="2" t="s">
        <v>12234</v>
      </c>
      <c r="I2784" s="3" t="s">
        <v>12235</v>
      </c>
      <c r="J2784" s="3" t="s">
        <v>1098</v>
      </c>
      <c r="K2784" s="2" t="s">
        <v>12236</v>
      </c>
    </row>
    <row r="2785" spans="1:11" x14ac:dyDescent="0.25">
      <c r="A2785" s="2" t="s">
        <v>12237</v>
      </c>
      <c r="B2785" s="2" t="s">
        <v>256</v>
      </c>
      <c r="C2785" s="2" t="s">
        <v>31</v>
      </c>
      <c r="D2785" s="2" t="s">
        <v>257</v>
      </c>
      <c r="E2785" s="2" t="s">
        <v>423</v>
      </c>
      <c r="F2785" s="3">
        <v>6</v>
      </c>
      <c r="G2785" s="2" t="s">
        <v>1101</v>
      </c>
      <c r="H2785" s="2" t="s">
        <v>12238</v>
      </c>
      <c r="I2785" s="3" t="s">
        <v>12239</v>
      </c>
      <c r="J2785" s="3" t="s">
        <v>1098</v>
      </c>
      <c r="K2785" s="2" t="s">
        <v>12240</v>
      </c>
    </row>
    <row r="2786" spans="1:11" x14ac:dyDescent="0.25">
      <c r="A2786" s="2" t="s">
        <v>12241</v>
      </c>
      <c r="B2786" s="2" t="s">
        <v>256</v>
      </c>
      <c r="C2786" s="2" t="s">
        <v>31</v>
      </c>
      <c r="D2786" s="2" t="s">
        <v>257</v>
      </c>
      <c r="E2786" s="2" t="s">
        <v>390</v>
      </c>
      <c r="F2786" s="3">
        <v>0</v>
      </c>
      <c r="G2786" s="2" t="s">
        <v>1095</v>
      </c>
      <c r="H2786" s="2" t="s">
        <v>12242</v>
      </c>
      <c r="I2786" s="3" t="s">
        <v>12243</v>
      </c>
      <c r="J2786" s="3" t="s">
        <v>1098</v>
      </c>
      <c r="K2786" s="2" t="s">
        <v>12244</v>
      </c>
    </row>
    <row r="2787" spans="1:11" x14ac:dyDescent="0.25">
      <c r="A2787" s="2" t="s">
        <v>12245</v>
      </c>
      <c r="B2787" s="2" t="s">
        <v>256</v>
      </c>
      <c r="C2787" s="2" t="s">
        <v>31</v>
      </c>
      <c r="D2787" s="2" t="s">
        <v>257</v>
      </c>
      <c r="E2787" s="2" t="s">
        <v>390</v>
      </c>
      <c r="F2787" s="3">
        <v>1</v>
      </c>
      <c r="G2787" s="2" t="s">
        <v>1101</v>
      </c>
      <c r="H2787" s="2" t="s">
        <v>12246</v>
      </c>
      <c r="I2787" s="3" t="s">
        <v>12247</v>
      </c>
      <c r="J2787" s="3" t="s">
        <v>1098</v>
      </c>
      <c r="K2787" s="2" t="s">
        <v>12248</v>
      </c>
    </row>
    <row r="2788" spans="1:11" x14ac:dyDescent="0.25">
      <c r="A2788" s="2" t="s">
        <v>12249</v>
      </c>
      <c r="B2788" s="2" t="s">
        <v>256</v>
      </c>
      <c r="C2788" s="2" t="s">
        <v>31</v>
      </c>
      <c r="D2788" s="2" t="s">
        <v>257</v>
      </c>
      <c r="E2788" s="2" t="s">
        <v>390</v>
      </c>
      <c r="F2788" s="3">
        <v>2</v>
      </c>
      <c r="G2788" s="2" t="s">
        <v>1101</v>
      </c>
      <c r="H2788" s="2" t="s">
        <v>12250</v>
      </c>
      <c r="I2788" s="3" t="s">
        <v>12251</v>
      </c>
      <c r="J2788" s="3" t="s">
        <v>1132</v>
      </c>
      <c r="K2788" s="2" t="s">
        <v>12252</v>
      </c>
    </row>
    <row r="2789" spans="1:11" x14ac:dyDescent="0.25">
      <c r="A2789" s="2" t="s">
        <v>12253</v>
      </c>
      <c r="B2789" s="2" t="s">
        <v>256</v>
      </c>
      <c r="C2789" s="2" t="s">
        <v>31</v>
      </c>
      <c r="D2789" s="2" t="s">
        <v>257</v>
      </c>
      <c r="E2789" s="2" t="s">
        <v>390</v>
      </c>
      <c r="F2789" s="3">
        <v>3</v>
      </c>
      <c r="G2789" s="2" t="s">
        <v>1101</v>
      </c>
      <c r="H2789" s="2" t="s">
        <v>12254</v>
      </c>
      <c r="I2789" s="3" t="s">
        <v>12255</v>
      </c>
      <c r="J2789" s="3" t="s">
        <v>1098</v>
      </c>
      <c r="K2789" s="2" t="s">
        <v>12256</v>
      </c>
    </row>
    <row r="2790" spans="1:11" x14ac:dyDescent="0.25">
      <c r="A2790" s="2" t="s">
        <v>12257</v>
      </c>
      <c r="B2790" s="2" t="s">
        <v>256</v>
      </c>
      <c r="C2790" s="2" t="s">
        <v>31</v>
      </c>
      <c r="D2790" s="2" t="s">
        <v>257</v>
      </c>
      <c r="E2790" s="2" t="s">
        <v>390</v>
      </c>
      <c r="F2790" s="3">
        <v>4</v>
      </c>
      <c r="G2790" s="2" t="s">
        <v>1101</v>
      </c>
      <c r="H2790" s="2" t="s">
        <v>12258</v>
      </c>
      <c r="I2790" s="3" t="s">
        <v>12259</v>
      </c>
      <c r="J2790" s="3" t="s">
        <v>1132</v>
      </c>
      <c r="K2790" s="2" t="s">
        <v>12260</v>
      </c>
    </row>
    <row r="2791" spans="1:11" x14ac:dyDescent="0.25">
      <c r="A2791" s="2" t="s">
        <v>12261</v>
      </c>
      <c r="B2791" s="2" t="s">
        <v>256</v>
      </c>
      <c r="C2791" s="2" t="s">
        <v>31</v>
      </c>
      <c r="D2791" s="2" t="s">
        <v>257</v>
      </c>
      <c r="E2791" s="2" t="s">
        <v>390</v>
      </c>
      <c r="F2791" s="3">
        <v>5</v>
      </c>
      <c r="G2791" s="2" t="s">
        <v>1101</v>
      </c>
      <c r="H2791" s="2" t="s">
        <v>12262</v>
      </c>
      <c r="I2791" s="3" t="s">
        <v>12263</v>
      </c>
      <c r="J2791" s="3" t="s">
        <v>1098</v>
      </c>
      <c r="K2791" s="2" t="s">
        <v>12264</v>
      </c>
    </row>
    <row r="2792" spans="1:11" x14ac:dyDescent="0.25">
      <c r="A2792" s="2" t="s">
        <v>12265</v>
      </c>
      <c r="B2792" s="2" t="s">
        <v>256</v>
      </c>
      <c r="C2792" s="2" t="s">
        <v>31</v>
      </c>
      <c r="D2792" s="2" t="s">
        <v>257</v>
      </c>
      <c r="E2792" s="2" t="s">
        <v>390</v>
      </c>
      <c r="F2792" s="3">
        <v>6</v>
      </c>
      <c r="G2792" s="2" t="s">
        <v>1101</v>
      </c>
      <c r="H2792" s="2" t="s">
        <v>12266</v>
      </c>
      <c r="I2792" s="3" t="s">
        <v>12267</v>
      </c>
      <c r="J2792" s="3" t="s">
        <v>1098</v>
      </c>
      <c r="K2792" s="2" t="s">
        <v>12268</v>
      </c>
    </row>
    <row r="2793" spans="1:11" x14ac:dyDescent="0.25">
      <c r="A2793" s="2" t="s">
        <v>12269</v>
      </c>
      <c r="B2793" s="2" t="s">
        <v>259</v>
      </c>
      <c r="C2793" s="2" t="s">
        <v>31</v>
      </c>
      <c r="D2793" s="2" t="s">
        <v>260</v>
      </c>
      <c r="E2793" s="2" t="s">
        <v>1189</v>
      </c>
      <c r="F2793" s="3">
        <v>0</v>
      </c>
      <c r="G2793" s="2" t="s">
        <v>1095</v>
      </c>
      <c r="H2793" s="2" t="s">
        <v>12270</v>
      </c>
      <c r="I2793" s="3" t="s">
        <v>12271</v>
      </c>
      <c r="J2793" s="3" t="s">
        <v>1098</v>
      </c>
      <c r="K2793" s="2" t="s">
        <v>12272</v>
      </c>
    </row>
    <row r="2794" spans="1:11" x14ac:dyDescent="0.25">
      <c r="A2794" s="2" t="s">
        <v>12273</v>
      </c>
      <c r="B2794" s="2" t="s">
        <v>259</v>
      </c>
      <c r="C2794" s="2" t="s">
        <v>31</v>
      </c>
      <c r="D2794" s="2" t="s">
        <v>260</v>
      </c>
      <c r="E2794" s="2" t="s">
        <v>1189</v>
      </c>
      <c r="F2794" s="3">
        <v>1</v>
      </c>
      <c r="G2794" s="2" t="s">
        <v>1101</v>
      </c>
      <c r="H2794" s="2" t="s">
        <v>12274</v>
      </c>
      <c r="I2794" s="3" t="s">
        <v>12275</v>
      </c>
      <c r="J2794" s="3" t="s">
        <v>1098</v>
      </c>
      <c r="K2794" s="2" t="s">
        <v>12276</v>
      </c>
    </row>
    <row r="2795" spans="1:11" x14ac:dyDescent="0.25">
      <c r="A2795" s="2" t="s">
        <v>12277</v>
      </c>
      <c r="B2795" s="2" t="s">
        <v>259</v>
      </c>
      <c r="C2795" s="2" t="s">
        <v>31</v>
      </c>
      <c r="D2795" s="2" t="s">
        <v>260</v>
      </c>
      <c r="E2795" s="2" t="s">
        <v>1189</v>
      </c>
      <c r="F2795" s="3">
        <v>2</v>
      </c>
      <c r="G2795" s="2" t="s">
        <v>1101</v>
      </c>
      <c r="H2795" s="2" t="s">
        <v>12278</v>
      </c>
      <c r="I2795" s="3" t="s">
        <v>12279</v>
      </c>
      <c r="J2795" s="3" t="s">
        <v>1098</v>
      </c>
      <c r="K2795" s="2" t="s">
        <v>12280</v>
      </c>
    </row>
    <row r="2796" spans="1:11" x14ac:dyDescent="0.25">
      <c r="A2796" s="2" t="s">
        <v>12281</v>
      </c>
      <c r="B2796" s="2" t="s">
        <v>259</v>
      </c>
      <c r="C2796" s="2" t="s">
        <v>31</v>
      </c>
      <c r="D2796" s="2" t="s">
        <v>260</v>
      </c>
      <c r="E2796" s="2" t="s">
        <v>1189</v>
      </c>
      <c r="F2796" s="3">
        <v>3</v>
      </c>
      <c r="G2796" s="2" t="s">
        <v>1101</v>
      </c>
      <c r="H2796" s="2" t="s">
        <v>12282</v>
      </c>
      <c r="I2796" s="3" t="s">
        <v>12283</v>
      </c>
      <c r="J2796" s="3" t="s">
        <v>1098</v>
      </c>
      <c r="K2796" s="2" t="s">
        <v>12284</v>
      </c>
    </row>
    <row r="2797" spans="1:11" x14ac:dyDescent="0.25">
      <c r="A2797" s="2" t="s">
        <v>12285</v>
      </c>
      <c r="B2797" s="2" t="s">
        <v>259</v>
      </c>
      <c r="C2797" s="2" t="s">
        <v>31</v>
      </c>
      <c r="D2797" s="2" t="s">
        <v>260</v>
      </c>
      <c r="E2797" s="2" t="s">
        <v>1189</v>
      </c>
      <c r="F2797" s="3">
        <v>4</v>
      </c>
      <c r="G2797" s="2" t="s">
        <v>1101</v>
      </c>
      <c r="H2797" s="2" t="s">
        <v>12286</v>
      </c>
      <c r="I2797" s="3" t="s">
        <v>12287</v>
      </c>
      <c r="J2797" s="3" t="s">
        <v>1098</v>
      </c>
      <c r="K2797" s="2" t="s">
        <v>12288</v>
      </c>
    </row>
    <row r="2798" spans="1:11" x14ac:dyDescent="0.25">
      <c r="A2798" s="2" t="s">
        <v>12289</v>
      </c>
      <c r="B2798" s="2" t="s">
        <v>259</v>
      </c>
      <c r="C2798" s="2" t="s">
        <v>31</v>
      </c>
      <c r="D2798" s="2" t="s">
        <v>260</v>
      </c>
      <c r="E2798" s="2" t="s">
        <v>1189</v>
      </c>
      <c r="F2798" s="3">
        <v>5</v>
      </c>
      <c r="G2798" s="2" t="s">
        <v>1101</v>
      </c>
      <c r="H2798" s="2" t="s">
        <v>12290</v>
      </c>
      <c r="I2798" s="3" t="s">
        <v>12291</v>
      </c>
      <c r="J2798" s="3" t="s">
        <v>1098</v>
      </c>
      <c r="K2798" s="2" t="s">
        <v>12292</v>
      </c>
    </row>
    <row r="2799" spans="1:11" x14ac:dyDescent="0.25">
      <c r="A2799" s="2" t="s">
        <v>12293</v>
      </c>
      <c r="B2799" s="2" t="s">
        <v>259</v>
      </c>
      <c r="C2799" s="2" t="s">
        <v>31</v>
      </c>
      <c r="D2799" s="2" t="s">
        <v>260</v>
      </c>
      <c r="E2799" s="2" t="s">
        <v>1189</v>
      </c>
      <c r="F2799" s="3">
        <v>6</v>
      </c>
      <c r="G2799" s="2" t="s">
        <v>1101</v>
      </c>
      <c r="H2799" s="2" t="s">
        <v>12294</v>
      </c>
      <c r="I2799" s="3" t="s">
        <v>12295</v>
      </c>
      <c r="J2799" s="3" t="s">
        <v>1098</v>
      </c>
      <c r="K2799" s="2" t="s">
        <v>12296</v>
      </c>
    </row>
    <row r="2800" spans="1:11" x14ac:dyDescent="0.25">
      <c r="A2800" s="2" t="s">
        <v>12297</v>
      </c>
      <c r="B2800" s="2" t="s">
        <v>259</v>
      </c>
      <c r="C2800" s="2" t="s">
        <v>31</v>
      </c>
      <c r="D2800" s="2" t="s">
        <v>260</v>
      </c>
      <c r="E2800" s="2" t="s">
        <v>364</v>
      </c>
      <c r="F2800" s="3">
        <v>0</v>
      </c>
      <c r="G2800" s="2" t="s">
        <v>1095</v>
      </c>
      <c r="H2800" s="2" t="s">
        <v>12298</v>
      </c>
      <c r="I2800" s="3" t="s">
        <v>12299</v>
      </c>
      <c r="J2800" s="3" t="s">
        <v>1098</v>
      </c>
      <c r="K2800" s="2" t="s">
        <v>12300</v>
      </c>
    </row>
    <row r="2801" spans="1:11" x14ac:dyDescent="0.25">
      <c r="A2801" s="2" t="s">
        <v>12301</v>
      </c>
      <c r="B2801" s="2" t="s">
        <v>259</v>
      </c>
      <c r="C2801" s="2" t="s">
        <v>31</v>
      </c>
      <c r="D2801" s="2" t="s">
        <v>260</v>
      </c>
      <c r="E2801" s="2" t="s">
        <v>364</v>
      </c>
      <c r="F2801" s="3">
        <v>1</v>
      </c>
      <c r="G2801" s="2" t="s">
        <v>1101</v>
      </c>
      <c r="H2801" s="2" t="s">
        <v>12302</v>
      </c>
      <c r="I2801" s="3" t="s">
        <v>12303</v>
      </c>
      <c r="J2801" s="3" t="s">
        <v>1132</v>
      </c>
      <c r="K2801" s="2" t="s">
        <v>12304</v>
      </c>
    </row>
    <row r="2802" spans="1:11" x14ac:dyDescent="0.25">
      <c r="A2802" s="2" t="s">
        <v>12305</v>
      </c>
      <c r="B2802" s="2" t="s">
        <v>259</v>
      </c>
      <c r="C2802" s="2" t="s">
        <v>31</v>
      </c>
      <c r="D2802" s="2" t="s">
        <v>260</v>
      </c>
      <c r="E2802" s="2" t="s">
        <v>364</v>
      </c>
      <c r="F2802" s="3">
        <v>2</v>
      </c>
      <c r="G2802" s="2" t="s">
        <v>1101</v>
      </c>
      <c r="H2802" s="2" t="s">
        <v>12306</v>
      </c>
      <c r="I2802" s="3" t="s">
        <v>12307</v>
      </c>
      <c r="J2802" s="3" t="s">
        <v>1098</v>
      </c>
      <c r="K2802" s="2" t="s">
        <v>12308</v>
      </c>
    </row>
    <row r="2803" spans="1:11" x14ac:dyDescent="0.25">
      <c r="A2803" s="2" t="s">
        <v>12309</v>
      </c>
      <c r="B2803" s="2" t="s">
        <v>259</v>
      </c>
      <c r="C2803" s="2" t="s">
        <v>31</v>
      </c>
      <c r="D2803" s="2" t="s">
        <v>260</v>
      </c>
      <c r="E2803" s="2" t="s">
        <v>364</v>
      </c>
      <c r="F2803" s="3">
        <v>3</v>
      </c>
      <c r="G2803" s="2" t="s">
        <v>1101</v>
      </c>
      <c r="H2803" s="2" t="s">
        <v>12310</v>
      </c>
      <c r="I2803" s="3" t="s">
        <v>12311</v>
      </c>
      <c r="J2803" s="3" t="s">
        <v>1098</v>
      </c>
      <c r="K2803" s="2" t="s">
        <v>12312</v>
      </c>
    </row>
    <row r="2804" spans="1:11" x14ac:dyDescent="0.25">
      <c r="A2804" s="2" t="s">
        <v>12313</v>
      </c>
      <c r="B2804" s="2" t="s">
        <v>259</v>
      </c>
      <c r="C2804" s="2" t="s">
        <v>31</v>
      </c>
      <c r="D2804" s="2" t="s">
        <v>260</v>
      </c>
      <c r="E2804" s="2" t="s">
        <v>364</v>
      </c>
      <c r="F2804" s="3">
        <v>4</v>
      </c>
      <c r="G2804" s="2" t="s">
        <v>1101</v>
      </c>
      <c r="H2804" s="2" t="s">
        <v>12314</v>
      </c>
      <c r="I2804" s="3" t="s">
        <v>12315</v>
      </c>
      <c r="J2804" s="3" t="s">
        <v>1098</v>
      </c>
      <c r="K2804" s="2" t="s">
        <v>12316</v>
      </c>
    </row>
    <row r="2805" spans="1:11" x14ac:dyDescent="0.25">
      <c r="A2805" s="2" t="s">
        <v>12317</v>
      </c>
      <c r="B2805" s="2" t="s">
        <v>259</v>
      </c>
      <c r="C2805" s="2" t="s">
        <v>31</v>
      </c>
      <c r="D2805" s="2" t="s">
        <v>260</v>
      </c>
      <c r="E2805" s="2" t="s">
        <v>364</v>
      </c>
      <c r="F2805" s="3">
        <v>5</v>
      </c>
      <c r="G2805" s="2" t="s">
        <v>1101</v>
      </c>
      <c r="H2805" s="2" t="s">
        <v>12318</v>
      </c>
      <c r="I2805" s="3" t="s">
        <v>12319</v>
      </c>
      <c r="J2805" s="3" t="s">
        <v>1098</v>
      </c>
      <c r="K2805" s="2" t="s">
        <v>12320</v>
      </c>
    </row>
    <row r="2806" spans="1:11" x14ac:dyDescent="0.25">
      <c r="A2806" s="2" t="s">
        <v>12321</v>
      </c>
      <c r="B2806" s="2" t="s">
        <v>259</v>
      </c>
      <c r="C2806" s="2" t="s">
        <v>31</v>
      </c>
      <c r="D2806" s="2" t="s">
        <v>260</v>
      </c>
      <c r="E2806" s="2" t="s">
        <v>364</v>
      </c>
      <c r="F2806" s="3">
        <v>6</v>
      </c>
      <c r="G2806" s="2" t="s">
        <v>1101</v>
      </c>
      <c r="H2806" s="2" t="s">
        <v>12322</v>
      </c>
      <c r="I2806" s="3" t="s">
        <v>12323</v>
      </c>
      <c r="J2806" s="3" t="s">
        <v>1098</v>
      </c>
      <c r="K2806" s="2" t="s">
        <v>12324</v>
      </c>
    </row>
    <row r="2807" spans="1:11" x14ac:dyDescent="0.25">
      <c r="A2807" s="2" t="s">
        <v>12325</v>
      </c>
      <c r="B2807" s="2" t="s">
        <v>259</v>
      </c>
      <c r="C2807" s="2" t="s">
        <v>31</v>
      </c>
      <c r="D2807" s="2" t="s">
        <v>260</v>
      </c>
      <c r="E2807" s="2" t="s">
        <v>398</v>
      </c>
      <c r="F2807" s="3">
        <v>0</v>
      </c>
      <c r="G2807" s="2" t="s">
        <v>1095</v>
      </c>
      <c r="H2807" s="2" t="s">
        <v>12326</v>
      </c>
      <c r="I2807" s="3" t="s">
        <v>12327</v>
      </c>
      <c r="J2807" s="3" t="s">
        <v>1098</v>
      </c>
      <c r="K2807" s="2" t="s">
        <v>12328</v>
      </c>
    </row>
    <row r="2808" spans="1:11" x14ac:dyDescent="0.25">
      <c r="A2808" s="2" t="s">
        <v>12329</v>
      </c>
      <c r="B2808" s="2" t="s">
        <v>259</v>
      </c>
      <c r="C2808" s="2" t="s">
        <v>31</v>
      </c>
      <c r="D2808" s="2" t="s">
        <v>260</v>
      </c>
      <c r="E2808" s="2" t="s">
        <v>398</v>
      </c>
      <c r="F2808" s="3">
        <v>1</v>
      </c>
      <c r="G2808" s="2" t="s">
        <v>1101</v>
      </c>
      <c r="H2808" s="2" t="s">
        <v>12330</v>
      </c>
      <c r="I2808" s="3" t="s">
        <v>12331</v>
      </c>
      <c r="J2808" s="3" t="s">
        <v>1098</v>
      </c>
      <c r="K2808" s="2" t="s">
        <v>12332</v>
      </c>
    </row>
    <row r="2809" spans="1:11" x14ac:dyDescent="0.25">
      <c r="A2809" s="2" t="s">
        <v>12333</v>
      </c>
      <c r="B2809" s="2" t="s">
        <v>259</v>
      </c>
      <c r="C2809" s="2" t="s">
        <v>31</v>
      </c>
      <c r="D2809" s="2" t="s">
        <v>260</v>
      </c>
      <c r="E2809" s="2" t="s">
        <v>398</v>
      </c>
      <c r="F2809" s="3">
        <v>2</v>
      </c>
      <c r="G2809" s="2" t="s">
        <v>1101</v>
      </c>
      <c r="H2809" s="2" t="s">
        <v>12334</v>
      </c>
      <c r="I2809" s="3" t="s">
        <v>12335</v>
      </c>
      <c r="J2809" s="3" t="s">
        <v>1098</v>
      </c>
      <c r="K2809" s="2" t="s">
        <v>12336</v>
      </c>
    </row>
    <row r="2810" spans="1:11" x14ac:dyDescent="0.25">
      <c r="A2810" s="2" t="s">
        <v>12337</v>
      </c>
      <c r="B2810" s="2" t="s">
        <v>259</v>
      </c>
      <c r="C2810" s="2" t="s">
        <v>31</v>
      </c>
      <c r="D2810" s="2" t="s">
        <v>260</v>
      </c>
      <c r="E2810" s="2" t="s">
        <v>398</v>
      </c>
      <c r="F2810" s="3">
        <v>3</v>
      </c>
      <c r="G2810" s="2" t="s">
        <v>1101</v>
      </c>
      <c r="H2810" s="2" t="s">
        <v>12338</v>
      </c>
      <c r="I2810" s="3" t="s">
        <v>12339</v>
      </c>
      <c r="J2810" s="3" t="s">
        <v>1098</v>
      </c>
      <c r="K2810" s="2" t="s">
        <v>12340</v>
      </c>
    </row>
    <row r="2811" spans="1:11" x14ac:dyDescent="0.25">
      <c r="A2811" s="2" t="s">
        <v>12341</v>
      </c>
      <c r="B2811" s="2" t="s">
        <v>259</v>
      </c>
      <c r="C2811" s="2" t="s">
        <v>31</v>
      </c>
      <c r="D2811" s="2" t="s">
        <v>260</v>
      </c>
      <c r="E2811" s="2" t="s">
        <v>398</v>
      </c>
      <c r="F2811" s="3">
        <v>4</v>
      </c>
      <c r="G2811" s="2" t="s">
        <v>1101</v>
      </c>
      <c r="H2811" s="2" t="s">
        <v>12342</v>
      </c>
      <c r="I2811" s="3" t="s">
        <v>12343</v>
      </c>
      <c r="J2811" s="3" t="s">
        <v>1098</v>
      </c>
      <c r="K2811" s="2" t="s">
        <v>12344</v>
      </c>
    </row>
    <row r="2812" spans="1:11" x14ac:dyDescent="0.25">
      <c r="A2812" s="2" t="s">
        <v>12345</v>
      </c>
      <c r="B2812" s="2" t="s">
        <v>259</v>
      </c>
      <c r="C2812" s="2" t="s">
        <v>31</v>
      </c>
      <c r="D2812" s="2" t="s">
        <v>260</v>
      </c>
      <c r="E2812" s="2" t="s">
        <v>398</v>
      </c>
      <c r="F2812" s="3">
        <v>5</v>
      </c>
      <c r="G2812" s="2" t="s">
        <v>1101</v>
      </c>
      <c r="H2812" s="2" t="s">
        <v>12346</v>
      </c>
      <c r="I2812" s="3" t="s">
        <v>12347</v>
      </c>
      <c r="J2812" s="3" t="s">
        <v>1098</v>
      </c>
      <c r="K2812" s="2" t="s">
        <v>12348</v>
      </c>
    </row>
    <row r="2813" spans="1:11" x14ac:dyDescent="0.25">
      <c r="A2813" s="2" t="s">
        <v>12349</v>
      </c>
      <c r="B2813" s="2" t="s">
        <v>259</v>
      </c>
      <c r="C2813" s="2" t="s">
        <v>31</v>
      </c>
      <c r="D2813" s="2" t="s">
        <v>260</v>
      </c>
      <c r="E2813" s="2" t="s">
        <v>398</v>
      </c>
      <c r="F2813" s="3">
        <v>6</v>
      </c>
      <c r="G2813" s="2" t="s">
        <v>1101</v>
      </c>
      <c r="H2813" s="2" t="s">
        <v>12350</v>
      </c>
      <c r="I2813" s="3" t="s">
        <v>12351</v>
      </c>
      <c r="J2813" s="3" t="s">
        <v>1098</v>
      </c>
      <c r="K2813" s="2" t="s">
        <v>12352</v>
      </c>
    </row>
    <row r="2814" spans="1:11" x14ac:dyDescent="0.25">
      <c r="A2814" s="2" t="s">
        <v>12353</v>
      </c>
      <c r="B2814" s="2" t="s">
        <v>259</v>
      </c>
      <c r="C2814" s="2" t="s">
        <v>31</v>
      </c>
      <c r="D2814" s="2" t="s">
        <v>260</v>
      </c>
      <c r="E2814" s="2" t="s">
        <v>390</v>
      </c>
      <c r="F2814" s="3">
        <v>0</v>
      </c>
      <c r="G2814" s="2" t="s">
        <v>1095</v>
      </c>
      <c r="H2814" s="2" t="s">
        <v>12354</v>
      </c>
      <c r="I2814" s="3" t="s">
        <v>12355</v>
      </c>
      <c r="J2814" s="3" t="s">
        <v>1098</v>
      </c>
      <c r="K2814" s="2" t="s">
        <v>12356</v>
      </c>
    </row>
    <row r="2815" spans="1:11" x14ac:dyDescent="0.25">
      <c r="A2815" s="2" t="s">
        <v>12357</v>
      </c>
      <c r="B2815" s="2" t="s">
        <v>259</v>
      </c>
      <c r="C2815" s="2" t="s">
        <v>31</v>
      </c>
      <c r="D2815" s="2" t="s">
        <v>260</v>
      </c>
      <c r="E2815" s="2" t="s">
        <v>390</v>
      </c>
      <c r="F2815" s="3">
        <v>1</v>
      </c>
      <c r="G2815" s="2" t="s">
        <v>1101</v>
      </c>
      <c r="H2815" s="2" t="s">
        <v>12358</v>
      </c>
      <c r="I2815" s="3" t="s">
        <v>12359</v>
      </c>
      <c r="J2815" s="3" t="s">
        <v>1098</v>
      </c>
      <c r="K2815" s="2" t="s">
        <v>12360</v>
      </c>
    </row>
    <row r="2816" spans="1:11" x14ac:dyDescent="0.25">
      <c r="A2816" s="2" t="s">
        <v>12361</v>
      </c>
      <c r="B2816" s="2" t="s">
        <v>259</v>
      </c>
      <c r="C2816" s="2" t="s">
        <v>31</v>
      </c>
      <c r="D2816" s="2" t="s">
        <v>260</v>
      </c>
      <c r="E2816" s="2" t="s">
        <v>390</v>
      </c>
      <c r="F2816" s="3">
        <v>2</v>
      </c>
      <c r="G2816" s="2" t="s">
        <v>1101</v>
      </c>
      <c r="H2816" s="2" t="s">
        <v>12362</v>
      </c>
      <c r="I2816" s="3" t="s">
        <v>12363</v>
      </c>
      <c r="J2816" s="3" t="s">
        <v>1098</v>
      </c>
      <c r="K2816" s="2" t="s">
        <v>12364</v>
      </c>
    </row>
    <row r="2817" spans="1:11" x14ac:dyDescent="0.25">
      <c r="A2817" s="2" t="s">
        <v>12365</v>
      </c>
      <c r="B2817" s="2" t="s">
        <v>259</v>
      </c>
      <c r="C2817" s="2" t="s">
        <v>31</v>
      </c>
      <c r="D2817" s="2" t="s">
        <v>260</v>
      </c>
      <c r="E2817" s="2" t="s">
        <v>390</v>
      </c>
      <c r="F2817" s="3">
        <v>3</v>
      </c>
      <c r="G2817" s="2" t="s">
        <v>1101</v>
      </c>
      <c r="H2817" s="2" t="s">
        <v>12366</v>
      </c>
      <c r="I2817" s="3" t="s">
        <v>12367</v>
      </c>
      <c r="J2817" s="3" t="s">
        <v>1098</v>
      </c>
      <c r="K2817" s="2" t="s">
        <v>12368</v>
      </c>
    </row>
    <row r="2818" spans="1:11" x14ac:dyDescent="0.25">
      <c r="A2818" s="2" t="s">
        <v>12369</v>
      </c>
      <c r="B2818" s="2" t="s">
        <v>259</v>
      </c>
      <c r="C2818" s="2" t="s">
        <v>31</v>
      </c>
      <c r="D2818" s="2" t="s">
        <v>260</v>
      </c>
      <c r="E2818" s="2" t="s">
        <v>390</v>
      </c>
      <c r="F2818" s="3">
        <v>4</v>
      </c>
      <c r="G2818" s="2" t="s">
        <v>1101</v>
      </c>
      <c r="H2818" s="2" t="s">
        <v>12370</v>
      </c>
      <c r="I2818" s="3" t="s">
        <v>12371</v>
      </c>
      <c r="J2818" s="3" t="s">
        <v>1098</v>
      </c>
      <c r="K2818" s="2" t="s">
        <v>12372</v>
      </c>
    </row>
    <row r="2819" spans="1:11" x14ac:dyDescent="0.25">
      <c r="A2819" s="2" t="s">
        <v>12373</v>
      </c>
      <c r="B2819" s="2" t="s">
        <v>259</v>
      </c>
      <c r="C2819" s="2" t="s">
        <v>31</v>
      </c>
      <c r="D2819" s="2" t="s">
        <v>260</v>
      </c>
      <c r="E2819" s="2" t="s">
        <v>390</v>
      </c>
      <c r="F2819" s="3">
        <v>5</v>
      </c>
      <c r="G2819" s="2" t="s">
        <v>1101</v>
      </c>
      <c r="H2819" s="2" t="s">
        <v>12374</v>
      </c>
      <c r="I2819" s="3" t="s">
        <v>12375</v>
      </c>
      <c r="J2819" s="3" t="s">
        <v>1098</v>
      </c>
      <c r="K2819" s="2" t="s">
        <v>12376</v>
      </c>
    </row>
    <row r="2820" spans="1:11" x14ac:dyDescent="0.25">
      <c r="A2820" s="2" t="s">
        <v>12377</v>
      </c>
      <c r="B2820" s="2" t="s">
        <v>259</v>
      </c>
      <c r="C2820" s="2" t="s">
        <v>31</v>
      </c>
      <c r="D2820" s="2" t="s">
        <v>260</v>
      </c>
      <c r="E2820" s="2" t="s">
        <v>390</v>
      </c>
      <c r="F2820" s="3">
        <v>6</v>
      </c>
      <c r="G2820" s="2" t="s">
        <v>1101</v>
      </c>
      <c r="H2820" s="2" t="s">
        <v>12378</v>
      </c>
      <c r="I2820" s="3" t="s">
        <v>12379</v>
      </c>
      <c r="J2820" s="3" t="s">
        <v>1098</v>
      </c>
      <c r="K2820" s="2" t="s">
        <v>12380</v>
      </c>
    </row>
    <row r="2821" spans="1:11" x14ac:dyDescent="0.25">
      <c r="A2821" s="2" t="s">
        <v>12381</v>
      </c>
      <c r="B2821" s="2" t="s">
        <v>262</v>
      </c>
      <c r="C2821" s="2" t="s">
        <v>31</v>
      </c>
      <c r="D2821" s="2" t="s">
        <v>263</v>
      </c>
      <c r="E2821" s="2" t="s">
        <v>1144</v>
      </c>
      <c r="F2821" s="3">
        <v>0</v>
      </c>
      <c r="G2821" s="2" t="s">
        <v>1095</v>
      </c>
      <c r="H2821" s="2" t="s">
        <v>12382</v>
      </c>
      <c r="I2821" s="3" t="s">
        <v>12383</v>
      </c>
      <c r="J2821" s="3" t="s">
        <v>1098</v>
      </c>
      <c r="K2821" s="2" t="s">
        <v>12384</v>
      </c>
    </row>
    <row r="2822" spans="1:11" x14ac:dyDescent="0.25">
      <c r="A2822" s="2" t="s">
        <v>12385</v>
      </c>
      <c r="B2822" s="2" t="s">
        <v>262</v>
      </c>
      <c r="C2822" s="2" t="s">
        <v>31</v>
      </c>
      <c r="D2822" s="2" t="s">
        <v>263</v>
      </c>
      <c r="E2822" s="2" t="s">
        <v>1144</v>
      </c>
      <c r="F2822" s="3">
        <v>1</v>
      </c>
      <c r="G2822" s="2" t="s">
        <v>1101</v>
      </c>
      <c r="H2822" s="2" t="s">
        <v>12386</v>
      </c>
      <c r="I2822" s="3" t="s">
        <v>12387</v>
      </c>
      <c r="J2822" s="3" t="s">
        <v>1098</v>
      </c>
      <c r="K2822" s="2" t="s">
        <v>12388</v>
      </c>
    </row>
    <row r="2823" spans="1:11" x14ac:dyDescent="0.25">
      <c r="A2823" s="2" t="s">
        <v>12389</v>
      </c>
      <c r="B2823" s="2" t="s">
        <v>262</v>
      </c>
      <c r="C2823" s="2" t="s">
        <v>31</v>
      </c>
      <c r="D2823" s="2" t="s">
        <v>263</v>
      </c>
      <c r="E2823" s="2" t="s">
        <v>1144</v>
      </c>
      <c r="F2823" s="3">
        <v>2</v>
      </c>
      <c r="G2823" s="2" t="s">
        <v>1101</v>
      </c>
      <c r="H2823" s="2" t="s">
        <v>12390</v>
      </c>
      <c r="I2823" s="3" t="s">
        <v>12391</v>
      </c>
      <c r="J2823" s="3" t="s">
        <v>1098</v>
      </c>
      <c r="K2823" s="2" t="s">
        <v>12392</v>
      </c>
    </row>
    <row r="2824" spans="1:11" x14ac:dyDescent="0.25">
      <c r="A2824" s="2" t="s">
        <v>12393</v>
      </c>
      <c r="B2824" s="2" t="s">
        <v>262</v>
      </c>
      <c r="C2824" s="2" t="s">
        <v>31</v>
      </c>
      <c r="D2824" s="2" t="s">
        <v>263</v>
      </c>
      <c r="E2824" s="2" t="s">
        <v>1144</v>
      </c>
      <c r="F2824" s="3">
        <v>3</v>
      </c>
      <c r="G2824" s="2" t="s">
        <v>1101</v>
      </c>
      <c r="H2824" s="2" t="s">
        <v>12394</v>
      </c>
      <c r="I2824" s="3" t="s">
        <v>12395</v>
      </c>
      <c r="J2824" s="3" t="s">
        <v>1098</v>
      </c>
      <c r="K2824" s="2" t="s">
        <v>12396</v>
      </c>
    </row>
    <row r="2825" spans="1:11" x14ac:dyDescent="0.25">
      <c r="A2825" s="2" t="s">
        <v>12397</v>
      </c>
      <c r="B2825" s="2" t="s">
        <v>262</v>
      </c>
      <c r="C2825" s="2" t="s">
        <v>31</v>
      </c>
      <c r="D2825" s="2" t="s">
        <v>263</v>
      </c>
      <c r="E2825" s="2" t="s">
        <v>1144</v>
      </c>
      <c r="F2825" s="3">
        <v>4</v>
      </c>
      <c r="G2825" s="2" t="s">
        <v>1101</v>
      </c>
      <c r="H2825" s="2" t="s">
        <v>12398</v>
      </c>
      <c r="I2825" s="3" t="s">
        <v>12399</v>
      </c>
      <c r="J2825" s="3" t="s">
        <v>1098</v>
      </c>
      <c r="K2825" s="2" t="s">
        <v>12400</v>
      </c>
    </row>
    <row r="2826" spans="1:11" x14ac:dyDescent="0.25">
      <c r="A2826" s="2" t="s">
        <v>12401</v>
      </c>
      <c r="B2826" s="2" t="s">
        <v>262</v>
      </c>
      <c r="C2826" s="2" t="s">
        <v>31</v>
      </c>
      <c r="D2826" s="2" t="s">
        <v>263</v>
      </c>
      <c r="E2826" s="2" t="s">
        <v>1144</v>
      </c>
      <c r="F2826" s="3">
        <v>5</v>
      </c>
      <c r="G2826" s="2" t="s">
        <v>1101</v>
      </c>
      <c r="H2826" s="2" t="s">
        <v>12402</v>
      </c>
      <c r="I2826" s="3" t="s">
        <v>12403</v>
      </c>
      <c r="J2826" s="3" t="s">
        <v>1098</v>
      </c>
      <c r="K2826" s="2" t="s">
        <v>12404</v>
      </c>
    </row>
    <row r="2827" spans="1:11" x14ac:dyDescent="0.25">
      <c r="A2827" s="2" t="s">
        <v>12405</v>
      </c>
      <c r="B2827" s="2" t="s">
        <v>262</v>
      </c>
      <c r="C2827" s="2" t="s">
        <v>31</v>
      </c>
      <c r="D2827" s="2" t="s">
        <v>263</v>
      </c>
      <c r="E2827" s="2" t="s">
        <v>1144</v>
      </c>
      <c r="F2827" s="3">
        <v>6</v>
      </c>
      <c r="G2827" s="2" t="s">
        <v>1101</v>
      </c>
      <c r="H2827" s="2" t="s">
        <v>12406</v>
      </c>
      <c r="I2827" s="3" t="s">
        <v>12407</v>
      </c>
      <c r="J2827" s="3" t="s">
        <v>1098</v>
      </c>
      <c r="K2827" s="2" t="s">
        <v>12408</v>
      </c>
    </row>
    <row r="2828" spans="1:11" x14ac:dyDescent="0.25">
      <c r="A2828" s="2" t="s">
        <v>12409</v>
      </c>
      <c r="B2828" s="2" t="s">
        <v>262</v>
      </c>
      <c r="C2828" s="2" t="s">
        <v>31</v>
      </c>
      <c r="D2828" s="2" t="s">
        <v>263</v>
      </c>
      <c r="E2828" s="2" t="s">
        <v>1189</v>
      </c>
      <c r="F2828" s="3">
        <v>0</v>
      </c>
      <c r="G2828" s="2" t="s">
        <v>1095</v>
      </c>
      <c r="H2828" s="2" t="s">
        <v>12410</v>
      </c>
      <c r="I2828" s="3" t="s">
        <v>12411</v>
      </c>
      <c r="J2828" s="3" t="s">
        <v>1098</v>
      </c>
      <c r="K2828" s="2" t="s">
        <v>12412</v>
      </c>
    </row>
    <row r="2829" spans="1:11" x14ac:dyDescent="0.25">
      <c r="A2829" s="2" t="s">
        <v>12413</v>
      </c>
      <c r="B2829" s="2" t="s">
        <v>262</v>
      </c>
      <c r="C2829" s="2" t="s">
        <v>31</v>
      </c>
      <c r="D2829" s="2" t="s">
        <v>263</v>
      </c>
      <c r="E2829" s="2" t="s">
        <v>1189</v>
      </c>
      <c r="F2829" s="3">
        <v>1</v>
      </c>
      <c r="G2829" s="2" t="s">
        <v>1101</v>
      </c>
      <c r="H2829" s="2" t="s">
        <v>12414</v>
      </c>
      <c r="I2829" s="3" t="s">
        <v>12415</v>
      </c>
      <c r="J2829" s="3" t="s">
        <v>1098</v>
      </c>
      <c r="K2829" s="2" t="s">
        <v>12416</v>
      </c>
    </row>
    <row r="2830" spans="1:11" x14ac:dyDescent="0.25">
      <c r="A2830" s="2" t="s">
        <v>12417</v>
      </c>
      <c r="B2830" s="2" t="s">
        <v>262</v>
      </c>
      <c r="C2830" s="2" t="s">
        <v>31</v>
      </c>
      <c r="D2830" s="2" t="s">
        <v>263</v>
      </c>
      <c r="E2830" s="2" t="s">
        <v>1189</v>
      </c>
      <c r="F2830" s="3">
        <v>2</v>
      </c>
      <c r="G2830" s="2" t="s">
        <v>1101</v>
      </c>
      <c r="H2830" s="2" t="s">
        <v>12418</v>
      </c>
      <c r="I2830" s="3" t="s">
        <v>12419</v>
      </c>
      <c r="J2830" s="3" t="s">
        <v>1098</v>
      </c>
      <c r="K2830" s="2" t="s">
        <v>12420</v>
      </c>
    </row>
    <row r="2831" spans="1:11" x14ac:dyDescent="0.25">
      <c r="A2831" s="2" t="s">
        <v>12421</v>
      </c>
      <c r="B2831" s="2" t="s">
        <v>262</v>
      </c>
      <c r="C2831" s="2" t="s">
        <v>31</v>
      </c>
      <c r="D2831" s="2" t="s">
        <v>263</v>
      </c>
      <c r="E2831" s="2" t="s">
        <v>1189</v>
      </c>
      <c r="F2831" s="3">
        <v>3</v>
      </c>
      <c r="G2831" s="2" t="s">
        <v>1101</v>
      </c>
      <c r="H2831" s="2" t="s">
        <v>12422</v>
      </c>
      <c r="I2831" s="3" t="s">
        <v>12423</v>
      </c>
      <c r="J2831" s="3" t="s">
        <v>1098</v>
      </c>
      <c r="K2831" s="2" t="s">
        <v>12424</v>
      </c>
    </row>
    <row r="2832" spans="1:11" x14ac:dyDescent="0.25">
      <c r="A2832" s="2" t="s">
        <v>12425</v>
      </c>
      <c r="B2832" s="2" t="s">
        <v>262</v>
      </c>
      <c r="C2832" s="2" t="s">
        <v>31</v>
      </c>
      <c r="D2832" s="2" t="s">
        <v>263</v>
      </c>
      <c r="E2832" s="2" t="s">
        <v>1189</v>
      </c>
      <c r="F2832" s="3">
        <v>4</v>
      </c>
      <c r="G2832" s="2" t="s">
        <v>1101</v>
      </c>
      <c r="H2832" s="2" t="s">
        <v>12426</v>
      </c>
      <c r="I2832" s="3" t="s">
        <v>12427</v>
      </c>
      <c r="J2832" s="3" t="s">
        <v>1098</v>
      </c>
      <c r="K2832" s="2" t="s">
        <v>12428</v>
      </c>
    </row>
    <row r="2833" spans="1:11" x14ac:dyDescent="0.25">
      <c r="A2833" s="2" t="s">
        <v>12429</v>
      </c>
      <c r="B2833" s="2" t="s">
        <v>262</v>
      </c>
      <c r="C2833" s="2" t="s">
        <v>31</v>
      </c>
      <c r="D2833" s="2" t="s">
        <v>263</v>
      </c>
      <c r="E2833" s="2" t="s">
        <v>1189</v>
      </c>
      <c r="F2833" s="3">
        <v>5</v>
      </c>
      <c r="G2833" s="2" t="s">
        <v>1101</v>
      </c>
      <c r="H2833" s="2" t="s">
        <v>12430</v>
      </c>
      <c r="I2833" s="3" t="s">
        <v>12431</v>
      </c>
      <c r="J2833" s="3" t="s">
        <v>1098</v>
      </c>
      <c r="K2833" s="2" t="s">
        <v>12432</v>
      </c>
    </row>
    <row r="2834" spans="1:11" x14ac:dyDescent="0.25">
      <c r="A2834" s="2" t="s">
        <v>12433</v>
      </c>
      <c r="B2834" s="2" t="s">
        <v>262</v>
      </c>
      <c r="C2834" s="2" t="s">
        <v>31</v>
      </c>
      <c r="D2834" s="2" t="s">
        <v>263</v>
      </c>
      <c r="E2834" s="2" t="s">
        <v>1189</v>
      </c>
      <c r="F2834" s="3">
        <v>6</v>
      </c>
      <c r="G2834" s="2" t="s">
        <v>1101</v>
      </c>
      <c r="H2834" s="2" t="s">
        <v>12434</v>
      </c>
      <c r="I2834" s="3" t="s">
        <v>12435</v>
      </c>
      <c r="J2834" s="3" t="s">
        <v>1098</v>
      </c>
      <c r="K2834" s="2" t="s">
        <v>12436</v>
      </c>
    </row>
    <row r="2835" spans="1:11" x14ac:dyDescent="0.25">
      <c r="A2835" s="2" t="s">
        <v>12437</v>
      </c>
      <c r="B2835" s="2" t="s">
        <v>262</v>
      </c>
      <c r="C2835" s="2" t="s">
        <v>31</v>
      </c>
      <c r="D2835" s="2" t="s">
        <v>263</v>
      </c>
      <c r="E2835" s="2" t="s">
        <v>398</v>
      </c>
      <c r="F2835" s="3">
        <v>0</v>
      </c>
      <c r="G2835" s="2" t="s">
        <v>1095</v>
      </c>
      <c r="H2835" s="2" t="s">
        <v>12438</v>
      </c>
      <c r="I2835" s="3" t="s">
        <v>12439</v>
      </c>
      <c r="J2835" s="3" t="s">
        <v>1098</v>
      </c>
      <c r="K2835" s="2" t="s">
        <v>12440</v>
      </c>
    </row>
    <row r="2836" spans="1:11" x14ac:dyDescent="0.25">
      <c r="A2836" s="2" t="s">
        <v>12441</v>
      </c>
      <c r="B2836" s="2" t="s">
        <v>262</v>
      </c>
      <c r="C2836" s="2" t="s">
        <v>31</v>
      </c>
      <c r="D2836" s="2" t="s">
        <v>263</v>
      </c>
      <c r="E2836" s="2" t="s">
        <v>398</v>
      </c>
      <c r="F2836" s="3">
        <v>1</v>
      </c>
      <c r="G2836" s="2" t="s">
        <v>1101</v>
      </c>
      <c r="H2836" s="2" t="s">
        <v>12442</v>
      </c>
      <c r="I2836" s="3" t="s">
        <v>12443</v>
      </c>
      <c r="J2836" s="3" t="s">
        <v>1098</v>
      </c>
      <c r="K2836" s="2" t="s">
        <v>12444</v>
      </c>
    </row>
    <row r="2837" spans="1:11" x14ac:dyDescent="0.25">
      <c r="A2837" s="2" t="s">
        <v>12445</v>
      </c>
      <c r="B2837" s="2" t="s">
        <v>262</v>
      </c>
      <c r="C2837" s="2" t="s">
        <v>31</v>
      </c>
      <c r="D2837" s="2" t="s">
        <v>263</v>
      </c>
      <c r="E2837" s="2" t="s">
        <v>398</v>
      </c>
      <c r="F2837" s="3">
        <v>2</v>
      </c>
      <c r="G2837" s="2" t="s">
        <v>1101</v>
      </c>
      <c r="H2837" s="2" t="s">
        <v>12446</v>
      </c>
      <c r="I2837" s="3" t="s">
        <v>12447</v>
      </c>
      <c r="J2837" s="3" t="s">
        <v>1098</v>
      </c>
      <c r="K2837" s="2" t="s">
        <v>12448</v>
      </c>
    </row>
    <row r="2838" spans="1:11" x14ac:dyDescent="0.25">
      <c r="A2838" s="2" t="s">
        <v>12449</v>
      </c>
      <c r="B2838" s="2" t="s">
        <v>262</v>
      </c>
      <c r="C2838" s="2" t="s">
        <v>31</v>
      </c>
      <c r="D2838" s="2" t="s">
        <v>263</v>
      </c>
      <c r="E2838" s="2" t="s">
        <v>398</v>
      </c>
      <c r="F2838" s="3">
        <v>3</v>
      </c>
      <c r="G2838" s="2" t="s">
        <v>1101</v>
      </c>
      <c r="H2838" s="2" t="s">
        <v>12450</v>
      </c>
      <c r="I2838" s="3" t="s">
        <v>12451</v>
      </c>
      <c r="J2838" s="3" t="s">
        <v>1098</v>
      </c>
      <c r="K2838" s="2" t="s">
        <v>12452</v>
      </c>
    </row>
    <row r="2839" spans="1:11" x14ac:dyDescent="0.25">
      <c r="A2839" s="2" t="s">
        <v>12453</v>
      </c>
      <c r="B2839" s="2" t="s">
        <v>262</v>
      </c>
      <c r="C2839" s="2" t="s">
        <v>31</v>
      </c>
      <c r="D2839" s="2" t="s">
        <v>263</v>
      </c>
      <c r="E2839" s="2" t="s">
        <v>398</v>
      </c>
      <c r="F2839" s="3">
        <v>4</v>
      </c>
      <c r="G2839" s="2" t="s">
        <v>1101</v>
      </c>
      <c r="H2839" s="2" t="s">
        <v>12454</v>
      </c>
      <c r="I2839" s="3" t="s">
        <v>12455</v>
      </c>
      <c r="J2839" s="3" t="s">
        <v>1098</v>
      </c>
      <c r="K2839" s="2" t="s">
        <v>12456</v>
      </c>
    </row>
    <row r="2840" spans="1:11" x14ac:dyDescent="0.25">
      <c r="A2840" s="2" t="s">
        <v>12457</v>
      </c>
      <c r="B2840" s="2" t="s">
        <v>262</v>
      </c>
      <c r="C2840" s="2" t="s">
        <v>31</v>
      </c>
      <c r="D2840" s="2" t="s">
        <v>263</v>
      </c>
      <c r="E2840" s="2" t="s">
        <v>398</v>
      </c>
      <c r="F2840" s="3">
        <v>5</v>
      </c>
      <c r="G2840" s="2" t="s">
        <v>1101</v>
      </c>
      <c r="H2840" s="2" t="s">
        <v>12458</v>
      </c>
      <c r="I2840" s="3" t="s">
        <v>12459</v>
      </c>
      <c r="J2840" s="3" t="s">
        <v>1098</v>
      </c>
      <c r="K2840" s="2" t="s">
        <v>12460</v>
      </c>
    </row>
    <row r="2841" spans="1:11" x14ac:dyDescent="0.25">
      <c r="A2841" s="2" t="s">
        <v>12461</v>
      </c>
      <c r="B2841" s="2" t="s">
        <v>262</v>
      </c>
      <c r="C2841" s="2" t="s">
        <v>31</v>
      </c>
      <c r="D2841" s="2" t="s">
        <v>263</v>
      </c>
      <c r="E2841" s="2" t="s">
        <v>398</v>
      </c>
      <c r="F2841" s="3">
        <v>6</v>
      </c>
      <c r="G2841" s="2" t="s">
        <v>1101</v>
      </c>
      <c r="H2841" s="2" t="s">
        <v>12462</v>
      </c>
      <c r="I2841" s="3" t="s">
        <v>12463</v>
      </c>
      <c r="J2841" s="3" t="s">
        <v>1098</v>
      </c>
      <c r="K2841" s="2" t="s">
        <v>12464</v>
      </c>
    </row>
    <row r="2842" spans="1:11" x14ac:dyDescent="0.25">
      <c r="A2842" s="2" t="s">
        <v>12465</v>
      </c>
      <c r="B2842" s="2" t="s">
        <v>265</v>
      </c>
      <c r="C2842" s="2" t="s">
        <v>31</v>
      </c>
      <c r="D2842" s="2" t="s">
        <v>266</v>
      </c>
      <c r="E2842" s="2" t="s">
        <v>398</v>
      </c>
      <c r="F2842" s="3">
        <v>0</v>
      </c>
      <c r="G2842" s="2" t="s">
        <v>1095</v>
      </c>
      <c r="H2842" s="2" t="s">
        <v>12466</v>
      </c>
      <c r="I2842" s="3" t="s">
        <v>12467</v>
      </c>
      <c r="J2842" s="3" t="s">
        <v>1098</v>
      </c>
      <c r="K2842" s="2" t="s">
        <v>12468</v>
      </c>
    </row>
    <row r="2843" spans="1:11" x14ac:dyDescent="0.25">
      <c r="A2843" s="2" t="s">
        <v>12469</v>
      </c>
      <c r="B2843" s="2" t="s">
        <v>265</v>
      </c>
      <c r="C2843" s="2" t="s">
        <v>31</v>
      </c>
      <c r="D2843" s="2" t="s">
        <v>266</v>
      </c>
      <c r="E2843" s="2" t="s">
        <v>398</v>
      </c>
      <c r="F2843" s="3">
        <v>1</v>
      </c>
      <c r="G2843" s="2" t="s">
        <v>1101</v>
      </c>
      <c r="H2843" s="2" t="s">
        <v>12470</v>
      </c>
      <c r="I2843" s="3" t="s">
        <v>12471</v>
      </c>
      <c r="J2843" s="3" t="s">
        <v>1098</v>
      </c>
      <c r="K2843" s="2" t="s">
        <v>12472</v>
      </c>
    </row>
    <row r="2844" spans="1:11" x14ac:dyDescent="0.25">
      <c r="A2844" s="2" t="s">
        <v>12473</v>
      </c>
      <c r="B2844" s="2" t="s">
        <v>265</v>
      </c>
      <c r="C2844" s="2" t="s">
        <v>31</v>
      </c>
      <c r="D2844" s="2" t="s">
        <v>266</v>
      </c>
      <c r="E2844" s="2" t="s">
        <v>398</v>
      </c>
      <c r="F2844" s="3">
        <v>2</v>
      </c>
      <c r="G2844" s="2" t="s">
        <v>1101</v>
      </c>
      <c r="H2844" s="2" t="s">
        <v>12474</v>
      </c>
      <c r="I2844" s="3" t="s">
        <v>12475</v>
      </c>
      <c r="J2844" s="3" t="s">
        <v>1098</v>
      </c>
      <c r="K2844" s="2" t="s">
        <v>12476</v>
      </c>
    </row>
    <row r="2845" spans="1:11" x14ac:dyDescent="0.25">
      <c r="A2845" s="2" t="s">
        <v>12477</v>
      </c>
      <c r="B2845" s="2" t="s">
        <v>265</v>
      </c>
      <c r="C2845" s="2" t="s">
        <v>31</v>
      </c>
      <c r="D2845" s="2" t="s">
        <v>266</v>
      </c>
      <c r="E2845" s="2" t="s">
        <v>398</v>
      </c>
      <c r="F2845" s="3">
        <v>3</v>
      </c>
      <c r="G2845" s="2" t="s">
        <v>1101</v>
      </c>
      <c r="H2845" s="2" t="s">
        <v>12478</v>
      </c>
      <c r="I2845" s="3" t="s">
        <v>12479</v>
      </c>
      <c r="J2845" s="3" t="s">
        <v>1098</v>
      </c>
      <c r="K2845" s="2" t="s">
        <v>12480</v>
      </c>
    </row>
    <row r="2846" spans="1:11" x14ac:dyDescent="0.25">
      <c r="A2846" s="2" t="s">
        <v>12481</v>
      </c>
      <c r="B2846" s="2" t="s">
        <v>265</v>
      </c>
      <c r="C2846" s="2" t="s">
        <v>31</v>
      </c>
      <c r="D2846" s="2" t="s">
        <v>266</v>
      </c>
      <c r="E2846" s="2" t="s">
        <v>398</v>
      </c>
      <c r="F2846" s="3">
        <v>4</v>
      </c>
      <c r="G2846" s="2" t="s">
        <v>1101</v>
      </c>
      <c r="H2846" s="2" t="s">
        <v>12482</v>
      </c>
      <c r="I2846" s="3" t="s">
        <v>12483</v>
      </c>
      <c r="J2846" s="3" t="s">
        <v>1098</v>
      </c>
      <c r="K2846" s="2" t="s">
        <v>12484</v>
      </c>
    </row>
    <row r="2847" spans="1:11" x14ac:dyDescent="0.25">
      <c r="A2847" s="2" t="s">
        <v>12485</v>
      </c>
      <c r="B2847" s="2" t="s">
        <v>265</v>
      </c>
      <c r="C2847" s="2" t="s">
        <v>31</v>
      </c>
      <c r="D2847" s="2" t="s">
        <v>266</v>
      </c>
      <c r="E2847" s="2" t="s">
        <v>398</v>
      </c>
      <c r="F2847" s="3">
        <v>5</v>
      </c>
      <c r="G2847" s="2" t="s">
        <v>1101</v>
      </c>
      <c r="H2847" s="2" t="s">
        <v>12486</v>
      </c>
      <c r="I2847" s="3" t="s">
        <v>12487</v>
      </c>
      <c r="J2847" s="3" t="s">
        <v>1098</v>
      </c>
      <c r="K2847" s="2" t="s">
        <v>12488</v>
      </c>
    </row>
    <row r="2848" spans="1:11" x14ac:dyDescent="0.25">
      <c r="A2848" s="2" t="s">
        <v>12489</v>
      </c>
      <c r="B2848" s="2" t="s">
        <v>265</v>
      </c>
      <c r="C2848" s="2" t="s">
        <v>31</v>
      </c>
      <c r="D2848" s="2" t="s">
        <v>266</v>
      </c>
      <c r="E2848" s="2" t="s">
        <v>398</v>
      </c>
      <c r="F2848" s="3">
        <v>6</v>
      </c>
      <c r="G2848" s="2" t="s">
        <v>1101</v>
      </c>
      <c r="H2848" s="2" t="s">
        <v>12490</v>
      </c>
      <c r="I2848" s="3" t="s">
        <v>12491</v>
      </c>
      <c r="J2848" s="3" t="s">
        <v>1132</v>
      </c>
      <c r="K2848" s="2" t="s">
        <v>12492</v>
      </c>
    </row>
    <row r="2849" spans="1:11" x14ac:dyDescent="0.25">
      <c r="A2849" s="2" t="s">
        <v>12493</v>
      </c>
      <c r="B2849" s="2" t="s">
        <v>265</v>
      </c>
      <c r="C2849" s="2" t="s">
        <v>31</v>
      </c>
      <c r="D2849" s="2" t="s">
        <v>266</v>
      </c>
      <c r="E2849" s="2" t="s">
        <v>390</v>
      </c>
      <c r="F2849" s="3">
        <v>0</v>
      </c>
      <c r="G2849" s="2" t="s">
        <v>1095</v>
      </c>
      <c r="H2849" s="2" t="s">
        <v>12494</v>
      </c>
      <c r="I2849" s="3" t="s">
        <v>12495</v>
      </c>
      <c r="J2849" s="3" t="s">
        <v>1098</v>
      </c>
      <c r="K2849" s="2" t="s">
        <v>12496</v>
      </c>
    </row>
    <row r="2850" spans="1:11" x14ac:dyDescent="0.25">
      <c r="A2850" s="2" t="s">
        <v>12497</v>
      </c>
      <c r="B2850" s="2" t="s">
        <v>265</v>
      </c>
      <c r="C2850" s="2" t="s">
        <v>31</v>
      </c>
      <c r="D2850" s="2" t="s">
        <v>266</v>
      </c>
      <c r="E2850" s="2" t="s">
        <v>390</v>
      </c>
      <c r="F2850" s="3">
        <v>1</v>
      </c>
      <c r="G2850" s="2" t="s">
        <v>1101</v>
      </c>
      <c r="H2850" s="2" t="s">
        <v>12498</v>
      </c>
      <c r="I2850" s="3" t="s">
        <v>12499</v>
      </c>
      <c r="J2850" s="3" t="s">
        <v>1098</v>
      </c>
      <c r="K2850" s="2" t="s">
        <v>12500</v>
      </c>
    </row>
    <row r="2851" spans="1:11" x14ac:dyDescent="0.25">
      <c r="A2851" s="2" t="s">
        <v>12501</v>
      </c>
      <c r="B2851" s="2" t="s">
        <v>265</v>
      </c>
      <c r="C2851" s="2" t="s">
        <v>31</v>
      </c>
      <c r="D2851" s="2" t="s">
        <v>266</v>
      </c>
      <c r="E2851" s="2" t="s">
        <v>390</v>
      </c>
      <c r="F2851" s="3">
        <v>2</v>
      </c>
      <c r="G2851" s="2" t="s">
        <v>1101</v>
      </c>
      <c r="H2851" s="2" t="s">
        <v>12502</v>
      </c>
      <c r="I2851" s="3" t="s">
        <v>12503</v>
      </c>
      <c r="J2851" s="3" t="s">
        <v>1098</v>
      </c>
      <c r="K2851" s="2" t="s">
        <v>12504</v>
      </c>
    </row>
    <row r="2852" spans="1:11" x14ac:dyDescent="0.25">
      <c r="A2852" s="2" t="s">
        <v>12505</v>
      </c>
      <c r="B2852" s="2" t="s">
        <v>265</v>
      </c>
      <c r="C2852" s="2" t="s">
        <v>31</v>
      </c>
      <c r="D2852" s="2" t="s">
        <v>266</v>
      </c>
      <c r="E2852" s="2" t="s">
        <v>390</v>
      </c>
      <c r="F2852" s="3">
        <v>3</v>
      </c>
      <c r="G2852" s="2" t="s">
        <v>1101</v>
      </c>
      <c r="H2852" s="2" t="s">
        <v>12506</v>
      </c>
      <c r="I2852" s="3" t="s">
        <v>12507</v>
      </c>
      <c r="J2852" s="3" t="s">
        <v>1098</v>
      </c>
      <c r="K2852" s="2" t="s">
        <v>12508</v>
      </c>
    </row>
    <row r="2853" spans="1:11" x14ac:dyDescent="0.25">
      <c r="A2853" s="2" t="s">
        <v>12509</v>
      </c>
      <c r="B2853" s="2" t="s">
        <v>265</v>
      </c>
      <c r="C2853" s="2" t="s">
        <v>31</v>
      </c>
      <c r="D2853" s="2" t="s">
        <v>266</v>
      </c>
      <c r="E2853" s="2" t="s">
        <v>390</v>
      </c>
      <c r="F2853" s="3">
        <v>4</v>
      </c>
      <c r="G2853" s="2" t="s">
        <v>1101</v>
      </c>
      <c r="H2853" s="2" t="s">
        <v>12510</v>
      </c>
      <c r="I2853" s="3" t="s">
        <v>12511</v>
      </c>
      <c r="J2853" s="3" t="s">
        <v>1098</v>
      </c>
      <c r="K2853" s="2" t="s">
        <v>12512</v>
      </c>
    </row>
    <row r="2854" spans="1:11" x14ac:dyDescent="0.25">
      <c r="A2854" s="2" t="s">
        <v>12513</v>
      </c>
      <c r="B2854" s="2" t="s">
        <v>265</v>
      </c>
      <c r="C2854" s="2" t="s">
        <v>31</v>
      </c>
      <c r="D2854" s="2" t="s">
        <v>266</v>
      </c>
      <c r="E2854" s="2" t="s">
        <v>390</v>
      </c>
      <c r="F2854" s="3">
        <v>5</v>
      </c>
      <c r="G2854" s="2" t="s">
        <v>1101</v>
      </c>
      <c r="H2854" s="2" t="s">
        <v>12514</v>
      </c>
      <c r="I2854" s="3" t="s">
        <v>12515</v>
      </c>
      <c r="J2854" s="3" t="s">
        <v>1137</v>
      </c>
      <c r="K2854" s="2" t="s">
        <v>12516</v>
      </c>
    </row>
    <row r="2855" spans="1:11" x14ac:dyDescent="0.25">
      <c r="A2855" s="2" t="s">
        <v>12517</v>
      </c>
      <c r="B2855" s="2" t="s">
        <v>265</v>
      </c>
      <c r="C2855" s="2" t="s">
        <v>31</v>
      </c>
      <c r="D2855" s="2" t="s">
        <v>266</v>
      </c>
      <c r="E2855" s="2" t="s">
        <v>390</v>
      </c>
      <c r="F2855" s="3">
        <v>6</v>
      </c>
      <c r="G2855" s="2" t="s">
        <v>1101</v>
      </c>
      <c r="H2855" s="2" t="s">
        <v>12518</v>
      </c>
      <c r="I2855" s="3" t="s">
        <v>12519</v>
      </c>
      <c r="J2855" s="3" t="s">
        <v>1098</v>
      </c>
      <c r="K2855" s="2" t="s">
        <v>12520</v>
      </c>
    </row>
    <row r="2856" spans="1:11" x14ac:dyDescent="0.25">
      <c r="A2856" s="2" t="s">
        <v>12521</v>
      </c>
      <c r="B2856" s="2" t="s">
        <v>268</v>
      </c>
      <c r="C2856" s="2" t="s">
        <v>31</v>
      </c>
      <c r="D2856" s="2" t="s">
        <v>269</v>
      </c>
      <c r="E2856" s="2" t="s">
        <v>388</v>
      </c>
      <c r="F2856" s="3">
        <v>0</v>
      </c>
      <c r="G2856" s="2" t="s">
        <v>1095</v>
      </c>
      <c r="H2856" s="2" t="s">
        <v>12522</v>
      </c>
      <c r="I2856" s="3" t="s">
        <v>12523</v>
      </c>
      <c r="J2856" s="3" t="s">
        <v>1098</v>
      </c>
      <c r="K2856" s="2" t="s">
        <v>12524</v>
      </c>
    </row>
    <row r="2857" spans="1:11" x14ac:dyDescent="0.25">
      <c r="A2857" s="2" t="s">
        <v>12525</v>
      </c>
      <c r="B2857" s="2" t="s">
        <v>268</v>
      </c>
      <c r="C2857" s="2" t="s">
        <v>31</v>
      </c>
      <c r="D2857" s="2" t="s">
        <v>269</v>
      </c>
      <c r="E2857" s="2" t="s">
        <v>388</v>
      </c>
      <c r="F2857" s="3">
        <v>2</v>
      </c>
      <c r="G2857" s="2" t="s">
        <v>1101</v>
      </c>
      <c r="H2857" s="2" t="s">
        <v>12526</v>
      </c>
      <c r="I2857" s="3" t="s">
        <v>12527</v>
      </c>
      <c r="J2857" s="3" t="s">
        <v>1098</v>
      </c>
      <c r="K2857" s="2" t="s">
        <v>12528</v>
      </c>
    </row>
    <row r="2858" spans="1:11" x14ac:dyDescent="0.25">
      <c r="A2858" s="2" t="s">
        <v>12529</v>
      </c>
      <c r="B2858" s="2" t="s">
        <v>268</v>
      </c>
      <c r="C2858" s="2" t="s">
        <v>31</v>
      </c>
      <c r="D2858" s="2" t="s">
        <v>269</v>
      </c>
      <c r="E2858" s="2" t="s">
        <v>388</v>
      </c>
      <c r="F2858" s="3">
        <v>3</v>
      </c>
      <c r="G2858" s="2" t="s">
        <v>1101</v>
      </c>
      <c r="H2858" s="2" t="s">
        <v>12530</v>
      </c>
      <c r="I2858" s="3" t="s">
        <v>12531</v>
      </c>
      <c r="J2858" s="3" t="s">
        <v>1098</v>
      </c>
      <c r="K2858" s="2" t="s">
        <v>12532</v>
      </c>
    </row>
    <row r="2859" spans="1:11" x14ac:dyDescent="0.25">
      <c r="A2859" s="2" t="s">
        <v>12533</v>
      </c>
      <c r="B2859" s="2" t="s">
        <v>268</v>
      </c>
      <c r="C2859" s="2" t="s">
        <v>31</v>
      </c>
      <c r="D2859" s="2" t="s">
        <v>269</v>
      </c>
      <c r="E2859" s="2" t="s">
        <v>388</v>
      </c>
      <c r="F2859" s="3">
        <v>4</v>
      </c>
      <c r="G2859" s="2" t="s">
        <v>1101</v>
      </c>
      <c r="H2859" s="2" t="s">
        <v>12534</v>
      </c>
      <c r="I2859" s="3" t="s">
        <v>12535</v>
      </c>
      <c r="J2859" s="3" t="s">
        <v>1098</v>
      </c>
      <c r="K2859" s="2" t="s">
        <v>12536</v>
      </c>
    </row>
    <row r="2860" spans="1:11" x14ac:dyDescent="0.25">
      <c r="A2860" s="2" t="s">
        <v>12537</v>
      </c>
      <c r="B2860" s="2" t="s">
        <v>268</v>
      </c>
      <c r="C2860" s="2" t="s">
        <v>31</v>
      </c>
      <c r="D2860" s="2" t="s">
        <v>269</v>
      </c>
      <c r="E2860" s="2" t="s">
        <v>388</v>
      </c>
      <c r="F2860" s="3">
        <v>5</v>
      </c>
      <c r="G2860" s="2" t="s">
        <v>1101</v>
      </c>
      <c r="H2860" s="2" t="s">
        <v>12538</v>
      </c>
      <c r="I2860" s="3" t="s">
        <v>12539</v>
      </c>
      <c r="J2860" s="3" t="s">
        <v>1098</v>
      </c>
      <c r="K2860" s="2" t="s">
        <v>12540</v>
      </c>
    </row>
    <row r="2861" spans="1:11" x14ac:dyDescent="0.25">
      <c r="A2861" s="2" t="s">
        <v>12541</v>
      </c>
      <c r="B2861" s="2" t="s">
        <v>268</v>
      </c>
      <c r="C2861" s="2" t="s">
        <v>31</v>
      </c>
      <c r="D2861" s="2" t="s">
        <v>269</v>
      </c>
      <c r="E2861" s="2" t="s">
        <v>388</v>
      </c>
      <c r="F2861" s="3">
        <v>6</v>
      </c>
      <c r="G2861" s="2" t="s">
        <v>1101</v>
      </c>
      <c r="H2861" s="2" t="s">
        <v>12542</v>
      </c>
      <c r="I2861" s="3" t="s">
        <v>12543</v>
      </c>
      <c r="J2861" s="3" t="s">
        <v>2720</v>
      </c>
      <c r="K2861" s="2" t="s">
        <v>12544</v>
      </c>
    </row>
    <row r="2862" spans="1:11" x14ac:dyDescent="0.25">
      <c r="A2862" s="2" t="s">
        <v>12541</v>
      </c>
      <c r="B2862" s="2" t="s">
        <v>268</v>
      </c>
      <c r="C2862" s="2" t="s">
        <v>31</v>
      </c>
      <c r="D2862" s="2" t="s">
        <v>269</v>
      </c>
      <c r="E2862" s="2" t="s">
        <v>388</v>
      </c>
      <c r="F2862" s="3">
        <v>6</v>
      </c>
      <c r="G2862" s="2" t="s">
        <v>1101</v>
      </c>
      <c r="H2862" s="2" t="s">
        <v>12545</v>
      </c>
      <c r="I2862" s="3" t="s">
        <v>12546</v>
      </c>
      <c r="J2862" s="3" t="s">
        <v>1098</v>
      </c>
      <c r="K2862" s="2" t="s">
        <v>12547</v>
      </c>
    </row>
    <row r="2863" spans="1:11" x14ac:dyDescent="0.25">
      <c r="A2863" s="2" t="s">
        <v>12548</v>
      </c>
      <c r="B2863" s="2" t="s">
        <v>268</v>
      </c>
      <c r="C2863" s="2" t="s">
        <v>31</v>
      </c>
      <c r="D2863" s="2" t="s">
        <v>269</v>
      </c>
      <c r="E2863" s="2" t="s">
        <v>1144</v>
      </c>
      <c r="F2863" s="3">
        <v>0</v>
      </c>
      <c r="G2863" s="2" t="s">
        <v>1095</v>
      </c>
      <c r="H2863" s="2" t="s">
        <v>12549</v>
      </c>
      <c r="I2863" s="3" t="s">
        <v>12550</v>
      </c>
      <c r="J2863" s="3" t="s">
        <v>1098</v>
      </c>
      <c r="K2863" s="2" t="s">
        <v>12551</v>
      </c>
    </row>
    <row r="2864" spans="1:11" x14ac:dyDescent="0.25">
      <c r="A2864" s="2" t="s">
        <v>12552</v>
      </c>
      <c r="B2864" s="2" t="s">
        <v>268</v>
      </c>
      <c r="C2864" s="2" t="s">
        <v>31</v>
      </c>
      <c r="D2864" s="2" t="s">
        <v>269</v>
      </c>
      <c r="E2864" s="2" t="s">
        <v>1144</v>
      </c>
      <c r="F2864" s="3">
        <v>1</v>
      </c>
      <c r="G2864" s="2" t="s">
        <v>1101</v>
      </c>
      <c r="H2864" s="2" t="s">
        <v>12553</v>
      </c>
      <c r="I2864" s="3" t="s">
        <v>12554</v>
      </c>
      <c r="J2864" s="3" t="s">
        <v>1098</v>
      </c>
      <c r="K2864" s="2" t="s">
        <v>12555</v>
      </c>
    </row>
    <row r="2865" spans="1:11" x14ac:dyDescent="0.25">
      <c r="A2865" s="2" t="s">
        <v>12556</v>
      </c>
      <c r="B2865" s="2" t="s">
        <v>268</v>
      </c>
      <c r="C2865" s="2" t="s">
        <v>31</v>
      </c>
      <c r="D2865" s="2" t="s">
        <v>269</v>
      </c>
      <c r="E2865" s="2" t="s">
        <v>1144</v>
      </c>
      <c r="F2865" s="3">
        <v>2</v>
      </c>
      <c r="G2865" s="2" t="s">
        <v>1101</v>
      </c>
      <c r="H2865" s="2" t="s">
        <v>12557</v>
      </c>
      <c r="I2865" s="3" t="s">
        <v>12558</v>
      </c>
      <c r="J2865" s="3" t="s">
        <v>1098</v>
      </c>
      <c r="K2865" s="2" t="s">
        <v>12559</v>
      </c>
    </row>
    <row r="2866" spans="1:11" x14ac:dyDescent="0.25">
      <c r="A2866" s="2" t="s">
        <v>12560</v>
      </c>
      <c r="B2866" s="2" t="s">
        <v>268</v>
      </c>
      <c r="C2866" s="2" t="s">
        <v>31</v>
      </c>
      <c r="D2866" s="2" t="s">
        <v>269</v>
      </c>
      <c r="E2866" s="2" t="s">
        <v>1144</v>
      </c>
      <c r="F2866" s="3">
        <v>3</v>
      </c>
      <c r="G2866" s="2" t="s">
        <v>1101</v>
      </c>
      <c r="H2866" s="2" t="s">
        <v>12561</v>
      </c>
      <c r="I2866" s="3" t="s">
        <v>12562</v>
      </c>
      <c r="J2866" s="3" t="s">
        <v>1098</v>
      </c>
      <c r="K2866" s="2" t="s">
        <v>12563</v>
      </c>
    </row>
    <row r="2867" spans="1:11" x14ac:dyDescent="0.25">
      <c r="A2867" s="2" t="s">
        <v>12564</v>
      </c>
      <c r="B2867" s="2" t="s">
        <v>268</v>
      </c>
      <c r="C2867" s="2" t="s">
        <v>31</v>
      </c>
      <c r="D2867" s="2" t="s">
        <v>269</v>
      </c>
      <c r="E2867" s="2" t="s">
        <v>1144</v>
      </c>
      <c r="F2867" s="3">
        <v>4</v>
      </c>
      <c r="G2867" s="2" t="s">
        <v>1101</v>
      </c>
      <c r="H2867" s="2" t="s">
        <v>12565</v>
      </c>
      <c r="I2867" s="3" t="s">
        <v>12566</v>
      </c>
      <c r="J2867" s="3" t="s">
        <v>1098</v>
      </c>
      <c r="K2867" s="2" t="s">
        <v>12567</v>
      </c>
    </row>
    <row r="2868" spans="1:11" x14ac:dyDescent="0.25">
      <c r="A2868" s="2" t="s">
        <v>12568</v>
      </c>
      <c r="B2868" s="2" t="s">
        <v>268</v>
      </c>
      <c r="C2868" s="2" t="s">
        <v>31</v>
      </c>
      <c r="D2868" s="2" t="s">
        <v>269</v>
      </c>
      <c r="E2868" s="2" t="s">
        <v>1144</v>
      </c>
      <c r="F2868" s="3">
        <v>5</v>
      </c>
      <c r="G2868" s="2" t="s">
        <v>1101</v>
      </c>
      <c r="H2868" s="2" t="s">
        <v>12569</v>
      </c>
      <c r="I2868" s="3" t="s">
        <v>12570</v>
      </c>
      <c r="J2868" s="3" t="s">
        <v>1098</v>
      </c>
      <c r="K2868" s="2" t="s">
        <v>12571</v>
      </c>
    </row>
    <row r="2869" spans="1:11" x14ac:dyDescent="0.25">
      <c r="A2869" s="2" t="s">
        <v>12572</v>
      </c>
      <c r="B2869" s="2" t="s">
        <v>268</v>
      </c>
      <c r="C2869" s="2" t="s">
        <v>31</v>
      </c>
      <c r="D2869" s="2" t="s">
        <v>269</v>
      </c>
      <c r="E2869" s="2" t="s">
        <v>1144</v>
      </c>
      <c r="F2869" s="3">
        <v>6</v>
      </c>
      <c r="G2869" s="2" t="s">
        <v>1101</v>
      </c>
      <c r="H2869" s="2" t="s">
        <v>12573</v>
      </c>
      <c r="I2869" s="3" t="s">
        <v>12574</v>
      </c>
      <c r="J2869" s="3" t="s">
        <v>1098</v>
      </c>
      <c r="K2869" s="2" t="s">
        <v>12575</v>
      </c>
    </row>
    <row r="2870" spans="1:11" x14ac:dyDescent="0.25">
      <c r="A2870" s="2" t="s">
        <v>12576</v>
      </c>
      <c r="B2870" s="2" t="s">
        <v>268</v>
      </c>
      <c r="C2870" s="2" t="s">
        <v>31</v>
      </c>
      <c r="D2870" s="2" t="s">
        <v>269</v>
      </c>
      <c r="E2870" s="2" t="s">
        <v>380</v>
      </c>
      <c r="F2870" s="3">
        <v>0</v>
      </c>
      <c r="G2870" s="2" t="s">
        <v>1095</v>
      </c>
      <c r="H2870" s="2" t="s">
        <v>12577</v>
      </c>
      <c r="I2870" s="3" t="s">
        <v>12578</v>
      </c>
      <c r="J2870" s="3" t="s">
        <v>1098</v>
      </c>
      <c r="K2870" s="2" t="s">
        <v>12579</v>
      </c>
    </row>
    <row r="2871" spans="1:11" x14ac:dyDescent="0.25">
      <c r="A2871" s="2" t="s">
        <v>12580</v>
      </c>
      <c r="B2871" s="2" t="s">
        <v>268</v>
      </c>
      <c r="C2871" s="2" t="s">
        <v>31</v>
      </c>
      <c r="D2871" s="2" t="s">
        <v>269</v>
      </c>
      <c r="E2871" s="2" t="s">
        <v>380</v>
      </c>
      <c r="F2871" s="3">
        <v>1</v>
      </c>
      <c r="G2871" s="2" t="s">
        <v>1101</v>
      </c>
      <c r="H2871" s="2" t="s">
        <v>12581</v>
      </c>
      <c r="I2871" s="3" t="s">
        <v>12582</v>
      </c>
      <c r="J2871" s="3" t="s">
        <v>1098</v>
      </c>
      <c r="K2871" s="2" t="s">
        <v>12583</v>
      </c>
    </row>
    <row r="2872" spans="1:11" x14ac:dyDescent="0.25">
      <c r="A2872" s="2" t="s">
        <v>12584</v>
      </c>
      <c r="B2872" s="2" t="s">
        <v>268</v>
      </c>
      <c r="C2872" s="2" t="s">
        <v>31</v>
      </c>
      <c r="D2872" s="2" t="s">
        <v>269</v>
      </c>
      <c r="E2872" s="2" t="s">
        <v>380</v>
      </c>
      <c r="F2872" s="3">
        <v>2</v>
      </c>
      <c r="G2872" s="2" t="s">
        <v>1101</v>
      </c>
      <c r="H2872" s="2" t="s">
        <v>12585</v>
      </c>
      <c r="I2872" s="3" t="s">
        <v>12586</v>
      </c>
      <c r="J2872" s="3" t="s">
        <v>1098</v>
      </c>
      <c r="K2872" s="2" t="s">
        <v>12587</v>
      </c>
    </row>
    <row r="2873" spans="1:11" x14ac:dyDescent="0.25">
      <c r="A2873" s="2" t="s">
        <v>12588</v>
      </c>
      <c r="B2873" s="2" t="s">
        <v>268</v>
      </c>
      <c r="C2873" s="2" t="s">
        <v>31</v>
      </c>
      <c r="D2873" s="2" t="s">
        <v>269</v>
      </c>
      <c r="E2873" s="2" t="s">
        <v>380</v>
      </c>
      <c r="F2873" s="3">
        <v>3</v>
      </c>
      <c r="G2873" s="2" t="s">
        <v>1101</v>
      </c>
      <c r="H2873" s="2" t="s">
        <v>12589</v>
      </c>
      <c r="I2873" s="3" t="s">
        <v>12590</v>
      </c>
      <c r="J2873" s="3" t="s">
        <v>1098</v>
      </c>
      <c r="K2873" s="2" t="s">
        <v>12591</v>
      </c>
    </row>
    <row r="2874" spans="1:11" x14ac:dyDescent="0.25">
      <c r="A2874" s="2" t="s">
        <v>12592</v>
      </c>
      <c r="B2874" s="2" t="s">
        <v>268</v>
      </c>
      <c r="C2874" s="2" t="s">
        <v>31</v>
      </c>
      <c r="D2874" s="2" t="s">
        <v>269</v>
      </c>
      <c r="E2874" s="2" t="s">
        <v>380</v>
      </c>
      <c r="F2874" s="3">
        <v>4</v>
      </c>
      <c r="G2874" s="2" t="s">
        <v>1101</v>
      </c>
      <c r="H2874" s="2" t="s">
        <v>12593</v>
      </c>
      <c r="I2874" s="3" t="s">
        <v>12594</v>
      </c>
      <c r="J2874" s="3" t="s">
        <v>1098</v>
      </c>
      <c r="K2874" s="2" t="s">
        <v>12595</v>
      </c>
    </row>
    <row r="2875" spans="1:11" x14ac:dyDescent="0.25">
      <c r="A2875" s="2" t="s">
        <v>12596</v>
      </c>
      <c r="B2875" s="2" t="s">
        <v>268</v>
      </c>
      <c r="C2875" s="2" t="s">
        <v>31</v>
      </c>
      <c r="D2875" s="2" t="s">
        <v>269</v>
      </c>
      <c r="E2875" s="2" t="s">
        <v>380</v>
      </c>
      <c r="F2875" s="3">
        <v>5</v>
      </c>
      <c r="G2875" s="2" t="s">
        <v>1101</v>
      </c>
      <c r="H2875" s="2" t="s">
        <v>12597</v>
      </c>
      <c r="I2875" s="3" t="s">
        <v>12598</v>
      </c>
      <c r="J2875" s="3" t="s">
        <v>1098</v>
      </c>
      <c r="K2875" s="2" t="s">
        <v>12599</v>
      </c>
    </row>
    <row r="2876" spans="1:11" x14ac:dyDescent="0.25">
      <c r="A2876" s="2" t="s">
        <v>12600</v>
      </c>
      <c r="B2876" s="2" t="s">
        <v>268</v>
      </c>
      <c r="C2876" s="2" t="s">
        <v>31</v>
      </c>
      <c r="D2876" s="2" t="s">
        <v>269</v>
      </c>
      <c r="E2876" s="2" t="s">
        <v>380</v>
      </c>
      <c r="F2876" s="3">
        <v>6</v>
      </c>
      <c r="G2876" s="2" t="s">
        <v>1101</v>
      </c>
      <c r="H2876" s="2" t="s">
        <v>12542</v>
      </c>
      <c r="I2876" s="3" t="s">
        <v>12543</v>
      </c>
      <c r="J2876" s="3" t="s">
        <v>1098</v>
      </c>
      <c r="K2876" s="2" t="s">
        <v>12601</v>
      </c>
    </row>
    <row r="2877" spans="1:11" x14ac:dyDescent="0.25">
      <c r="A2877" s="2" t="s">
        <v>12602</v>
      </c>
      <c r="B2877" s="2" t="s">
        <v>268</v>
      </c>
      <c r="C2877" s="2" t="s">
        <v>31</v>
      </c>
      <c r="D2877" s="2" t="s">
        <v>269</v>
      </c>
      <c r="E2877" s="2" t="s">
        <v>1189</v>
      </c>
      <c r="F2877" s="3">
        <v>0</v>
      </c>
      <c r="G2877" s="2" t="s">
        <v>1095</v>
      </c>
      <c r="H2877" s="2" t="s">
        <v>12603</v>
      </c>
      <c r="I2877" s="3" t="s">
        <v>12604</v>
      </c>
      <c r="J2877" s="3" t="s">
        <v>1098</v>
      </c>
      <c r="K2877" s="2" t="s">
        <v>12605</v>
      </c>
    </row>
    <row r="2878" spans="1:11" x14ac:dyDescent="0.25">
      <c r="A2878" s="2" t="s">
        <v>12606</v>
      </c>
      <c r="B2878" s="2" t="s">
        <v>268</v>
      </c>
      <c r="C2878" s="2" t="s">
        <v>31</v>
      </c>
      <c r="D2878" s="2" t="s">
        <v>269</v>
      </c>
      <c r="E2878" s="2" t="s">
        <v>1189</v>
      </c>
      <c r="F2878" s="3">
        <v>1</v>
      </c>
      <c r="G2878" s="2" t="s">
        <v>1101</v>
      </c>
      <c r="H2878" s="2" t="s">
        <v>12607</v>
      </c>
      <c r="I2878" s="3" t="s">
        <v>12608</v>
      </c>
      <c r="J2878" s="3" t="s">
        <v>1098</v>
      </c>
      <c r="K2878" s="2" t="s">
        <v>12609</v>
      </c>
    </row>
    <row r="2879" spans="1:11" x14ac:dyDescent="0.25">
      <c r="A2879" s="2" t="s">
        <v>12610</v>
      </c>
      <c r="B2879" s="2" t="s">
        <v>268</v>
      </c>
      <c r="C2879" s="2" t="s">
        <v>31</v>
      </c>
      <c r="D2879" s="2" t="s">
        <v>269</v>
      </c>
      <c r="E2879" s="2" t="s">
        <v>1189</v>
      </c>
      <c r="F2879" s="3">
        <v>2</v>
      </c>
      <c r="G2879" s="2" t="s">
        <v>1101</v>
      </c>
      <c r="H2879" s="2" t="s">
        <v>12611</v>
      </c>
      <c r="I2879" s="3" t="s">
        <v>12612</v>
      </c>
      <c r="J2879" s="3" t="s">
        <v>1098</v>
      </c>
      <c r="K2879" s="2" t="s">
        <v>12613</v>
      </c>
    </row>
    <row r="2880" spans="1:11" x14ac:dyDescent="0.25">
      <c r="A2880" s="2" t="s">
        <v>12614</v>
      </c>
      <c r="B2880" s="2" t="s">
        <v>268</v>
      </c>
      <c r="C2880" s="2" t="s">
        <v>31</v>
      </c>
      <c r="D2880" s="2" t="s">
        <v>269</v>
      </c>
      <c r="E2880" s="2" t="s">
        <v>1189</v>
      </c>
      <c r="F2880" s="3">
        <v>3</v>
      </c>
      <c r="G2880" s="2" t="s">
        <v>1101</v>
      </c>
      <c r="H2880" s="2" t="s">
        <v>12615</v>
      </c>
      <c r="I2880" s="3" t="s">
        <v>12616</v>
      </c>
      <c r="J2880" s="3" t="s">
        <v>1098</v>
      </c>
      <c r="K2880" s="2" t="s">
        <v>12617</v>
      </c>
    </row>
    <row r="2881" spans="1:11" x14ac:dyDescent="0.25">
      <c r="A2881" s="2" t="s">
        <v>12618</v>
      </c>
      <c r="B2881" s="2" t="s">
        <v>268</v>
      </c>
      <c r="C2881" s="2" t="s">
        <v>31</v>
      </c>
      <c r="D2881" s="2" t="s">
        <v>269</v>
      </c>
      <c r="E2881" s="2" t="s">
        <v>1189</v>
      </c>
      <c r="F2881" s="3">
        <v>4</v>
      </c>
      <c r="G2881" s="2" t="s">
        <v>1101</v>
      </c>
      <c r="H2881" s="2" t="s">
        <v>12619</v>
      </c>
      <c r="I2881" s="3" t="s">
        <v>12620</v>
      </c>
      <c r="J2881" s="3" t="s">
        <v>1098</v>
      </c>
      <c r="K2881" s="2" t="s">
        <v>12621</v>
      </c>
    </row>
    <row r="2882" spans="1:11" x14ac:dyDescent="0.25">
      <c r="A2882" s="2" t="s">
        <v>12622</v>
      </c>
      <c r="B2882" s="2" t="s">
        <v>268</v>
      </c>
      <c r="C2882" s="2" t="s">
        <v>31</v>
      </c>
      <c r="D2882" s="2" t="s">
        <v>269</v>
      </c>
      <c r="E2882" s="2" t="s">
        <v>1189</v>
      </c>
      <c r="F2882" s="3">
        <v>5</v>
      </c>
      <c r="G2882" s="2" t="s">
        <v>1101</v>
      </c>
      <c r="H2882" s="2" t="s">
        <v>12623</v>
      </c>
      <c r="I2882" s="3" t="s">
        <v>12624</v>
      </c>
      <c r="J2882" s="3" t="s">
        <v>1098</v>
      </c>
      <c r="K2882" s="2" t="s">
        <v>12625</v>
      </c>
    </row>
    <row r="2883" spans="1:11" x14ac:dyDescent="0.25">
      <c r="A2883" s="2" t="s">
        <v>12626</v>
      </c>
      <c r="B2883" s="2" t="s">
        <v>268</v>
      </c>
      <c r="C2883" s="2" t="s">
        <v>31</v>
      </c>
      <c r="D2883" s="2" t="s">
        <v>269</v>
      </c>
      <c r="E2883" s="2" t="s">
        <v>1189</v>
      </c>
      <c r="F2883" s="3">
        <v>6</v>
      </c>
      <c r="G2883" s="2" t="s">
        <v>1101</v>
      </c>
      <c r="H2883" s="2" t="s">
        <v>12627</v>
      </c>
      <c r="I2883" s="3" t="s">
        <v>12628</v>
      </c>
      <c r="J2883" s="3" t="s">
        <v>1098</v>
      </c>
      <c r="K2883" s="2" t="s">
        <v>12629</v>
      </c>
    </row>
    <row r="2884" spans="1:11" x14ac:dyDescent="0.25">
      <c r="A2884" s="2" t="s">
        <v>12630</v>
      </c>
      <c r="B2884" s="2" t="s">
        <v>268</v>
      </c>
      <c r="C2884" s="2" t="s">
        <v>31</v>
      </c>
      <c r="D2884" s="2" t="s">
        <v>269</v>
      </c>
      <c r="E2884" s="2" t="s">
        <v>364</v>
      </c>
      <c r="F2884" s="3">
        <v>0</v>
      </c>
      <c r="G2884" s="2" t="s">
        <v>1095</v>
      </c>
      <c r="H2884" s="2" t="s">
        <v>12631</v>
      </c>
      <c r="I2884" s="3" t="s">
        <v>12632</v>
      </c>
      <c r="J2884" s="3" t="s">
        <v>1098</v>
      </c>
      <c r="K2884" s="2" t="s">
        <v>12633</v>
      </c>
    </row>
    <row r="2885" spans="1:11" x14ac:dyDescent="0.25">
      <c r="A2885" s="2" t="s">
        <v>12634</v>
      </c>
      <c r="B2885" s="2" t="s">
        <v>268</v>
      </c>
      <c r="C2885" s="2" t="s">
        <v>31</v>
      </c>
      <c r="D2885" s="2" t="s">
        <v>269</v>
      </c>
      <c r="E2885" s="2" t="s">
        <v>364</v>
      </c>
      <c r="F2885" s="3">
        <v>1</v>
      </c>
      <c r="G2885" s="2" t="s">
        <v>1101</v>
      </c>
      <c r="H2885" s="2" t="s">
        <v>12635</v>
      </c>
      <c r="I2885" s="3" t="s">
        <v>12636</v>
      </c>
      <c r="J2885" s="3" t="s">
        <v>1098</v>
      </c>
      <c r="K2885" s="2" t="s">
        <v>12637</v>
      </c>
    </row>
    <row r="2886" spans="1:11" x14ac:dyDescent="0.25">
      <c r="A2886" s="2" t="s">
        <v>12638</v>
      </c>
      <c r="B2886" s="2" t="s">
        <v>268</v>
      </c>
      <c r="C2886" s="2" t="s">
        <v>31</v>
      </c>
      <c r="D2886" s="2" t="s">
        <v>269</v>
      </c>
      <c r="E2886" s="2" t="s">
        <v>364</v>
      </c>
      <c r="F2886" s="3">
        <v>2</v>
      </c>
      <c r="G2886" s="2" t="s">
        <v>1101</v>
      </c>
      <c r="H2886" s="2" t="s">
        <v>12639</v>
      </c>
      <c r="I2886" s="3" t="s">
        <v>12640</v>
      </c>
      <c r="J2886" s="3" t="s">
        <v>1098</v>
      </c>
      <c r="K2886" s="2" t="s">
        <v>12641</v>
      </c>
    </row>
    <row r="2887" spans="1:11" x14ac:dyDescent="0.25">
      <c r="A2887" s="2" t="s">
        <v>12642</v>
      </c>
      <c r="B2887" s="2" t="s">
        <v>268</v>
      </c>
      <c r="C2887" s="2" t="s">
        <v>31</v>
      </c>
      <c r="D2887" s="2" t="s">
        <v>269</v>
      </c>
      <c r="E2887" s="2" t="s">
        <v>364</v>
      </c>
      <c r="F2887" s="3">
        <v>3</v>
      </c>
      <c r="G2887" s="2" t="s">
        <v>1101</v>
      </c>
      <c r="H2887" s="2" t="s">
        <v>12643</v>
      </c>
      <c r="I2887" s="3" t="s">
        <v>12644</v>
      </c>
      <c r="J2887" s="3" t="s">
        <v>1098</v>
      </c>
      <c r="K2887" s="2" t="s">
        <v>12645</v>
      </c>
    </row>
    <row r="2888" spans="1:11" x14ac:dyDescent="0.25">
      <c r="A2888" s="2" t="s">
        <v>12646</v>
      </c>
      <c r="B2888" s="2" t="s">
        <v>268</v>
      </c>
      <c r="C2888" s="2" t="s">
        <v>31</v>
      </c>
      <c r="D2888" s="2" t="s">
        <v>269</v>
      </c>
      <c r="E2888" s="2" t="s">
        <v>364</v>
      </c>
      <c r="F2888" s="3">
        <v>4</v>
      </c>
      <c r="G2888" s="2" t="s">
        <v>1101</v>
      </c>
      <c r="H2888" s="2" t="s">
        <v>12647</v>
      </c>
      <c r="I2888" s="3" t="s">
        <v>12648</v>
      </c>
      <c r="J2888" s="3" t="s">
        <v>1098</v>
      </c>
      <c r="K2888" s="2" t="s">
        <v>12649</v>
      </c>
    </row>
    <row r="2889" spans="1:11" x14ac:dyDescent="0.25">
      <c r="A2889" s="2" t="s">
        <v>12650</v>
      </c>
      <c r="B2889" s="2" t="s">
        <v>268</v>
      </c>
      <c r="C2889" s="2" t="s">
        <v>31</v>
      </c>
      <c r="D2889" s="2" t="s">
        <v>269</v>
      </c>
      <c r="E2889" s="2" t="s">
        <v>364</v>
      </c>
      <c r="F2889" s="3">
        <v>5</v>
      </c>
      <c r="G2889" s="2" t="s">
        <v>1101</v>
      </c>
      <c r="H2889" s="2" t="s">
        <v>12651</v>
      </c>
      <c r="I2889" s="3" t="s">
        <v>12652</v>
      </c>
      <c r="J2889" s="3" t="s">
        <v>1098</v>
      </c>
      <c r="K2889" s="2" t="s">
        <v>12653</v>
      </c>
    </row>
    <row r="2890" spans="1:11" x14ac:dyDescent="0.25">
      <c r="A2890" s="2" t="s">
        <v>12654</v>
      </c>
      <c r="B2890" s="2" t="s">
        <v>268</v>
      </c>
      <c r="C2890" s="2" t="s">
        <v>31</v>
      </c>
      <c r="D2890" s="2" t="s">
        <v>269</v>
      </c>
      <c r="E2890" s="2" t="s">
        <v>364</v>
      </c>
      <c r="F2890" s="3">
        <v>6</v>
      </c>
      <c r="G2890" s="2" t="s">
        <v>1101</v>
      </c>
      <c r="H2890" s="2" t="s">
        <v>12655</v>
      </c>
      <c r="I2890" s="3" t="s">
        <v>12656</v>
      </c>
      <c r="J2890" s="3" t="s">
        <v>1098</v>
      </c>
      <c r="K2890" s="2" t="s">
        <v>12657</v>
      </c>
    </row>
    <row r="2891" spans="1:11" x14ac:dyDescent="0.25">
      <c r="A2891" s="2" t="s">
        <v>12658</v>
      </c>
      <c r="B2891" s="2" t="s">
        <v>268</v>
      </c>
      <c r="C2891" s="2" t="s">
        <v>31</v>
      </c>
      <c r="D2891" s="2" t="s">
        <v>269</v>
      </c>
      <c r="E2891" s="2" t="s">
        <v>398</v>
      </c>
      <c r="F2891" s="3">
        <v>0</v>
      </c>
      <c r="G2891" s="2" t="s">
        <v>1095</v>
      </c>
      <c r="H2891" s="2" t="s">
        <v>12659</v>
      </c>
      <c r="I2891" s="3" t="s">
        <v>12660</v>
      </c>
      <c r="J2891" s="3" t="s">
        <v>1098</v>
      </c>
      <c r="K2891" s="2" t="s">
        <v>12661</v>
      </c>
    </row>
    <row r="2892" spans="1:11" x14ac:dyDescent="0.25">
      <c r="A2892" s="2" t="s">
        <v>12662</v>
      </c>
      <c r="B2892" s="2" t="s">
        <v>268</v>
      </c>
      <c r="C2892" s="2" t="s">
        <v>31</v>
      </c>
      <c r="D2892" s="2" t="s">
        <v>269</v>
      </c>
      <c r="E2892" s="2" t="s">
        <v>398</v>
      </c>
      <c r="F2892" s="3">
        <v>1</v>
      </c>
      <c r="G2892" s="2" t="s">
        <v>1101</v>
      </c>
      <c r="H2892" s="2" t="s">
        <v>12663</v>
      </c>
      <c r="I2892" s="3" t="s">
        <v>12664</v>
      </c>
      <c r="J2892" s="3" t="s">
        <v>1098</v>
      </c>
      <c r="K2892" s="2" t="s">
        <v>12665</v>
      </c>
    </row>
    <row r="2893" spans="1:11" x14ac:dyDescent="0.25">
      <c r="A2893" s="2" t="s">
        <v>12666</v>
      </c>
      <c r="B2893" s="2" t="s">
        <v>268</v>
      </c>
      <c r="C2893" s="2" t="s">
        <v>31</v>
      </c>
      <c r="D2893" s="2" t="s">
        <v>269</v>
      </c>
      <c r="E2893" s="2" t="s">
        <v>398</v>
      </c>
      <c r="F2893" s="3">
        <v>2</v>
      </c>
      <c r="G2893" s="2" t="s">
        <v>1101</v>
      </c>
      <c r="H2893" s="2" t="s">
        <v>12667</v>
      </c>
      <c r="I2893" s="3" t="s">
        <v>12668</v>
      </c>
      <c r="J2893" s="3" t="s">
        <v>1098</v>
      </c>
      <c r="K2893" s="2" t="s">
        <v>12669</v>
      </c>
    </row>
    <row r="2894" spans="1:11" x14ac:dyDescent="0.25">
      <c r="A2894" s="2" t="s">
        <v>12670</v>
      </c>
      <c r="B2894" s="2" t="s">
        <v>268</v>
      </c>
      <c r="C2894" s="2" t="s">
        <v>31</v>
      </c>
      <c r="D2894" s="2" t="s">
        <v>269</v>
      </c>
      <c r="E2894" s="2" t="s">
        <v>398</v>
      </c>
      <c r="F2894" s="3">
        <v>3</v>
      </c>
      <c r="G2894" s="2" t="s">
        <v>1101</v>
      </c>
      <c r="H2894" s="2" t="s">
        <v>12671</v>
      </c>
      <c r="I2894" s="3" t="s">
        <v>12672</v>
      </c>
      <c r="J2894" s="3" t="s">
        <v>1098</v>
      </c>
      <c r="K2894" s="2" t="s">
        <v>12673</v>
      </c>
    </row>
    <row r="2895" spans="1:11" x14ac:dyDescent="0.25">
      <c r="A2895" s="2" t="s">
        <v>12674</v>
      </c>
      <c r="B2895" s="2" t="s">
        <v>268</v>
      </c>
      <c r="C2895" s="2" t="s">
        <v>31</v>
      </c>
      <c r="D2895" s="2" t="s">
        <v>269</v>
      </c>
      <c r="E2895" s="2" t="s">
        <v>398</v>
      </c>
      <c r="F2895" s="3">
        <v>4</v>
      </c>
      <c r="G2895" s="2" t="s">
        <v>1101</v>
      </c>
      <c r="H2895" s="2" t="s">
        <v>12675</v>
      </c>
      <c r="I2895" s="3" t="s">
        <v>12676</v>
      </c>
      <c r="J2895" s="3" t="s">
        <v>1098</v>
      </c>
      <c r="K2895" s="2" t="s">
        <v>12677</v>
      </c>
    </row>
    <row r="2896" spans="1:11" x14ac:dyDescent="0.25">
      <c r="A2896" s="2" t="s">
        <v>12678</v>
      </c>
      <c r="B2896" s="2" t="s">
        <v>268</v>
      </c>
      <c r="C2896" s="2" t="s">
        <v>31</v>
      </c>
      <c r="D2896" s="2" t="s">
        <v>269</v>
      </c>
      <c r="E2896" s="2" t="s">
        <v>398</v>
      </c>
      <c r="F2896" s="3">
        <v>5</v>
      </c>
      <c r="G2896" s="2" t="s">
        <v>1101</v>
      </c>
      <c r="H2896" s="2" t="s">
        <v>12679</v>
      </c>
      <c r="I2896" s="3" t="s">
        <v>12680</v>
      </c>
      <c r="J2896" s="3" t="s">
        <v>1098</v>
      </c>
      <c r="K2896" s="2" t="s">
        <v>12681</v>
      </c>
    </row>
    <row r="2897" spans="1:11" x14ac:dyDescent="0.25">
      <c r="A2897" s="2" t="s">
        <v>12682</v>
      </c>
      <c r="B2897" s="2" t="s">
        <v>268</v>
      </c>
      <c r="C2897" s="2" t="s">
        <v>31</v>
      </c>
      <c r="D2897" s="2" t="s">
        <v>269</v>
      </c>
      <c r="E2897" s="2" t="s">
        <v>398</v>
      </c>
      <c r="F2897" s="3">
        <v>6</v>
      </c>
      <c r="G2897" s="2" t="s">
        <v>1101</v>
      </c>
      <c r="H2897" s="2" t="s">
        <v>12683</v>
      </c>
      <c r="I2897" s="3" t="s">
        <v>12684</v>
      </c>
      <c r="J2897" s="3" t="s">
        <v>1098</v>
      </c>
      <c r="K2897" s="2" t="s">
        <v>12685</v>
      </c>
    </row>
    <row r="2898" spans="1:11" x14ac:dyDescent="0.25">
      <c r="A2898" s="2" t="s">
        <v>12686</v>
      </c>
      <c r="B2898" s="2" t="s">
        <v>268</v>
      </c>
      <c r="C2898" s="2" t="s">
        <v>31</v>
      </c>
      <c r="D2898" s="2" t="s">
        <v>269</v>
      </c>
      <c r="E2898" s="2" t="s">
        <v>390</v>
      </c>
      <c r="F2898" s="3">
        <v>0</v>
      </c>
      <c r="G2898" s="2" t="s">
        <v>1095</v>
      </c>
      <c r="H2898" s="2" t="s">
        <v>12687</v>
      </c>
      <c r="I2898" s="3" t="s">
        <v>12688</v>
      </c>
      <c r="J2898" s="3" t="s">
        <v>1098</v>
      </c>
      <c r="K2898" s="2" t="s">
        <v>12689</v>
      </c>
    </row>
    <row r="2899" spans="1:11" x14ac:dyDescent="0.25">
      <c r="A2899" s="2" t="s">
        <v>12690</v>
      </c>
      <c r="B2899" s="2" t="s">
        <v>268</v>
      </c>
      <c r="C2899" s="2" t="s">
        <v>31</v>
      </c>
      <c r="D2899" s="2" t="s">
        <v>269</v>
      </c>
      <c r="E2899" s="2" t="s">
        <v>390</v>
      </c>
      <c r="F2899" s="3">
        <v>1</v>
      </c>
      <c r="G2899" s="2" t="s">
        <v>1101</v>
      </c>
      <c r="H2899" s="2" t="s">
        <v>12691</v>
      </c>
      <c r="I2899" s="3" t="s">
        <v>12692</v>
      </c>
      <c r="J2899" s="3" t="s">
        <v>1098</v>
      </c>
      <c r="K2899" s="2" t="s">
        <v>12693</v>
      </c>
    </row>
    <row r="2900" spans="1:11" x14ac:dyDescent="0.25">
      <c r="A2900" s="2" t="s">
        <v>12694</v>
      </c>
      <c r="B2900" s="2" t="s">
        <v>268</v>
      </c>
      <c r="C2900" s="2" t="s">
        <v>31</v>
      </c>
      <c r="D2900" s="2" t="s">
        <v>269</v>
      </c>
      <c r="E2900" s="2" t="s">
        <v>390</v>
      </c>
      <c r="F2900" s="3">
        <v>2</v>
      </c>
      <c r="G2900" s="2" t="s">
        <v>1101</v>
      </c>
      <c r="H2900" s="2" t="s">
        <v>12695</v>
      </c>
      <c r="I2900" s="3" t="s">
        <v>12696</v>
      </c>
      <c r="J2900" s="3" t="s">
        <v>1098</v>
      </c>
      <c r="K2900" s="2" t="s">
        <v>12697</v>
      </c>
    </row>
    <row r="2901" spans="1:11" x14ac:dyDescent="0.25">
      <c r="A2901" s="2" t="s">
        <v>12698</v>
      </c>
      <c r="B2901" s="2" t="s">
        <v>268</v>
      </c>
      <c r="C2901" s="2" t="s">
        <v>31</v>
      </c>
      <c r="D2901" s="2" t="s">
        <v>269</v>
      </c>
      <c r="E2901" s="2" t="s">
        <v>390</v>
      </c>
      <c r="F2901" s="3">
        <v>3</v>
      </c>
      <c r="G2901" s="2" t="s">
        <v>1101</v>
      </c>
      <c r="H2901" s="2" t="s">
        <v>12699</v>
      </c>
      <c r="I2901" s="3" t="s">
        <v>12700</v>
      </c>
      <c r="J2901" s="3" t="s">
        <v>1098</v>
      </c>
      <c r="K2901" s="2" t="s">
        <v>12701</v>
      </c>
    </row>
    <row r="2902" spans="1:11" x14ac:dyDescent="0.25">
      <c r="A2902" s="2" t="s">
        <v>12702</v>
      </c>
      <c r="B2902" s="2" t="s">
        <v>268</v>
      </c>
      <c r="C2902" s="2" t="s">
        <v>31</v>
      </c>
      <c r="D2902" s="2" t="s">
        <v>269</v>
      </c>
      <c r="E2902" s="2" t="s">
        <v>390</v>
      </c>
      <c r="F2902" s="3">
        <v>4</v>
      </c>
      <c r="G2902" s="2" t="s">
        <v>1101</v>
      </c>
      <c r="H2902" s="2" t="s">
        <v>12703</v>
      </c>
      <c r="I2902" s="3" t="s">
        <v>12704</v>
      </c>
      <c r="J2902" s="3" t="s">
        <v>1098</v>
      </c>
      <c r="K2902" s="2" t="s">
        <v>12705</v>
      </c>
    </row>
    <row r="2903" spans="1:11" x14ac:dyDescent="0.25">
      <c r="A2903" s="2" t="s">
        <v>12706</v>
      </c>
      <c r="B2903" s="2" t="s">
        <v>268</v>
      </c>
      <c r="C2903" s="2" t="s">
        <v>31</v>
      </c>
      <c r="D2903" s="2" t="s">
        <v>269</v>
      </c>
      <c r="E2903" s="2" t="s">
        <v>390</v>
      </c>
      <c r="F2903" s="3">
        <v>5</v>
      </c>
      <c r="G2903" s="2" t="s">
        <v>1101</v>
      </c>
      <c r="H2903" s="2" t="s">
        <v>12707</v>
      </c>
      <c r="I2903" s="3" t="s">
        <v>12708</v>
      </c>
      <c r="J2903" s="3" t="s">
        <v>1132</v>
      </c>
      <c r="K2903" s="2" t="s">
        <v>12709</v>
      </c>
    </row>
    <row r="2904" spans="1:11" x14ac:dyDescent="0.25">
      <c r="A2904" s="2" t="s">
        <v>12710</v>
      </c>
      <c r="B2904" s="2" t="s">
        <v>268</v>
      </c>
      <c r="C2904" s="2" t="s">
        <v>31</v>
      </c>
      <c r="D2904" s="2" t="s">
        <v>269</v>
      </c>
      <c r="E2904" s="2" t="s">
        <v>390</v>
      </c>
      <c r="F2904" s="3">
        <v>6</v>
      </c>
      <c r="G2904" s="2" t="s">
        <v>1101</v>
      </c>
      <c r="H2904" s="2" t="s">
        <v>12711</v>
      </c>
      <c r="I2904" s="3" t="s">
        <v>12712</v>
      </c>
      <c r="J2904" s="3" t="s">
        <v>1098</v>
      </c>
      <c r="K2904" s="2" t="s">
        <v>12713</v>
      </c>
    </row>
    <row r="2905" spans="1:11" x14ac:dyDescent="0.25">
      <c r="A2905" s="2" t="s">
        <v>12714</v>
      </c>
      <c r="B2905" s="2" t="s">
        <v>271</v>
      </c>
      <c r="C2905" s="2" t="s">
        <v>31</v>
      </c>
      <c r="D2905" s="2" t="s">
        <v>272</v>
      </c>
      <c r="E2905" s="2" t="s">
        <v>380</v>
      </c>
      <c r="F2905" s="3">
        <v>0</v>
      </c>
      <c r="G2905" s="2" t="s">
        <v>1095</v>
      </c>
      <c r="H2905" s="2" t="s">
        <v>12715</v>
      </c>
      <c r="I2905" s="3" t="s">
        <v>12716</v>
      </c>
      <c r="J2905" s="3" t="s">
        <v>1098</v>
      </c>
      <c r="K2905" s="2" t="s">
        <v>12717</v>
      </c>
    </row>
    <row r="2906" spans="1:11" x14ac:dyDescent="0.25">
      <c r="A2906" s="2" t="s">
        <v>12718</v>
      </c>
      <c r="B2906" s="2" t="s">
        <v>271</v>
      </c>
      <c r="C2906" s="2" t="s">
        <v>31</v>
      </c>
      <c r="D2906" s="2" t="s">
        <v>272</v>
      </c>
      <c r="E2906" s="2" t="s">
        <v>380</v>
      </c>
      <c r="F2906" s="3">
        <v>1</v>
      </c>
      <c r="G2906" s="2" t="s">
        <v>1101</v>
      </c>
      <c r="H2906" s="2" t="s">
        <v>12719</v>
      </c>
      <c r="I2906" s="3" t="s">
        <v>12720</v>
      </c>
      <c r="J2906" s="3" t="s">
        <v>1098</v>
      </c>
      <c r="K2906" s="2" t="s">
        <v>12721</v>
      </c>
    </row>
    <row r="2907" spans="1:11" x14ac:dyDescent="0.25">
      <c r="A2907" s="2" t="s">
        <v>12722</v>
      </c>
      <c r="B2907" s="2" t="s">
        <v>271</v>
      </c>
      <c r="C2907" s="2" t="s">
        <v>31</v>
      </c>
      <c r="D2907" s="2" t="s">
        <v>272</v>
      </c>
      <c r="E2907" s="2" t="s">
        <v>380</v>
      </c>
      <c r="F2907" s="3">
        <v>2</v>
      </c>
      <c r="G2907" s="2" t="s">
        <v>1101</v>
      </c>
      <c r="H2907" s="2" t="s">
        <v>12723</v>
      </c>
      <c r="I2907" s="3" t="s">
        <v>12724</v>
      </c>
      <c r="J2907" s="3" t="s">
        <v>1098</v>
      </c>
      <c r="K2907" s="2" t="s">
        <v>12725</v>
      </c>
    </row>
    <row r="2908" spans="1:11" x14ac:dyDescent="0.25">
      <c r="A2908" s="2" t="s">
        <v>12726</v>
      </c>
      <c r="B2908" s="2" t="s">
        <v>271</v>
      </c>
      <c r="C2908" s="2" t="s">
        <v>31</v>
      </c>
      <c r="D2908" s="2" t="s">
        <v>272</v>
      </c>
      <c r="E2908" s="2" t="s">
        <v>380</v>
      </c>
      <c r="F2908" s="3">
        <v>3</v>
      </c>
      <c r="G2908" s="2" t="s">
        <v>1101</v>
      </c>
      <c r="H2908" s="2" t="s">
        <v>12727</v>
      </c>
      <c r="I2908" s="3" t="s">
        <v>12728</v>
      </c>
      <c r="J2908" s="3" t="s">
        <v>1098</v>
      </c>
      <c r="K2908" s="2" t="s">
        <v>12729</v>
      </c>
    </row>
    <row r="2909" spans="1:11" x14ac:dyDescent="0.25">
      <c r="A2909" s="2" t="s">
        <v>12730</v>
      </c>
      <c r="B2909" s="2" t="s">
        <v>271</v>
      </c>
      <c r="C2909" s="2" t="s">
        <v>31</v>
      </c>
      <c r="D2909" s="2" t="s">
        <v>272</v>
      </c>
      <c r="E2909" s="2" t="s">
        <v>380</v>
      </c>
      <c r="F2909" s="3">
        <v>4</v>
      </c>
      <c r="G2909" s="2" t="s">
        <v>1101</v>
      </c>
      <c r="H2909" s="2" t="s">
        <v>12731</v>
      </c>
      <c r="I2909" s="3" t="s">
        <v>12732</v>
      </c>
      <c r="J2909" s="3" t="s">
        <v>1137</v>
      </c>
      <c r="K2909" s="2" t="s">
        <v>12733</v>
      </c>
    </row>
    <row r="2910" spans="1:11" x14ac:dyDescent="0.25">
      <c r="A2910" s="2" t="s">
        <v>12734</v>
      </c>
      <c r="B2910" s="2" t="s">
        <v>271</v>
      </c>
      <c r="C2910" s="2" t="s">
        <v>31</v>
      </c>
      <c r="D2910" s="2" t="s">
        <v>272</v>
      </c>
      <c r="E2910" s="2" t="s">
        <v>380</v>
      </c>
      <c r="F2910" s="3">
        <v>5</v>
      </c>
      <c r="G2910" s="2" t="s">
        <v>1101</v>
      </c>
      <c r="H2910" s="2" t="s">
        <v>12735</v>
      </c>
      <c r="I2910" s="3" t="s">
        <v>12736</v>
      </c>
      <c r="J2910" s="3" t="s">
        <v>1098</v>
      </c>
      <c r="K2910" s="2" t="s">
        <v>12737</v>
      </c>
    </row>
    <row r="2911" spans="1:11" x14ac:dyDescent="0.25">
      <c r="A2911" s="2" t="s">
        <v>12738</v>
      </c>
      <c r="B2911" s="2" t="s">
        <v>271</v>
      </c>
      <c r="C2911" s="2" t="s">
        <v>31</v>
      </c>
      <c r="D2911" s="2" t="s">
        <v>272</v>
      </c>
      <c r="E2911" s="2" t="s">
        <v>380</v>
      </c>
      <c r="F2911" s="3">
        <v>6</v>
      </c>
      <c r="G2911" s="2" t="s">
        <v>1101</v>
      </c>
      <c r="H2911" s="2" t="s">
        <v>12739</v>
      </c>
      <c r="I2911" s="3" t="s">
        <v>12740</v>
      </c>
      <c r="J2911" s="3" t="s">
        <v>1098</v>
      </c>
      <c r="K2911" s="2" t="s">
        <v>12741</v>
      </c>
    </row>
    <row r="2912" spans="1:11" x14ac:dyDescent="0.25">
      <c r="A2912" s="2" t="s">
        <v>12742</v>
      </c>
      <c r="B2912" s="2" t="s">
        <v>271</v>
      </c>
      <c r="C2912" s="2" t="s">
        <v>31</v>
      </c>
      <c r="D2912" s="2" t="s">
        <v>272</v>
      </c>
      <c r="E2912" s="2" t="s">
        <v>1189</v>
      </c>
      <c r="F2912" s="3">
        <v>0</v>
      </c>
      <c r="G2912" s="2" t="s">
        <v>1095</v>
      </c>
      <c r="H2912" s="2" t="s">
        <v>12743</v>
      </c>
      <c r="I2912" s="3" t="s">
        <v>12744</v>
      </c>
      <c r="J2912" s="3" t="s">
        <v>1098</v>
      </c>
      <c r="K2912" s="2" t="s">
        <v>12745</v>
      </c>
    </row>
    <row r="2913" spans="1:11" x14ac:dyDescent="0.25">
      <c r="A2913" s="2" t="s">
        <v>12746</v>
      </c>
      <c r="B2913" s="2" t="s">
        <v>271</v>
      </c>
      <c r="C2913" s="2" t="s">
        <v>31</v>
      </c>
      <c r="D2913" s="2" t="s">
        <v>272</v>
      </c>
      <c r="E2913" s="2" t="s">
        <v>1189</v>
      </c>
      <c r="F2913" s="3">
        <v>1</v>
      </c>
      <c r="G2913" s="2" t="s">
        <v>1101</v>
      </c>
      <c r="H2913" s="2" t="s">
        <v>12747</v>
      </c>
      <c r="I2913" s="3" t="s">
        <v>12748</v>
      </c>
      <c r="J2913" s="3" t="s">
        <v>1098</v>
      </c>
      <c r="K2913" s="2" t="s">
        <v>12749</v>
      </c>
    </row>
    <row r="2914" spans="1:11" x14ac:dyDescent="0.25">
      <c r="A2914" s="2" t="s">
        <v>12750</v>
      </c>
      <c r="B2914" s="2" t="s">
        <v>271</v>
      </c>
      <c r="C2914" s="2" t="s">
        <v>31</v>
      </c>
      <c r="D2914" s="2" t="s">
        <v>272</v>
      </c>
      <c r="E2914" s="2" t="s">
        <v>1189</v>
      </c>
      <c r="F2914" s="3">
        <v>2</v>
      </c>
      <c r="G2914" s="2" t="s">
        <v>1101</v>
      </c>
      <c r="H2914" s="2" t="s">
        <v>12751</v>
      </c>
      <c r="I2914" s="3" t="s">
        <v>12752</v>
      </c>
      <c r="J2914" s="3" t="s">
        <v>1098</v>
      </c>
      <c r="K2914" s="2" t="s">
        <v>12753</v>
      </c>
    </row>
    <row r="2915" spans="1:11" x14ac:dyDescent="0.25">
      <c r="A2915" s="2" t="s">
        <v>12754</v>
      </c>
      <c r="B2915" s="2" t="s">
        <v>271</v>
      </c>
      <c r="C2915" s="2" t="s">
        <v>31</v>
      </c>
      <c r="D2915" s="2" t="s">
        <v>272</v>
      </c>
      <c r="E2915" s="2" t="s">
        <v>1189</v>
      </c>
      <c r="F2915" s="3">
        <v>3</v>
      </c>
      <c r="G2915" s="2" t="s">
        <v>1101</v>
      </c>
      <c r="H2915" s="2" t="s">
        <v>12755</v>
      </c>
      <c r="I2915" s="3" t="s">
        <v>12756</v>
      </c>
      <c r="J2915" s="3" t="s">
        <v>1098</v>
      </c>
      <c r="K2915" s="2" t="s">
        <v>12757</v>
      </c>
    </row>
    <row r="2916" spans="1:11" x14ac:dyDescent="0.25">
      <c r="A2916" s="2" t="s">
        <v>12758</v>
      </c>
      <c r="B2916" s="2" t="s">
        <v>271</v>
      </c>
      <c r="C2916" s="2" t="s">
        <v>31</v>
      </c>
      <c r="D2916" s="2" t="s">
        <v>272</v>
      </c>
      <c r="E2916" s="2" t="s">
        <v>1189</v>
      </c>
      <c r="F2916" s="3">
        <v>4</v>
      </c>
      <c r="G2916" s="2" t="s">
        <v>1101</v>
      </c>
      <c r="H2916" s="2" t="s">
        <v>12759</v>
      </c>
      <c r="I2916" s="3" t="s">
        <v>12760</v>
      </c>
      <c r="J2916" s="3" t="s">
        <v>1098</v>
      </c>
      <c r="K2916" s="2" t="s">
        <v>12761</v>
      </c>
    </row>
    <row r="2917" spans="1:11" x14ac:dyDescent="0.25">
      <c r="A2917" s="2" t="s">
        <v>12762</v>
      </c>
      <c r="B2917" s="2" t="s">
        <v>271</v>
      </c>
      <c r="C2917" s="2" t="s">
        <v>31</v>
      </c>
      <c r="D2917" s="2" t="s">
        <v>272</v>
      </c>
      <c r="E2917" s="2" t="s">
        <v>1189</v>
      </c>
      <c r="F2917" s="3">
        <v>5</v>
      </c>
      <c r="G2917" s="2" t="s">
        <v>1101</v>
      </c>
      <c r="H2917" s="2" t="s">
        <v>12763</v>
      </c>
      <c r="I2917" s="3" t="s">
        <v>12764</v>
      </c>
      <c r="J2917" s="3" t="s">
        <v>1098</v>
      </c>
      <c r="K2917" s="2" t="s">
        <v>12765</v>
      </c>
    </row>
    <row r="2918" spans="1:11" x14ac:dyDescent="0.25">
      <c r="A2918" s="2" t="s">
        <v>12766</v>
      </c>
      <c r="B2918" s="2" t="s">
        <v>271</v>
      </c>
      <c r="C2918" s="2" t="s">
        <v>31</v>
      </c>
      <c r="D2918" s="2" t="s">
        <v>272</v>
      </c>
      <c r="E2918" s="2" t="s">
        <v>1189</v>
      </c>
      <c r="F2918" s="3">
        <v>6</v>
      </c>
      <c r="G2918" s="2" t="s">
        <v>1101</v>
      </c>
      <c r="H2918" s="2" t="s">
        <v>12767</v>
      </c>
      <c r="I2918" s="3" t="s">
        <v>12768</v>
      </c>
      <c r="J2918" s="3" t="s">
        <v>1098</v>
      </c>
      <c r="K2918" s="2" t="s">
        <v>12769</v>
      </c>
    </row>
    <row r="2919" spans="1:11" x14ac:dyDescent="0.25">
      <c r="A2919" s="2" t="s">
        <v>12770</v>
      </c>
      <c r="B2919" s="2" t="s">
        <v>271</v>
      </c>
      <c r="C2919" s="2" t="s">
        <v>31</v>
      </c>
      <c r="D2919" s="2" t="s">
        <v>272</v>
      </c>
      <c r="E2919" s="2" t="s">
        <v>364</v>
      </c>
      <c r="F2919" s="3">
        <v>0</v>
      </c>
      <c r="G2919" s="2" t="s">
        <v>1095</v>
      </c>
      <c r="H2919" s="2" t="s">
        <v>12771</v>
      </c>
      <c r="I2919" s="3" t="s">
        <v>12772</v>
      </c>
      <c r="J2919" s="3" t="s">
        <v>1098</v>
      </c>
      <c r="K2919" s="2" t="s">
        <v>12773</v>
      </c>
    </row>
    <row r="2920" spans="1:11" x14ac:dyDescent="0.25">
      <c r="A2920" s="2" t="s">
        <v>12774</v>
      </c>
      <c r="B2920" s="2" t="s">
        <v>271</v>
      </c>
      <c r="C2920" s="2" t="s">
        <v>31</v>
      </c>
      <c r="D2920" s="2" t="s">
        <v>272</v>
      </c>
      <c r="E2920" s="2" t="s">
        <v>364</v>
      </c>
      <c r="F2920" s="3">
        <v>1</v>
      </c>
      <c r="G2920" s="2" t="s">
        <v>1101</v>
      </c>
      <c r="H2920" s="2" t="s">
        <v>12775</v>
      </c>
      <c r="I2920" s="3" t="s">
        <v>12776</v>
      </c>
      <c r="J2920" s="3" t="s">
        <v>1098</v>
      </c>
      <c r="K2920" s="2" t="s">
        <v>12777</v>
      </c>
    </row>
    <row r="2921" spans="1:11" x14ac:dyDescent="0.25">
      <c r="A2921" s="2" t="s">
        <v>12778</v>
      </c>
      <c r="B2921" s="2" t="s">
        <v>271</v>
      </c>
      <c r="C2921" s="2" t="s">
        <v>31</v>
      </c>
      <c r="D2921" s="2" t="s">
        <v>272</v>
      </c>
      <c r="E2921" s="2" t="s">
        <v>364</v>
      </c>
      <c r="F2921" s="3">
        <v>2</v>
      </c>
      <c r="G2921" s="2" t="s">
        <v>1101</v>
      </c>
      <c r="H2921" s="2" t="s">
        <v>12779</v>
      </c>
      <c r="I2921" s="3" t="s">
        <v>12780</v>
      </c>
      <c r="J2921" s="3" t="s">
        <v>1098</v>
      </c>
      <c r="K2921" s="2" t="s">
        <v>12781</v>
      </c>
    </row>
    <row r="2922" spans="1:11" x14ac:dyDescent="0.25">
      <c r="A2922" s="2" t="s">
        <v>12782</v>
      </c>
      <c r="B2922" s="2" t="s">
        <v>271</v>
      </c>
      <c r="C2922" s="2" t="s">
        <v>31</v>
      </c>
      <c r="D2922" s="2" t="s">
        <v>272</v>
      </c>
      <c r="E2922" s="2" t="s">
        <v>364</v>
      </c>
      <c r="F2922" s="3">
        <v>3</v>
      </c>
      <c r="G2922" s="2" t="s">
        <v>1101</v>
      </c>
      <c r="H2922" s="2" t="s">
        <v>12783</v>
      </c>
      <c r="I2922" s="3" t="s">
        <v>12784</v>
      </c>
      <c r="J2922" s="3" t="s">
        <v>1098</v>
      </c>
      <c r="K2922" s="2" t="s">
        <v>12785</v>
      </c>
    </row>
    <row r="2923" spans="1:11" x14ac:dyDescent="0.25">
      <c r="A2923" s="2" t="s">
        <v>12786</v>
      </c>
      <c r="B2923" s="2" t="s">
        <v>271</v>
      </c>
      <c r="C2923" s="2" t="s">
        <v>31</v>
      </c>
      <c r="D2923" s="2" t="s">
        <v>272</v>
      </c>
      <c r="E2923" s="2" t="s">
        <v>364</v>
      </c>
      <c r="F2923" s="3">
        <v>4</v>
      </c>
      <c r="G2923" s="2" t="s">
        <v>1101</v>
      </c>
      <c r="H2923" s="2" t="s">
        <v>12787</v>
      </c>
      <c r="I2923" s="3" t="s">
        <v>12788</v>
      </c>
      <c r="J2923" s="3" t="s">
        <v>1098</v>
      </c>
      <c r="K2923" s="2" t="s">
        <v>12789</v>
      </c>
    </row>
    <row r="2924" spans="1:11" x14ac:dyDescent="0.25">
      <c r="A2924" s="2" t="s">
        <v>12790</v>
      </c>
      <c r="B2924" s="2" t="s">
        <v>271</v>
      </c>
      <c r="C2924" s="2" t="s">
        <v>31</v>
      </c>
      <c r="D2924" s="2" t="s">
        <v>272</v>
      </c>
      <c r="E2924" s="2" t="s">
        <v>364</v>
      </c>
      <c r="F2924" s="3">
        <v>5</v>
      </c>
      <c r="G2924" s="2" t="s">
        <v>1101</v>
      </c>
      <c r="H2924" s="2" t="s">
        <v>12791</v>
      </c>
      <c r="I2924" s="3" t="s">
        <v>12792</v>
      </c>
      <c r="J2924" s="3" t="s">
        <v>1098</v>
      </c>
      <c r="K2924" s="2" t="s">
        <v>12793</v>
      </c>
    </row>
    <row r="2925" spans="1:11" x14ac:dyDescent="0.25">
      <c r="A2925" s="2" t="s">
        <v>12794</v>
      </c>
      <c r="B2925" s="2" t="s">
        <v>271</v>
      </c>
      <c r="C2925" s="2" t="s">
        <v>31</v>
      </c>
      <c r="D2925" s="2" t="s">
        <v>272</v>
      </c>
      <c r="E2925" s="2" t="s">
        <v>364</v>
      </c>
      <c r="F2925" s="3">
        <v>6</v>
      </c>
      <c r="G2925" s="2" t="s">
        <v>1101</v>
      </c>
      <c r="H2925" s="2" t="s">
        <v>12795</v>
      </c>
      <c r="I2925" s="3" t="s">
        <v>12796</v>
      </c>
      <c r="J2925" s="3" t="s">
        <v>1098</v>
      </c>
      <c r="K2925" s="2" t="s">
        <v>12797</v>
      </c>
    </row>
    <row r="2926" spans="1:11" x14ac:dyDescent="0.25">
      <c r="A2926" s="2" t="s">
        <v>12798</v>
      </c>
      <c r="B2926" s="2" t="s">
        <v>274</v>
      </c>
      <c r="C2926" s="2" t="s">
        <v>31</v>
      </c>
      <c r="D2926" s="2" t="s">
        <v>275</v>
      </c>
      <c r="E2926" s="2" t="s">
        <v>1144</v>
      </c>
      <c r="F2926" s="3">
        <v>0</v>
      </c>
      <c r="G2926" s="2" t="s">
        <v>1095</v>
      </c>
      <c r="H2926" s="2" t="s">
        <v>12799</v>
      </c>
      <c r="I2926" s="3" t="s">
        <v>12800</v>
      </c>
      <c r="J2926" s="3" t="s">
        <v>1098</v>
      </c>
      <c r="K2926" s="2" t="s">
        <v>12801</v>
      </c>
    </row>
    <row r="2927" spans="1:11" x14ac:dyDescent="0.25">
      <c r="A2927" s="2" t="s">
        <v>12802</v>
      </c>
      <c r="B2927" s="2" t="s">
        <v>274</v>
      </c>
      <c r="C2927" s="2" t="s">
        <v>31</v>
      </c>
      <c r="D2927" s="2" t="s">
        <v>275</v>
      </c>
      <c r="E2927" s="2" t="s">
        <v>1144</v>
      </c>
      <c r="F2927" s="3">
        <v>1</v>
      </c>
      <c r="G2927" s="2" t="s">
        <v>1101</v>
      </c>
      <c r="H2927" s="2" t="s">
        <v>12803</v>
      </c>
      <c r="I2927" s="3" t="s">
        <v>12804</v>
      </c>
      <c r="J2927" s="3" t="s">
        <v>1098</v>
      </c>
      <c r="K2927" s="2" t="s">
        <v>12805</v>
      </c>
    </row>
    <row r="2928" spans="1:11" x14ac:dyDescent="0.25">
      <c r="A2928" s="2" t="s">
        <v>12806</v>
      </c>
      <c r="B2928" s="2" t="s">
        <v>274</v>
      </c>
      <c r="C2928" s="2" t="s">
        <v>31</v>
      </c>
      <c r="D2928" s="2" t="s">
        <v>275</v>
      </c>
      <c r="E2928" s="2" t="s">
        <v>1144</v>
      </c>
      <c r="F2928" s="3">
        <v>2</v>
      </c>
      <c r="G2928" s="2" t="s">
        <v>1101</v>
      </c>
      <c r="H2928" s="2" t="s">
        <v>12807</v>
      </c>
      <c r="I2928" s="3" t="s">
        <v>12808</v>
      </c>
      <c r="J2928" s="3" t="s">
        <v>1098</v>
      </c>
      <c r="K2928" s="2" t="s">
        <v>12809</v>
      </c>
    </row>
    <row r="2929" spans="1:11" x14ac:dyDescent="0.25">
      <c r="A2929" s="2" t="s">
        <v>12810</v>
      </c>
      <c r="B2929" s="2" t="s">
        <v>274</v>
      </c>
      <c r="C2929" s="2" t="s">
        <v>31</v>
      </c>
      <c r="D2929" s="2" t="s">
        <v>275</v>
      </c>
      <c r="E2929" s="2" t="s">
        <v>1144</v>
      </c>
      <c r="F2929" s="3">
        <v>3</v>
      </c>
      <c r="G2929" s="2" t="s">
        <v>1101</v>
      </c>
      <c r="H2929" s="2" t="s">
        <v>12811</v>
      </c>
      <c r="I2929" s="3" t="s">
        <v>12812</v>
      </c>
      <c r="J2929" s="3" t="s">
        <v>1098</v>
      </c>
      <c r="K2929" s="2" t="s">
        <v>12813</v>
      </c>
    </row>
    <row r="2930" spans="1:11" x14ac:dyDescent="0.25">
      <c r="A2930" s="2" t="s">
        <v>12814</v>
      </c>
      <c r="B2930" s="2" t="s">
        <v>274</v>
      </c>
      <c r="C2930" s="2" t="s">
        <v>31</v>
      </c>
      <c r="D2930" s="2" t="s">
        <v>275</v>
      </c>
      <c r="E2930" s="2" t="s">
        <v>1144</v>
      </c>
      <c r="F2930" s="3">
        <v>4</v>
      </c>
      <c r="G2930" s="2" t="s">
        <v>1101</v>
      </c>
      <c r="H2930" s="2" t="s">
        <v>12815</v>
      </c>
      <c r="I2930" s="3" t="s">
        <v>12816</v>
      </c>
      <c r="J2930" s="3" t="s">
        <v>1098</v>
      </c>
      <c r="K2930" s="2" t="s">
        <v>12817</v>
      </c>
    </row>
    <row r="2931" spans="1:11" x14ac:dyDescent="0.25">
      <c r="A2931" s="2" t="s">
        <v>12818</v>
      </c>
      <c r="B2931" s="2" t="s">
        <v>274</v>
      </c>
      <c r="C2931" s="2" t="s">
        <v>31</v>
      </c>
      <c r="D2931" s="2" t="s">
        <v>275</v>
      </c>
      <c r="E2931" s="2" t="s">
        <v>1144</v>
      </c>
      <c r="F2931" s="3">
        <v>5</v>
      </c>
      <c r="G2931" s="2" t="s">
        <v>1101</v>
      </c>
      <c r="H2931" s="2" t="s">
        <v>12819</v>
      </c>
      <c r="I2931" s="3" t="s">
        <v>12820</v>
      </c>
      <c r="J2931" s="3" t="s">
        <v>1098</v>
      </c>
      <c r="K2931" s="2" t="s">
        <v>12821</v>
      </c>
    </row>
    <row r="2932" spans="1:11" x14ac:dyDescent="0.25">
      <c r="A2932" s="2" t="s">
        <v>12822</v>
      </c>
      <c r="B2932" s="2" t="s">
        <v>274</v>
      </c>
      <c r="C2932" s="2" t="s">
        <v>31</v>
      </c>
      <c r="D2932" s="2" t="s">
        <v>275</v>
      </c>
      <c r="E2932" s="2" t="s">
        <v>1144</v>
      </c>
      <c r="F2932" s="3">
        <v>6</v>
      </c>
      <c r="G2932" s="2" t="s">
        <v>1101</v>
      </c>
      <c r="H2932" s="2" t="s">
        <v>12823</v>
      </c>
      <c r="I2932" s="3" t="s">
        <v>12824</v>
      </c>
      <c r="J2932" s="3" t="s">
        <v>1098</v>
      </c>
      <c r="K2932" s="2" t="s">
        <v>12825</v>
      </c>
    </row>
    <row r="2933" spans="1:11" x14ac:dyDescent="0.25">
      <c r="A2933" s="2" t="s">
        <v>12826</v>
      </c>
      <c r="B2933" s="2" t="s">
        <v>274</v>
      </c>
      <c r="C2933" s="2" t="s">
        <v>31</v>
      </c>
      <c r="D2933" s="2" t="s">
        <v>275</v>
      </c>
      <c r="E2933" s="2" t="s">
        <v>380</v>
      </c>
      <c r="F2933" s="3">
        <v>0</v>
      </c>
      <c r="G2933" s="2" t="s">
        <v>1095</v>
      </c>
      <c r="H2933" s="2" t="s">
        <v>12827</v>
      </c>
      <c r="I2933" s="3" t="s">
        <v>12828</v>
      </c>
      <c r="J2933" s="3" t="s">
        <v>1098</v>
      </c>
      <c r="K2933" s="2" t="s">
        <v>12829</v>
      </c>
    </row>
    <row r="2934" spans="1:11" x14ac:dyDescent="0.25">
      <c r="A2934" s="2" t="s">
        <v>12830</v>
      </c>
      <c r="B2934" s="2" t="s">
        <v>274</v>
      </c>
      <c r="C2934" s="2" t="s">
        <v>31</v>
      </c>
      <c r="D2934" s="2" t="s">
        <v>275</v>
      </c>
      <c r="E2934" s="2" t="s">
        <v>380</v>
      </c>
      <c r="F2934" s="3">
        <v>1</v>
      </c>
      <c r="G2934" s="2" t="s">
        <v>1101</v>
      </c>
      <c r="H2934" s="2" t="s">
        <v>12831</v>
      </c>
      <c r="I2934" s="3" t="s">
        <v>12832</v>
      </c>
      <c r="J2934" s="3" t="s">
        <v>1098</v>
      </c>
      <c r="K2934" s="2" t="s">
        <v>12833</v>
      </c>
    </row>
    <row r="2935" spans="1:11" x14ac:dyDescent="0.25">
      <c r="A2935" s="2" t="s">
        <v>12834</v>
      </c>
      <c r="B2935" s="2" t="s">
        <v>274</v>
      </c>
      <c r="C2935" s="2" t="s">
        <v>31</v>
      </c>
      <c r="D2935" s="2" t="s">
        <v>275</v>
      </c>
      <c r="E2935" s="2" t="s">
        <v>380</v>
      </c>
      <c r="F2935" s="3">
        <v>2</v>
      </c>
      <c r="G2935" s="2" t="s">
        <v>1101</v>
      </c>
      <c r="H2935" s="2" t="s">
        <v>12835</v>
      </c>
      <c r="I2935" s="3" t="s">
        <v>12836</v>
      </c>
      <c r="J2935" s="3" t="s">
        <v>1098</v>
      </c>
      <c r="K2935" s="2" t="s">
        <v>12837</v>
      </c>
    </row>
    <row r="2936" spans="1:11" x14ac:dyDescent="0.25">
      <c r="A2936" s="2" t="s">
        <v>12838</v>
      </c>
      <c r="B2936" s="2" t="s">
        <v>274</v>
      </c>
      <c r="C2936" s="2" t="s">
        <v>31</v>
      </c>
      <c r="D2936" s="2" t="s">
        <v>275</v>
      </c>
      <c r="E2936" s="2" t="s">
        <v>380</v>
      </c>
      <c r="F2936" s="3">
        <v>3</v>
      </c>
      <c r="G2936" s="2" t="s">
        <v>1101</v>
      </c>
      <c r="H2936" s="2" t="s">
        <v>12839</v>
      </c>
      <c r="I2936" s="3" t="s">
        <v>12840</v>
      </c>
      <c r="J2936" s="3" t="s">
        <v>1098</v>
      </c>
      <c r="K2936" s="2" t="s">
        <v>12841</v>
      </c>
    </row>
    <row r="2937" spans="1:11" x14ac:dyDescent="0.25">
      <c r="A2937" s="2" t="s">
        <v>12842</v>
      </c>
      <c r="B2937" s="2" t="s">
        <v>274</v>
      </c>
      <c r="C2937" s="2" t="s">
        <v>31</v>
      </c>
      <c r="D2937" s="2" t="s">
        <v>275</v>
      </c>
      <c r="E2937" s="2" t="s">
        <v>380</v>
      </c>
      <c r="F2937" s="3">
        <v>4</v>
      </c>
      <c r="G2937" s="2" t="s">
        <v>1101</v>
      </c>
      <c r="H2937" s="2" t="s">
        <v>12843</v>
      </c>
      <c r="I2937" s="3" t="s">
        <v>12844</v>
      </c>
      <c r="J2937" s="3" t="s">
        <v>1098</v>
      </c>
      <c r="K2937" s="2" t="s">
        <v>12845</v>
      </c>
    </row>
    <row r="2938" spans="1:11" x14ac:dyDescent="0.25">
      <c r="A2938" s="2" t="s">
        <v>12846</v>
      </c>
      <c r="B2938" s="2" t="s">
        <v>274</v>
      </c>
      <c r="C2938" s="2" t="s">
        <v>31</v>
      </c>
      <c r="D2938" s="2" t="s">
        <v>275</v>
      </c>
      <c r="E2938" s="2" t="s">
        <v>380</v>
      </c>
      <c r="F2938" s="3">
        <v>5</v>
      </c>
      <c r="G2938" s="2" t="s">
        <v>1101</v>
      </c>
      <c r="H2938" s="2" t="s">
        <v>12847</v>
      </c>
      <c r="I2938" s="3" t="s">
        <v>12848</v>
      </c>
      <c r="J2938" s="3" t="s">
        <v>1132</v>
      </c>
      <c r="K2938" s="2" t="s">
        <v>12849</v>
      </c>
    </row>
    <row r="2939" spans="1:11" x14ac:dyDescent="0.25">
      <c r="A2939" s="2" t="s">
        <v>12850</v>
      </c>
      <c r="B2939" s="2" t="s">
        <v>274</v>
      </c>
      <c r="C2939" s="2" t="s">
        <v>31</v>
      </c>
      <c r="D2939" s="2" t="s">
        <v>275</v>
      </c>
      <c r="E2939" s="2" t="s">
        <v>380</v>
      </c>
      <c r="F2939" s="3">
        <v>6</v>
      </c>
      <c r="G2939" s="2" t="s">
        <v>1101</v>
      </c>
      <c r="H2939" s="2" t="s">
        <v>12851</v>
      </c>
      <c r="I2939" s="3" t="s">
        <v>12852</v>
      </c>
      <c r="J2939" s="3" t="s">
        <v>1098</v>
      </c>
      <c r="K2939" s="2" t="s">
        <v>12853</v>
      </c>
    </row>
    <row r="2940" spans="1:11" x14ac:dyDescent="0.25">
      <c r="A2940" s="2" t="s">
        <v>12854</v>
      </c>
      <c r="B2940" s="2" t="s">
        <v>274</v>
      </c>
      <c r="C2940" s="2" t="s">
        <v>31</v>
      </c>
      <c r="D2940" s="2" t="s">
        <v>275</v>
      </c>
      <c r="E2940" s="2" t="s">
        <v>398</v>
      </c>
      <c r="F2940" s="3">
        <v>0</v>
      </c>
      <c r="G2940" s="2" t="s">
        <v>1095</v>
      </c>
      <c r="H2940" s="2" t="s">
        <v>12855</v>
      </c>
      <c r="I2940" s="3" t="s">
        <v>12856</v>
      </c>
      <c r="J2940" s="3" t="s">
        <v>1098</v>
      </c>
      <c r="K2940" s="2" t="s">
        <v>12857</v>
      </c>
    </row>
    <row r="2941" spans="1:11" x14ac:dyDescent="0.25">
      <c r="A2941" s="2" t="s">
        <v>12858</v>
      </c>
      <c r="B2941" s="2" t="s">
        <v>274</v>
      </c>
      <c r="C2941" s="2" t="s">
        <v>31</v>
      </c>
      <c r="D2941" s="2" t="s">
        <v>275</v>
      </c>
      <c r="E2941" s="2" t="s">
        <v>398</v>
      </c>
      <c r="F2941" s="3">
        <v>1</v>
      </c>
      <c r="G2941" s="2" t="s">
        <v>1101</v>
      </c>
      <c r="H2941" s="2" t="s">
        <v>12859</v>
      </c>
      <c r="I2941" s="3" t="s">
        <v>12860</v>
      </c>
      <c r="J2941" s="3" t="s">
        <v>1098</v>
      </c>
      <c r="K2941" s="2" t="s">
        <v>12861</v>
      </c>
    </row>
    <row r="2942" spans="1:11" x14ac:dyDescent="0.25">
      <c r="A2942" s="2" t="s">
        <v>12862</v>
      </c>
      <c r="B2942" s="2" t="s">
        <v>274</v>
      </c>
      <c r="C2942" s="2" t="s">
        <v>31</v>
      </c>
      <c r="D2942" s="2" t="s">
        <v>275</v>
      </c>
      <c r="E2942" s="2" t="s">
        <v>398</v>
      </c>
      <c r="F2942" s="3">
        <v>2</v>
      </c>
      <c r="G2942" s="2" t="s">
        <v>1101</v>
      </c>
      <c r="H2942" s="2" t="s">
        <v>12863</v>
      </c>
      <c r="I2942" s="3" t="s">
        <v>12864</v>
      </c>
      <c r="J2942" s="3" t="s">
        <v>1098</v>
      </c>
      <c r="K2942" s="2" t="s">
        <v>12865</v>
      </c>
    </row>
    <row r="2943" spans="1:11" x14ac:dyDescent="0.25">
      <c r="A2943" s="2" t="s">
        <v>12866</v>
      </c>
      <c r="B2943" s="2" t="s">
        <v>274</v>
      </c>
      <c r="C2943" s="2" t="s">
        <v>31</v>
      </c>
      <c r="D2943" s="2" t="s">
        <v>275</v>
      </c>
      <c r="E2943" s="2" t="s">
        <v>398</v>
      </c>
      <c r="F2943" s="3">
        <v>3</v>
      </c>
      <c r="G2943" s="2" t="s">
        <v>1101</v>
      </c>
      <c r="H2943" s="2" t="s">
        <v>12867</v>
      </c>
      <c r="I2943" s="3" t="s">
        <v>12868</v>
      </c>
      <c r="J2943" s="3" t="s">
        <v>1098</v>
      </c>
      <c r="K2943" s="2" t="s">
        <v>12869</v>
      </c>
    </row>
    <row r="2944" spans="1:11" x14ac:dyDescent="0.25">
      <c r="A2944" s="2" t="s">
        <v>12870</v>
      </c>
      <c r="B2944" s="2" t="s">
        <v>274</v>
      </c>
      <c r="C2944" s="2" t="s">
        <v>31</v>
      </c>
      <c r="D2944" s="2" t="s">
        <v>275</v>
      </c>
      <c r="E2944" s="2" t="s">
        <v>398</v>
      </c>
      <c r="F2944" s="3">
        <v>4</v>
      </c>
      <c r="G2944" s="2" t="s">
        <v>1101</v>
      </c>
      <c r="H2944" s="2" t="s">
        <v>12871</v>
      </c>
      <c r="I2944" s="3" t="s">
        <v>12872</v>
      </c>
      <c r="J2944" s="3" t="s">
        <v>1098</v>
      </c>
      <c r="K2944" s="2" t="s">
        <v>12873</v>
      </c>
    </row>
    <row r="2945" spans="1:11" x14ac:dyDescent="0.25">
      <c r="A2945" s="2" t="s">
        <v>12874</v>
      </c>
      <c r="B2945" s="2" t="s">
        <v>274</v>
      </c>
      <c r="C2945" s="2" t="s">
        <v>31</v>
      </c>
      <c r="D2945" s="2" t="s">
        <v>275</v>
      </c>
      <c r="E2945" s="2" t="s">
        <v>398</v>
      </c>
      <c r="F2945" s="3">
        <v>5</v>
      </c>
      <c r="G2945" s="2" t="s">
        <v>1101</v>
      </c>
      <c r="H2945" s="2" t="s">
        <v>12875</v>
      </c>
      <c r="I2945" s="3" t="s">
        <v>12876</v>
      </c>
      <c r="J2945" s="3" t="s">
        <v>1098</v>
      </c>
      <c r="K2945" s="2" t="s">
        <v>12877</v>
      </c>
    </row>
    <row r="2946" spans="1:11" x14ac:dyDescent="0.25">
      <c r="A2946" s="2" t="s">
        <v>12878</v>
      </c>
      <c r="B2946" s="2" t="s">
        <v>274</v>
      </c>
      <c r="C2946" s="2" t="s">
        <v>31</v>
      </c>
      <c r="D2946" s="2" t="s">
        <v>275</v>
      </c>
      <c r="E2946" s="2" t="s">
        <v>398</v>
      </c>
      <c r="F2946" s="3">
        <v>6</v>
      </c>
      <c r="G2946" s="2" t="s">
        <v>1101</v>
      </c>
      <c r="H2946" s="2" t="s">
        <v>12879</v>
      </c>
      <c r="I2946" s="3" t="s">
        <v>12880</v>
      </c>
      <c r="J2946" s="3" t="s">
        <v>1098</v>
      </c>
      <c r="K2946" s="2" t="s">
        <v>12881</v>
      </c>
    </row>
    <row r="2947" spans="1:11" x14ac:dyDescent="0.25">
      <c r="A2947" s="2" t="s">
        <v>12882</v>
      </c>
      <c r="B2947" s="2" t="s">
        <v>125</v>
      </c>
      <c r="C2947" s="2" t="s">
        <v>16</v>
      </c>
      <c r="D2947" s="2" t="s">
        <v>126</v>
      </c>
      <c r="E2947" s="2" t="s">
        <v>380</v>
      </c>
      <c r="F2947" s="3">
        <v>0</v>
      </c>
      <c r="G2947" s="2" t="s">
        <v>1095</v>
      </c>
      <c r="H2947" s="2" t="s">
        <v>12883</v>
      </c>
      <c r="I2947" s="3" t="s">
        <v>12884</v>
      </c>
      <c r="J2947" s="3" t="s">
        <v>1098</v>
      </c>
      <c r="K2947" s="2" t="s">
        <v>12885</v>
      </c>
    </row>
    <row r="2948" spans="1:11" x14ac:dyDescent="0.25">
      <c r="A2948" s="2" t="s">
        <v>12886</v>
      </c>
      <c r="B2948" s="2" t="s">
        <v>125</v>
      </c>
      <c r="C2948" s="2" t="s">
        <v>16</v>
      </c>
      <c r="D2948" s="2" t="s">
        <v>126</v>
      </c>
      <c r="E2948" s="2" t="s">
        <v>380</v>
      </c>
      <c r="F2948" s="3">
        <v>1</v>
      </c>
      <c r="G2948" s="2" t="s">
        <v>1101</v>
      </c>
      <c r="H2948" s="2" t="s">
        <v>12887</v>
      </c>
      <c r="I2948" s="3" t="s">
        <v>12888</v>
      </c>
      <c r="J2948" s="3" t="s">
        <v>1098</v>
      </c>
      <c r="K2948" s="2" t="s">
        <v>12889</v>
      </c>
    </row>
    <row r="2949" spans="1:11" x14ac:dyDescent="0.25">
      <c r="A2949" s="2" t="s">
        <v>12890</v>
      </c>
      <c r="B2949" s="2" t="s">
        <v>125</v>
      </c>
      <c r="C2949" s="2" t="s">
        <v>16</v>
      </c>
      <c r="D2949" s="2" t="s">
        <v>126</v>
      </c>
      <c r="E2949" s="2" t="s">
        <v>380</v>
      </c>
      <c r="F2949" s="3">
        <v>2</v>
      </c>
      <c r="G2949" s="2" t="s">
        <v>1101</v>
      </c>
      <c r="H2949" s="2" t="s">
        <v>12891</v>
      </c>
      <c r="I2949" s="3" t="s">
        <v>12892</v>
      </c>
      <c r="J2949" s="3" t="s">
        <v>1098</v>
      </c>
      <c r="K2949" s="2" t="s">
        <v>12893</v>
      </c>
    </row>
    <row r="2950" spans="1:11" x14ac:dyDescent="0.25">
      <c r="A2950" s="2" t="s">
        <v>12894</v>
      </c>
      <c r="B2950" s="2" t="s">
        <v>125</v>
      </c>
      <c r="C2950" s="2" t="s">
        <v>16</v>
      </c>
      <c r="D2950" s="2" t="s">
        <v>126</v>
      </c>
      <c r="E2950" s="2" t="s">
        <v>380</v>
      </c>
      <c r="F2950" s="3">
        <v>3</v>
      </c>
      <c r="G2950" s="2" t="s">
        <v>1101</v>
      </c>
      <c r="H2950" s="2" t="s">
        <v>12895</v>
      </c>
      <c r="I2950" s="3" t="s">
        <v>12896</v>
      </c>
      <c r="J2950" s="3" t="s">
        <v>1098</v>
      </c>
      <c r="K2950" s="2" t="s">
        <v>12897</v>
      </c>
    </row>
    <row r="2951" spans="1:11" x14ac:dyDescent="0.25">
      <c r="A2951" s="2" t="s">
        <v>12898</v>
      </c>
      <c r="B2951" s="2" t="s">
        <v>125</v>
      </c>
      <c r="C2951" s="2" t="s">
        <v>16</v>
      </c>
      <c r="D2951" s="2" t="s">
        <v>126</v>
      </c>
      <c r="E2951" s="2" t="s">
        <v>380</v>
      </c>
      <c r="F2951" s="3">
        <v>4</v>
      </c>
      <c r="G2951" s="2" t="s">
        <v>1101</v>
      </c>
      <c r="H2951" s="2" t="s">
        <v>12899</v>
      </c>
      <c r="I2951" s="3" t="s">
        <v>12900</v>
      </c>
      <c r="J2951" s="3" t="s">
        <v>1098</v>
      </c>
      <c r="K2951" s="2" t="s">
        <v>12901</v>
      </c>
    </row>
    <row r="2952" spans="1:11" x14ac:dyDescent="0.25">
      <c r="A2952" s="2" t="s">
        <v>12902</v>
      </c>
      <c r="B2952" s="2" t="s">
        <v>125</v>
      </c>
      <c r="C2952" s="2" t="s">
        <v>16</v>
      </c>
      <c r="D2952" s="2" t="s">
        <v>126</v>
      </c>
      <c r="E2952" s="2" t="s">
        <v>380</v>
      </c>
      <c r="F2952" s="3">
        <v>5</v>
      </c>
      <c r="G2952" s="2" t="s">
        <v>1101</v>
      </c>
      <c r="H2952" s="2" t="s">
        <v>12903</v>
      </c>
      <c r="I2952" s="3" t="s">
        <v>12904</v>
      </c>
      <c r="J2952" s="3" t="s">
        <v>1098</v>
      </c>
      <c r="K2952" s="2" t="s">
        <v>12905</v>
      </c>
    </row>
    <row r="2953" spans="1:11" x14ac:dyDescent="0.25">
      <c r="A2953" s="2" t="s">
        <v>12906</v>
      </c>
      <c r="B2953" s="2" t="s">
        <v>125</v>
      </c>
      <c r="C2953" s="2" t="s">
        <v>16</v>
      </c>
      <c r="D2953" s="2" t="s">
        <v>126</v>
      </c>
      <c r="E2953" s="2" t="s">
        <v>380</v>
      </c>
      <c r="F2953" s="3">
        <v>6</v>
      </c>
      <c r="G2953" s="2" t="s">
        <v>1101</v>
      </c>
      <c r="H2953" s="2" t="s">
        <v>12907</v>
      </c>
      <c r="I2953" s="3" t="s">
        <v>12908</v>
      </c>
      <c r="J2953" s="3" t="s">
        <v>1098</v>
      </c>
      <c r="K2953" s="2" t="s">
        <v>12909</v>
      </c>
    </row>
    <row r="2954" spans="1:11" x14ac:dyDescent="0.25">
      <c r="A2954" s="2" t="s">
        <v>12910</v>
      </c>
      <c r="B2954" s="2" t="s">
        <v>125</v>
      </c>
      <c r="C2954" s="2" t="s">
        <v>16</v>
      </c>
      <c r="D2954" s="2" t="s">
        <v>126</v>
      </c>
      <c r="E2954" s="2" t="s">
        <v>1189</v>
      </c>
      <c r="F2954" s="3">
        <v>0</v>
      </c>
      <c r="G2954" s="2" t="s">
        <v>1095</v>
      </c>
      <c r="H2954" s="2" t="s">
        <v>12911</v>
      </c>
      <c r="I2954" s="3" t="s">
        <v>12912</v>
      </c>
      <c r="J2954" s="3" t="s">
        <v>1098</v>
      </c>
      <c r="K2954" s="2" t="s">
        <v>12913</v>
      </c>
    </row>
    <row r="2955" spans="1:11" x14ac:dyDescent="0.25">
      <c r="A2955" s="2" t="s">
        <v>12914</v>
      </c>
      <c r="B2955" s="2" t="s">
        <v>125</v>
      </c>
      <c r="C2955" s="2" t="s">
        <v>16</v>
      </c>
      <c r="D2955" s="2" t="s">
        <v>126</v>
      </c>
      <c r="E2955" s="2" t="s">
        <v>1189</v>
      </c>
      <c r="F2955" s="3">
        <v>1</v>
      </c>
      <c r="G2955" s="2" t="s">
        <v>1101</v>
      </c>
      <c r="H2955" s="2" t="s">
        <v>12915</v>
      </c>
      <c r="I2955" s="3" t="s">
        <v>12916</v>
      </c>
      <c r="J2955" s="3" t="s">
        <v>1098</v>
      </c>
      <c r="K2955" s="2" t="s">
        <v>12917</v>
      </c>
    </row>
    <row r="2956" spans="1:11" x14ac:dyDescent="0.25">
      <c r="A2956" s="2" t="s">
        <v>12918</v>
      </c>
      <c r="B2956" s="2" t="s">
        <v>125</v>
      </c>
      <c r="C2956" s="2" t="s">
        <v>16</v>
      </c>
      <c r="D2956" s="2" t="s">
        <v>126</v>
      </c>
      <c r="E2956" s="2" t="s">
        <v>1189</v>
      </c>
      <c r="F2956" s="3">
        <v>2</v>
      </c>
      <c r="G2956" s="2" t="s">
        <v>1101</v>
      </c>
      <c r="H2956" s="2" t="s">
        <v>12919</v>
      </c>
      <c r="I2956" s="3" t="s">
        <v>12920</v>
      </c>
      <c r="J2956" s="3" t="s">
        <v>1098</v>
      </c>
      <c r="K2956" s="2" t="s">
        <v>12921</v>
      </c>
    </row>
    <row r="2957" spans="1:11" x14ac:dyDescent="0.25">
      <c r="A2957" s="2" t="s">
        <v>12922</v>
      </c>
      <c r="B2957" s="2" t="s">
        <v>125</v>
      </c>
      <c r="C2957" s="2" t="s">
        <v>16</v>
      </c>
      <c r="D2957" s="2" t="s">
        <v>126</v>
      </c>
      <c r="E2957" s="2" t="s">
        <v>1189</v>
      </c>
      <c r="F2957" s="3">
        <v>3</v>
      </c>
      <c r="G2957" s="2" t="s">
        <v>1101</v>
      </c>
      <c r="H2957" s="2" t="s">
        <v>12923</v>
      </c>
      <c r="I2957" s="3" t="s">
        <v>12924</v>
      </c>
      <c r="J2957" s="3" t="s">
        <v>1098</v>
      </c>
      <c r="K2957" s="2" t="s">
        <v>12925</v>
      </c>
    </row>
    <row r="2958" spans="1:11" x14ac:dyDescent="0.25">
      <c r="A2958" s="2" t="s">
        <v>12926</v>
      </c>
      <c r="B2958" s="2" t="s">
        <v>125</v>
      </c>
      <c r="C2958" s="2" t="s">
        <v>16</v>
      </c>
      <c r="D2958" s="2" t="s">
        <v>126</v>
      </c>
      <c r="E2958" s="2" t="s">
        <v>1189</v>
      </c>
      <c r="F2958" s="3">
        <v>4</v>
      </c>
      <c r="G2958" s="2" t="s">
        <v>1101</v>
      </c>
      <c r="H2958" s="2" t="s">
        <v>12927</v>
      </c>
      <c r="I2958" s="3" t="s">
        <v>12928</v>
      </c>
      <c r="J2958" s="3" t="s">
        <v>1098</v>
      </c>
      <c r="K2958" s="2" t="s">
        <v>12929</v>
      </c>
    </row>
    <row r="2959" spans="1:11" x14ac:dyDescent="0.25">
      <c r="A2959" s="2" t="s">
        <v>12930</v>
      </c>
      <c r="B2959" s="2" t="s">
        <v>125</v>
      </c>
      <c r="C2959" s="2" t="s">
        <v>16</v>
      </c>
      <c r="D2959" s="2" t="s">
        <v>126</v>
      </c>
      <c r="E2959" s="2" t="s">
        <v>1189</v>
      </c>
      <c r="F2959" s="3">
        <v>5</v>
      </c>
      <c r="G2959" s="2" t="s">
        <v>1101</v>
      </c>
      <c r="H2959" s="2" t="s">
        <v>12931</v>
      </c>
      <c r="I2959" s="3" t="s">
        <v>12932</v>
      </c>
      <c r="J2959" s="3" t="s">
        <v>1098</v>
      </c>
      <c r="K2959" s="2" t="s">
        <v>12933</v>
      </c>
    </row>
    <row r="2960" spans="1:11" x14ac:dyDescent="0.25">
      <c r="A2960" s="2" t="s">
        <v>12934</v>
      </c>
      <c r="B2960" s="2" t="s">
        <v>125</v>
      </c>
      <c r="C2960" s="2" t="s">
        <v>16</v>
      </c>
      <c r="D2960" s="2" t="s">
        <v>126</v>
      </c>
      <c r="E2960" s="2" t="s">
        <v>1189</v>
      </c>
      <c r="F2960" s="3">
        <v>6</v>
      </c>
      <c r="G2960" s="2" t="s">
        <v>1101</v>
      </c>
      <c r="H2960" s="2" t="s">
        <v>12935</v>
      </c>
      <c r="I2960" s="3" t="s">
        <v>12936</v>
      </c>
      <c r="J2960" s="3" t="s">
        <v>1098</v>
      </c>
      <c r="K2960" s="2" t="s">
        <v>12937</v>
      </c>
    </row>
    <row r="2961" spans="1:11" x14ac:dyDescent="0.25">
      <c r="A2961" s="2" t="s">
        <v>12938</v>
      </c>
      <c r="B2961" s="2" t="s">
        <v>125</v>
      </c>
      <c r="C2961" s="2" t="s">
        <v>16</v>
      </c>
      <c r="D2961" s="2" t="s">
        <v>126</v>
      </c>
      <c r="E2961" s="2" t="s">
        <v>393</v>
      </c>
      <c r="F2961" s="3">
        <v>0</v>
      </c>
      <c r="G2961" s="2" t="s">
        <v>1095</v>
      </c>
      <c r="H2961" s="2" t="s">
        <v>12939</v>
      </c>
      <c r="I2961" s="3" t="s">
        <v>12940</v>
      </c>
      <c r="J2961" s="3" t="s">
        <v>1098</v>
      </c>
      <c r="K2961" s="2" t="s">
        <v>12941</v>
      </c>
    </row>
    <row r="2962" spans="1:11" x14ac:dyDescent="0.25">
      <c r="A2962" s="2" t="s">
        <v>12942</v>
      </c>
      <c r="B2962" s="2" t="s">
        <v>125</v>
      </c>
      <c r="C2962" s="2" t="s">
        <v>16</v>
      </c>
      <c r="D2962" s="2" t="s">
        <v>126</v>
      </c>
      <c r="E2962" s="2" t="s">
        <v>393</v>
      </c>
      <c r="F2962" s="3">
        <v>1</v>
      </c>
      <c r="G2962" s="2" t="s">
        <v>1101</v>
      </c>
      <c r="H2962" s="2" t="s">
        <v>12943</v>
      </c>
      <c r="I2962" s="3" t="s">
        <v>12944</v>
      </c>
      <c r="J2962" s="3" t="s">
        <v>1098</v>
      </c>
      <c r="K2962" s="2" t="s">
        <v>12945</v>
      </c>
    </row>
    <row r="2963" spans="1:11" x14ac:dyDescent="0.25">
      <c r="A2963" s="2" t="s">
        <v>12946</v>
      </c>
      <c r="B2963" s="2" t="s">
        <v>125</v>
      </c>
      <c r="C2963" s="2" t="s">
        <v>16</v>
      </c>
      <c r="D2963" s="2" t="s">
        <v>126</v>
      </c>
      <c r="E2963" s="2" t="s">
        <v>393</v>
      </c>
      <c r="F2963" s="3">
        <v>2</v>
      </c>
      <c r="G2963" s="2" t="s">
        <v>1101</v>
      </c>
      <c r="H2963" s="2" t="s">
        <v>12947</v>
      </c>
      <c r="I2963" s="3" t="s">
        <v>12948</v>
      </c>
      <c r="J2963" s="3" t="s">
        <v>1098</v>
      </c>
      <c r="K2963" s="2" t="s">
        <v>12949</v>
      </c>
    </row>
    <row r="2964" spans="1:11" x14ac:dyDescent="0.25">
      <c r="A2964" s="2" t="s">
        <v>12950</v>
      </c>
      <c r="B2964" s="2" t="s">
        <v>125</v>
      </c>
      <c r="C2964" s="2" t="s">
        <v>16</v>
      </c>
      <c r="D2964" s="2" t="s">
        <v>126</v>
      </c>
      <c r="E2964" s="2" t="s">
        <v>393</v>
      </c>
      <c r="F2964" s="3">
        <v>3</v>
      </c>
      <c r="G2964" s="2" t="s">
        <v>1101</v>
      </c>
      <c r="H2964" s="2" t="s">
        <v>12951</v>
      </c>
      <c r="I2964" s="3" t="s">
        <v>12952</v>
      </c>
      <c r="J2964" s="3" t="s">
        <v>1098</v>
      </c>
      <c r="K2964" s="2" t="s">
        <v>12953</v>
      </c>
    </row>
    <row r="2965" spans="1:11" x14ac:dyDescent="0.25">
      <c r="A2965" s="2" t="s">
        <v>12954</v>
      </c>
      <c r="B2965" s="2" t="s">
        <v>125</v>
      </c>
      <c r="C2965" s="2" t="s">
        <v>16</v>
      </c>
      <c r="D2965" s="2" t="s">
        <v>126</v>
      </c>
      <c r="E2965" s="2" t="s">
        <v>393</v>
      </c>
      <c r="F2965" s="3">
        <v>4</v>
      </c>
      <c r="G2965" s="2" t="s">
        <v>1101</v>
      </c>
      <c r="H2965" s="2" t="s">
        <v>12955</v>
      </c>
      <c r="I2965" s="3" t="s">
        <v>12956</v>
      </c>
      <c r="J2965" s="3" t="s">
        <v>1098</v>
      </c>
      <c r="K2965" s="2" t="s">
        <v>12957</v>
      </c>
    </row>
    <row r="2966" spans="1:11" x14ac:dyDescent="0.25">
      <c r="A2966" s="2" t="s">
        <v>12958</v>
      </c>
      <c r="B2966" s="2" t="s">
        <v>125</v>
      </c>
      <c r="C2966" s="2" t="s">
        <v>16</v>
      </c>
      <c r="D2966" s="2" t="s">
        <v>126</v>
      </c>
      <c r="E2966" s="2" t="s">
        <v>393</v>
      </c>
      <c r="F2966" s="3">
        <v>5</v>
      </c>
      <c r="G2966" s="2" t="s">
        <v>1101</v>
      </c>
      <c r="H2966" s="2" t="s">
        <v>12959</v>
      </c>
      <c r="I2966" s="3" t="s">
        <v>12960</v>
      </c>
      <c r="J2966" s="3" t="s">
        <v>1098</v>
      </c>
      <c r="K2966" s="2" t="s">
        <v>12961</v>
      </c>
    </row>
    <row r="2967" spans="1:11" x14ac:dyDescent="0.25">
      <c r="A2967" s="2" t="s">
        <v>12962</v>
      </c>
      <c r="B2967" s="2" t="s">
        <v>125</v>
      </c>
      <c r="C2967" s="2" t="s">
        <v>16</v>
      </c>
      <c r="D2967" s="2" t="s">
        <v>126</v>
      </c>
      <c r="E2967" s="2" t="s">
        <v>393</v>
      </c>
      <c r="F2967" s="3">
        <v>6</v>
      </c>
      <c r="G2967" s="2" t="s">
        <v>1101</v>
      </c>
      <c r="H2967" s="2" t="s">
        <v>12963</v>
      </c>
      <c r="I2967" s="3" t="s">
        <v>12964</v>
      </c>
      <c r="J2967" s="3" t="s">
        <v>1098</v>
      </c>
      <c r="K2967" s="2" t="s">
        <v>12965</v>
      </c>
    </row>
    <row r="2968" spans="1:11" x14ac:dyDescent="0.25">
      <c r="A2968" s="2" t="s">
        <v>12966</v>
      </c>
      <c r="B2968" s="2" t="s">
        <v>128</v>
      </c>
      <c r="C2968" s="2" t="s">
        <v>16</v>
      </c>
      <c r="D2968" s="2" t="s">
        <v>129</v>
      </c>
      <c r="E2968" s="2" t="s">
        <v>1144</v>
      </c>
      <c r="F2968" s="3">
        <v>0</v>
      </c>
      <c r="G2968" s="2" t="s">
        <v>1095</v>
      </c>
      <c r="H2968" s="2" t="s">
        <v>12967</v>
      </c>
      <c r="I2968" s="3" t="s">
        <v>12968</v>
      </c>
      <c r="J2968" s="3" t="s">
        <v>1098</v>
      </c>
      <c r="K2968" s="2" t="s">
        <v>12969</v>
      </c>
    </row>
    <row r="2969" spans="1:11" x14ac:dyDescent="0.25">
      <c r="A2969" s="2" t="s">
        <v>12970</v>
      </c>
      <c r="B2969" s="2" t="s">
        <v>128</v>
      </c>
      <c r="C2969" s="2" t="s">
        <v>16</v>
      </c>
      <c r="D2969" s="2" t="s">
        <v>129</v>
      </c>
      <c r="E2969" s="2" t="s">
        <v>1144</v>
      </c>
      <c r="F2969" s="3">
        <v>1</v>
      </c>
      <c r="G2969" s="2" t="s">
        <v>1101</v>
      </c>
      <c r="H2969" s="2" t="s">
        <v>12971</v>
      </c>
      <c r="I2969" s="3" t="s">
        <v>12972</v>
      </c>
      <c r="J2969" s="3" t="s">
        <v>1098</v>
      </c>
      <c r="K2969" s="2" t="s">
        <v>12973</v>
      </c>
    </row>
    <row r="2970" spans="1:11" x14ac:dyDescent="0.25">
      <c r="A2970" s="2" t="s">
        <v>12974</v>
      </c>
      <c r="B2970" s="2" t="s">
        <v>128</v>
      </c>
      <c r="C2970" s="2" t="s">
        <v>16</v>
      </c>
      <c r="D2970" s="2" t="s">
        <v>129</v>
      </c>
      <c r="E2970" s="2" t="s">
        <v>1144</v>
      </c>
      <c r="F2970" s="3">
        <v>2</v>
      </c>
      <c r="G2970" s="2" t="s">
        <v>1101</v>
      </c>
      <c r="H2970" s="2" t="s">
        <v>12975</v>
      </c>
      <c r="I2970" s="3" t="s">
        <v>12976</v>
      </c>
      <c r="J2970" s="3" t="s">
        <v>1098</v>
      </c>
      <c r="K2970" s="2" t="s">
        <v>12977</v>
      </c>
    </row>
    <row r="2971" spans="1:11" x14ac:dyDescent="0.25">
      <c r="A2971" s="2" t="s">
        <v>12978</v>
      </c>
      <c r="B2971" s="2" t="s">
        <v>128</v>
      </c>
      <c r="C2971" s="2" t="s">
        <v>16</v>
      </c>
      <c r="D2971" s="2" t="s">
        <v>129</v>
      </c>
      <c r="E2971" s="2" t="s">
        <v>1144</v>
      </c>
      <c r="F2971" s="3">
        <v>3</v>
      </c>
      <c r="G2971" s="2" t="s">
        <v>1101</v>
      </c>
      <c r="H2971" s="2" t="s">
        <v>12979</v>
      </c>
      <c r="I2971" s="3" t="s">
        <v>12980</v>
      </c>
      <c r="J2971" s="3" t="s">
        <v>1098</v>
      </c>
      <c r="K2971" s="2" t="s">
        <v>12981</v>
      </c>
    </row>
    <row r="2972" spans="1:11" x14ac:dyDescent="0.25">
      <c r="A2972" s="2" t="s">
        <v>12982</v>
      </c>
      <c r="B2972" s="2" t="s">
        <v>128</v>
      </c>
      <c r="C2972" s="2" t="s">
        <v>16</v>
      </c>
      <c r="D2972" s="2" t="s">
        <v>129</v>
      </c>
      <c r="E2972" s="2" t="s">
        <v>1144</v>
      </c>
      <c r="F2972" s="3">
        <v>4</v>
      </c>
      <c r="G2972" s="2" t="s">
        <v>1101</v>
      </c>
      <c r="H2972" s="2" t="s">
        <v>12983</v>
      </c>
      <c r="I2972" s="3" t="s">
        <v>12984</v>
      </c>
      <c r="J2972" s="3" t="s">
        <v>1098</v>
      </c>
      <c r="K2972" s="2" t="s">
        <v>12985</v>
      </c>
    </row>
    <row r="2973" spans="1:11" x14ac:dyDescent="0.25">
      <c r="A2973" s="2" t="s">
        <v>12986</v>
      </c>
      <c r="B2973" s="2" t="s">
        <v>128</v>
      </c>
      <c r="C2973" s="2" t="s">
        <v>16</v>
      </c>
      <c r="D2973" s="2" t="s">
        <v>129</v>
      </c>
      <c r="E2973" s="2" t="s">
        <v>1144</v>
      </c>
      <c r="F2973" s="3">
        <v>5</v>
      </c>
      <c r="G2973" s="2" t="s">
        <v>1101</v>
      </c>
      <c r="H2973" s="2" t="s">
        <v>12987</v>
      </c>
      <c r="I2973" s="3" t="s">
        <v>12988</v>
      </c>
      <c r="J2973" s="3" t="s">
        <v>1098</v>
      </c>
      <c r="K2973" s="2" t="s">
        <v>12989</v>
      </c>
    </row>
    <row r="2974" spans="1:11" x14ac:dyDescent="0.25">
      <c r="A2974" s="2" t="s">
        <v>12990</v>
      </c>
      <c r="B2974" s="2" t="s">
        <v>128</v>
      </c>
      <c r="C2974" s="2" t="s">
        <v>16</v>
      </c>
      <c r="D2974" s="2" t="s">
        <v>129</v>
      </c>
      <c r="E2974" s="2" t="s">
        <v>1144</v>
      </c>
      <c r="F2974" s="3">
        <v>6</v>
      </c>
      <c r="G2974" s="2" t="s">
        <v>1101</v>
      </c>
      <c r="H2974" s="2" t="s">
        <v>12991</v>
      </c>
      <c r="I2974" s="3" t="s">
        <v>12992</v>
      </c>
      <c r="J2974" s="3" t="s">
        <v>1098</v>
      </c>
      <c r="K2974" s="2" t="s">
        <v>12993</v>
      </c>
    </row>
    <row r="2975" spans="1:11" x14ac:dyDescent="0.25">
      <c r="A2975" s="2" t="s">
        <v>12994</v>
      </c>
      <c r="B2975" s="2" t="s">
        <v>128</v>
      </c>
      <c r="C2975" s="2" t="s">
        <v>16</v>
      </c>
      <c r="D2975" s="2" t="s">
        <v>129</v>
      </c>
      <c r="E2975" s="2" t="s">
        <v>1189</v>
      </c>
      <c r="F2975" s="3">
        <v>0</v>
      </c>
      <c r="G2975" s="2" t="s">
        <v>1095</v>
      </c>
      <c r="H2975" s="2" t="s">
        <v>12995</v>
      </c>
      <c r="I2975" s="3" t="s">
        <v>12996</v>
      </c>
      <c r="J2975" s="3" t="s">
        <v>1098</v>
      </c>
      <c r="K2975" s="2" t="s">
        <v>12997</v>
      </c>
    </row>
    <row r="2976" spans="1:11" x14ac:dyDescent="0.25">
      <c r="A2976" s="2" t="s">
        <v>12998</v>
      </c>
      <c r="B2976" s="2" t="s">
        <v>128</v>
      </c>
      <c r="C2976" s="2" t="s">
        <v>16</v>
      </c>
      <c r="D2976" s="2" t="s">
        <v>129</v>
      </c>
      <c r="E2976" s="2" t="s">
        <v>1189</v>
      </c>
      <c r="F2976" s="3">
        <v>1</v>
      </c>
      <c r="G2976" s="2" t="s">
        <v>1101</v>
      </c>
      <c r="H2976" s="2" t="s">
        <v>12999</v>
      </c>
      <c r="I2976" s="3" t="s">
        <v>13000</v>
      </c>
      <c r="J2976" s="3" t="s">
        <v>1098</v>
      </c>
      <c r="K2976" s="2" t="s">
        <v>13001</v>
      </c>
    </row>
    <row r="2977" spans="1:11" x14ac:dyDescent="0.25">
      <c r="A2977" s="2" t="s">
        <v>13002</v>
      </c>
      <c r="B2977" s="2" t="s">
        <v>128</v>
      </c>
      <c r="C2977" s="2" t="s">
        <v>16</v>
      </c>
      <c r="D2977" s="2" t="s">
        <v>129</v>
      </c>
      <c r="E2977" s="2" t="s">
        <v>1189</v>
      </c>
      <c r="F2977" s="3">
        <v>2</v>
      </c>
      <c r="G2977" s="2" t="s">
        <v>1101</v>
      </c>
      <c r="H2977" s="2" t="s">
        <v>13003</v>
      </c>
      <c r="I2977" s="3" t="s">
        <v>13004</v>
      </c>
      <c r="J2977" s="3" t="s">
        <v>1098</v>
      </c>
      <c r="K2977" s="2" t="s">
        <v>13005</v>
      </c>
    </row>
    <row r="2978" spans="1:11" x14ac:dyDescent="0.25">
      <c r="A2978" s="2" t="s">
        <v>13006</v>
      </c>
      <c r="B2978" s="2" t="s">
        <v>128</v>
      </c>
      <c r="C2978" s="2" t="s">
        <v>16</v>
      </c>
      <c r="D2978" s="2" t="s">
        <v>129</v>
      </c>
      <c r="E2978" s="2" t="s">
        <v>1189</v>
      </c>
      <c r="F2978" s="3">
        <v>3</v>
      </c>
      <c r="G2978" s="2" t="s">
        <v>1101</v>
      </c>
      <c r="H2978" s="2" t="s">
        <v>13007</v>
      </c>
      <c r="I2978" s="3" t="s">
        <v>13008</v>
      </c>
      <c r="J2978" s="3" t="s">
        <v>1098</v>
      </c>
      <c r="K2978" s="2" t="s">
        <v>13009</v>
      </c>
    </row>
    <row r="2979" spans="1:11" x14ac:dyDescent="0.25">
      <c r="A2979" s="2" t="s">
        <v>13010</v>
      </c>
      <c r="B2979" s="2" t="s">
        <v>128</v>
      </c>
      <c r="C2979" s="2" t="s">
        <v>16</v>
      </c>
      <c r="D2979" s="2" t="s">
        <v>129</v>
      </c>
      <c r="E2979" s="2" t="s">
        <v>1189</v>
      </c>
      <c r="F2979" s="3">
        <v>4</v>
      </c>
      <c r="G2979" s="2" t="s">
        <v>1101</v>
      </c>
      <c r="H2979" s="2" t="s">
        <v>13011</v>
      </c>
      <c r="I2979" s="3" t="s">
        <v>13012</v>
      </c>
      <c r="J2979" s="3" t="s">
        <v>1098</v>
      </c>
      <c r="K2979" s="2" t="s">
        <v>13013</v>
      </c>
    </row>
    <row r="2980" spans="1:11" x14ac:dyDescent="0.25">
      <c r="A2980" s="2" t="s">
        <v>13014</v>
      </c>
      <c r="B2980" s="2" t="s">
        <v>128</v>
      </c>
      <c r="C2980" s="2" t="s">
        <v>16</v>
      </c>
      <c r="D2980" s="2" t="s">
        <v>129</v>
      </c>
      <c r="E2980" s="2" t="s">
        <v>1189</v>
      </c>
      <c r="F2980" s="3">
        <v>5</v>
      </c>
      <c r="G2980" s="2" t="s">
        <v>1101</v>
      </c>
      <c r="H2980" s="2" t="s">
        <v>13015</v>
      </c>
      <c r="I2980" s="3" t="s">
        <v>13016</v>
      </c>
      <c r="J2980" s="3" t="s">
        <v>1098</v>
      </c>
      <c r="K2980" s="2" t="s">
        <v>13017</v>
      </c>
    </row>
    <row r="2981" spans="1:11" x14ac:dyDescent="0.25">
      <c r="A2981" s="2" t="s">
        <v>13018</v>
      </c>
      <c r="B2981" s="2" t="s">
        <v>128</v>
      </c>
      <c r="C2981" s="2" t="s">
        <v>16</v>
      </c>
      <c r="D2981" s="2" t="s">
        <v>129</v>
      </c>
      <c r="E2981" s="2" t="s">
        <v>1189</v>
      </c>
      <c r="F2981" s="3">
        <v>6</v>
      </c>
      <c r="G2981" s="2" t="s">
        <v>1101</v>
      </c>
      <c r="H2981" s="2" t="s">
        <v>13019</v>
      </c>
      <c r="I2981" s="3" t="s">
        <v>13020</v>
      </c>
      <c r="J2981" s="3" t="s">
        <v>1098</v>
      </c>
      <c r="K2981" s="2" t="s">
        <v>13021</v>
      </c>
    </row>
    <row r="2982" spans="1:11" x14ac:dyDescent="0.25">
      <c r="A2982" s="2" t="s">
        <v>13022</v>
      </c>
      <c r="B2982" s="2" t="s">
        <v>128</v>
      </c>
      <c r="C2982" s="2" t="s">
        <v>16</v>
      </c>
      <c r="D2982" s="2" t="s">
        <v>129</v>
      </c>
      <c r="E2982" s="2" t="s">
        <v>364</v>
      </c>
      <c r="F2982" s="3">
        <v>0</v>
      </c>
      <c r="G2982" s="2" t="s">
        <v>1095</v>
      </c>
      <c r="H2982" s="2" t="s">
        <v>13023</v>
      </c>
      <c r="I2982" s="3" t="s">
        <v>13024</v>
      </c>
      <c r="J2982" s="3" t="s">
        <v>1098</v>
      </c>
      <c r="K2982" s="2" t="s">
        <v>13025</v>
      </c>
    </row>
    <row r="2983" spans="1:11" x14ac:dyDescent="0.25">
      <c r="A2983" s="2" t="s">
        <v>13026</v>
      </c>
      <c r="B2983" s="2" t="s">
        <v>128</v>
      </c>
      <c r="C2983" s="2" t="s">
        <v>16</v>
      </c>
      <c r="D2983" s="2" t="s">
        <v>129</v>
      </c>
      <c r="E2983" s="2" t="s">
        <v>364</v>
      </c>
      <c r="F2983" s="3">
        <v>1</v>
      </c>
      <c r="G2983" s="2" t="s">
        <v>1101</v>
      </c>
      <c r="H2983" s="2" t="s">
        <v>13027</v>
      </c>
      <c r="I2983" s="3" t="s">
        <v>13028</v>
      </c>
      <c r="J2983" s="3" t="s">
        <v>1098</v>
      </c>
      <c r="K2983" s="2" t="s">
        <v>13029</v>
      </c>
    </row>
    <row r="2984" spans="1:11" x14ac:dyDescent="0.25">
      <c r="A2984" s="2" t="s">
        <v>13030</v>
      </c>
      <c r="B2984" s="2" t="s">
        <v>128</v>
      </c>
      <c r="C2984" s="2" t="s">
        <v>16</v>
      </c>
      <c r="D2984" s="2" t="s">
        <v>129</v>
      </c>
      <c r="E2984" s="2" t="s">
        <v>364</v>
      </c>
      <c r="F2984" s="3">
        <v>2</v>
      </c>
      <c r="G2984" s="2" t="s">
        <v>1101</v>
      </c>
      <c r="H2984" s="2" t="s">
        <v>13031</v>
      </c>
      <c r="I2984" s="3" t="s">
        <v>13032</v>
      </c>
      <c r="J2984" s="3" t="s">
        <v>1098</v>
      </c>
      <c r="K2984" s="2" t="s">
        <v>13033</v>
      </c>
    </row>
    <row r="2985" spans="1:11" x14ac:dyDescent="0.25">
      <c r="A2985" s="2" t="s">
        <v>13034</v>
      </c>
      <c r="B2985" s="2" t="s">
        <v>128</v>
      </c>
      <c r="C2985" s="2" t="s">
        <v>16</v>
      </c>
      <c r="D2985" s="2" t="s">
        <v>129</v>
      </c>
      <c r="E2985" s="2" t="s">
        <v>364</v>
      </c>
      <c r="F2985" s="3">
        <v>3</v>
      </c>
      <c r="G2985" s="2" t="s">
        <v>1101</v>
      </c>
      <c r="H2985" s="2" t="s">
        <v>13035</v>
      </c>
      <c r="I2985" s="3" t="s">
        <v>13036</v>
      </c>
      <c r="J2985" s="3" t="s">
        <v>1098</v>
      </c>
      <c r="K2985" s="2" t="s">
        <v>13037</v>
      </c>
    </row>
    <row r="2986" spans="1:11" x14ac:dyDescent="0.25">
      <c r="A2986" s="2" t="s">
        <v>13038</v>
      </c>
      <c r="B2986" s="2" t="s">
        <v>128</v>
      </c>
      <c r="C2986" s="2" t="s">
        <v>16</v>
      </c>
      <c r="D2986" s="2" t="s">
        <v>129</v>
      </c>
      <c r="E2986" s="2" t="s">
        <v>364</v>
      </c>
      <c r="F2986" s="3">
        <v>4</v>
      </c>
      <c r="G2986" s="2" t="s">
        <v>1101</v>
      </c>
      <c r="H2986" s="2" t="s">
        <v>13039</v>
      </c>
      <c r="I2986" s="3" t="s">
        <v>13040</v>
      </c>
      <c r="J2986" s="3" t="s">
        <v>1098</v>
      </c>
      <c r="K2986" s="2" t="s">
        <v>13041</v>
      </c>
    </row>
    <row r="2987" spans="1:11" x14ac:dyDescent="0.25">
      <c r="A2987" s="2" t="s">
        <v>13042</v>
      </c>
      <c r="B2987" s="2" t="s">
        <v>128</v>
      </c>
      <c r="C2987" s="2" t="s">
        <v>16</v>
      </c>
      <c r="D2987" s="2" t="s">
        <v>129</v>
      </c>
      <c r="E2987" s="2" t="s">
        <v>364</v>
      </c>
      <c r="F2987" s="3">
        <v>5</v>
      </c>
      <c r="G2987" s="2" t="s">
        <v>1101</v>
      </c>
      <c r="H2987" s="2" t="s">
        <v>13043</v>
      </c>
      <c r="I2987" s="3" t="s">
        <v>13044</v>
      </c>
      <c r="J2987" s="3" t="s">
        <v>1098</v>
      </c>
      <c r="K2987" s="2" t="s">
        <v>13045</v>
      </c>
    </row>
    <row r="2988" spans="1:11" x14ac:dyDescent="0.25">
      <c r="A2988" s="2" t="s">
        <v>13046</v>
      </c>
      <c r="B2988" s="2" t="s">
        <v>128</v>
      </c>
      <c r="C2988" s="2" t="s">
        <v>16</v>
      </c>
      <c r="D2988" s="2" t="s">
        <v>129</v>
      </c>
      <c r="E2988" s="2" t="s">
        <v>364</v>
      </c>
      <c r="F2988" s="3">
        <v>6</v>
      </c>
      <c r="G2988" s="2" t="s">
        <v>1101</v>
      </c>
      <c r="H2988" s="2" t="s">
        <v>13047</v>
      </c>
      <c r="I2988" s="3" t="s">
        <v>13048</v>
      </c>
      <c r="J2988" s="3" t="s">
        <v>1098</v>
      </c>
      <c r="K2988" s="2" t="s">
        <v>13049</v>
      </c>
    </row>
    <row r="2989" spans="1:11" x14ac:dyDescent="0.25">
      <c r="A2989" s="2" t="s">
        <v>13050</v>
      </c>
      <c r="B2989" s="2" t="s">
        <v>128</v>
      </c>
      <c r="C2989" s="2" t="s">
        <v>16</v>
      </c>
      <c r="D2989" s="2" t="s">
        <v>129</v>
      </c>
      <c r="E2989" s="2" t="s">
        <v>393</v>
      </c>
      <c r="F2989" s="3">
        <v>0</v>
      </c>
      <c r="G2989" s="2" t="s">
        <v>1095</v>
      </c>
      <c r="H2989" s="2" t="s">
        <v>13051</v>
      </c>
      <c r="I2989" s="3" t="s">
        <v>13052</v>
      </c>
      <c r="J2989" s="3" t="s">
        <v>1098</v>
      </c>
      <c r="K2989" s="2" t="s">
        <v>13053</v>
      </c>
    </row>
    <row r="2990" spans="1:11" x14ac:dyDescent="0.25">
      <c r="A2990" s="2" t="s">
        <v>13054</v>
      </c>
      <c r="B2990" s="2" t="s">
        <v>128</v>
      </c>
      <c r="C2990" s="2" t="s">
        <v>16</v>
      </c>
      <c r="D2990" s="2" t="s">
        <v>129</v>
      </c>
      <c r="E2990" s="2" t="s">
        <v>393</v>
      </c>
      <c r="F2990" s="3">
        <v>1</v>
      </c>
      <c r="G2990" s="2" t="s">
        <v>1101</v>
      </c>
      <c r="H2990" s="2" t="s">
        <v>13055</v>
      </c>
      <c r="I2990" s="3" t="s">
        <v>13056</v>
      </c>
      <c r="J2990" s="3" t="s">
        <v>1098</v>
      </c>
      <c r="K2990" s="2" t="s">
        <v>13057</v>
      </c>
    </row>
    <row r="2991" spans="1:11" x14ac:dyDescent="0.25">
      <c r="A2991" s="2" t="s">
        <v>13058</v>
      </c>
      <c r="B2991" s="2" t="s">
        <v>128</v>
      </c>
      <c r="C2991" s="2" t="s">
        <v>16</v>
      </c>
      <c r="D2991" s="2" t="s">
        <v>129</v>
      </c>
      <c r="E2991" s="2" t="s">
        <v>393</v>
      </c>
      <c r="F2991" s="3">
        <v>2</v>
      </c>
      <c r="G2991" s="2" t="s">
        <v>1101</v>
      </c>
      <c r="H2991" s="2" t="s">
        <v>13059</v>
      </c>
      <c r="I2991" s="3" t="s">
        <v>13060</v>
      </c>
      <c r="J2991" s="3" t="s">
        <v>1098</v>
      </c>
      <c r="K2991" s="2" t="s">
        <v>13061</v>
      </c>
    </row>
    <row r="2992" spans="1:11" x14ac:dyDescent="0.25">
      <c r="A2992" s="2" t="s">
        <v>13062</v>
      </c>
      <c r="B2992" s="2" t="s">
        <v>128</v>
      </c>
      <c r="C2992" s="2" t="s">
        <v>16</v>
      </c>
      <c r="D2992" s="2" t="s">
        <v>129</v>
      </c>
      <c r="E2992" s="2" t="s">
        <v>393</v>
      </c>
      <c r="F2992" s="3">
        <v>3</v>
      </c>
      <c r="G2992" s="2" t="s">
        <v>1101</v>
      </c>
      <c r="H2992" s="2" t="s">
        <v>13063</v>
      </c>
      <c r="I2992" s="3" t="s">
        <v>13064</v>
      </c>
      <c r="J2992" s="3" t="s">
        <v>1098</v>
      </c>
      <c r="K2992" s="2" t="s">
        <v>13065</v>
      </c>
    </row>
    <row r="2993" spans="1:11" x14ac:dyDescent="0.25">
      <c r="A2993" s="2" t="s">
        <v>13066</v>
      </c>
      <c r="B2993" s="2" t="s">
        <v>128</v>
      </c>
      <c r="C2993" s="2" t="s">
        <v>16</v>
      </c>
      <c r="D2993" s="2" t="s">
        <v>129</v>
      </c>
      <c r="E2993" s="2" t="s">
        <v>393</v>
      </c>
      <c r="F2993" s="3">
        <v>4</v>
      </c>
      <c r="G2993" s="2" t="s">
        <v>1101</v>
      </c>
      <c r="H2993" s="2" t="s">
        <v>13067</v>
      </c>
      <c r="I2993" s="3" t="s">
        <v>13068</v>
      </c>
      <c r="J2993" s="3" t="s">
        <v>1098</v>
      </c>
      <c r="K2993" s="2" t="s">
        <v>13069</v>
      </c>
    </row>
    <row r="2994" spans="1:11" x14ac:dyDescent="0.25">
      <c r="A2994" s="2" t="s">
        <v>13070</v>
      </c>
      <c r="B2994" s="2" t="s">
        <v>128</v>
      </c>
      <c r="C2994" s="2" t="s">
        <v>16</v>
      </c>
      <c r="D2994" s="2" t="s">
        <v>129</v>
      </c>
      <c r="E2994" s="2" t="s">
        <v>393</v>
      </c>
      <c r="F2994" s="3">
        <v>5</v>
      </c>
      <c r="G2994" s="2" t="s">
        <v>1101</v>
      </c>
      <c r="H2994" s="2" t="s">
        <v>13071</v>
      </c>
      <c r="I2994" s="3" t="s">
        <v>13072</v>
      </c>
      <c r="J2994" s="3" t="s">
        <v>1098</v>
      </c>
      <c r="K2994" s="2" t="s">
        <v>13073</v>
      </c>
    </row>
    <row r="2995" spans="1:11" x14ac:dyDescent="0.25">
      <c r="A2995" s="2" t="s">
        <v>13074</v>
      </c>
      <c r="B2995" s="2" t="s">
        <v>128</v>
      </c>
      <c r="C2995" s="2" t="s">
        <v>16</v>
      </c>
      <c r="D2995" s="2" t="s">
        <v>129</v>
      </c>
      <c r="E2995" s="2" t="s">
        <v>393</v>
      </c>
      <c r="F2995" s="3">
        <v>6</v>
      </c>
      <c r="G2995" s="2" t="s">
        <v>1101</v>
      </c>
      <c r="H2995" s="2" t="s">
        <v>13075</v>
      </c>
      <c r="I2995" s="3" t="s">
        <v>13076</v>
      </c>
      <c r="J2995" s="3" t="s">
        <v>1098</v>
      </c>
      <c r="K2995" s="2" t="s">
        <v>13077</v>
      </c>
    </row>
    <row r="2996" spans="1:11" x14ac:dyDescent="0.25">
      <c r="A2996" s="2" t="s">
        <v>13078</v>
      </c>
      <c r="B2996" s="2" t="s">
        <v>133</v>
      </c>
      <c r="C2996" s="2" t="s">
        <v>16</v>
      </c>
      <c r="D2996" s="2" t="s">
        <v>134</v>
      </c>
      <c r="E2996" s="2" t="s">
        <v>380</v>
      </c>
      <c r="F2996" s="3">
        <v>0</v>
      </c>
      <c r="G2996" s="2" t="s">
        <v>1095</v>
      </c>
      <c r="H2996" s="2" t="s">
        <v>13079</v>
      </c>
      <c r="I2996" s="3" t="s">
        <v>13080</v>
      </c>
      <c r="J2996" s="3" t="s">
        <v>1098</v>
      </c>
      <c r="K2996" s="2" t="s">
        <v>13081</v>
      </c>
    </row>
    <row r="2997" spans="1:11" x14ac:dyDescent="0.25">
      <c r="A2997" s="2" t="s">
        <v>13082</v>
      </c>
      <c r="B2997" s="2" t="s">
        <v>133</v>
      </c>
      <c r="C2997" s="2" t="s">
        <v>16</v>
      </c>
      <c r="D2997" s="2" t="s">
        <v>134</v>
      </c>
      <c r="E2997" s="2" t="s">
        <v>380</v>
      </c>
      <c r="F2997" s="3">
        <v>1</v>
      </c>
      <c r="G2997" s="2" t="s">
        <v>1101</v>
      </c>
      <c r="H2997" s="2" t="s">
        <v>13083</v>
      </c>
      <c r="I2997" s="3" t="s">
        <v>13084</v>
      </c>
      <c r="J2997" s="3" t="s">
        <v>1098</v>
      </c>
      <c r="K2997" s="2" t="s">
        <v>13085</v>
      </c>
    </row>
    <row r="2998" spans="1:11" x14ac:dyDescent="0.25">
      <c r="A2998" s="2" t="s">
        <v>13086</v>
      </c>
      <c r="B2998" s="2" t="s">
        <v>133</v>
      </c>
      <c r="C2998" s="2" t="s">
        <v>16</v>
      </c>
      <c r="D2998" s="2" t="s">
        <v>134</v>
      </c>
      <c r="E2998" s="2" t="s">
        <v>380</v>
      </c>
      <c r="F2998" s="3">
        <v>2</v>
      </c>
      <c r="G2998" s="2" t="s">
        <v>1101</v>
      </c>
      <c r="H2998" s="2" t="s">
        <v>13087</v>
      </c>
      <c r="I2998" s="3" t="s">
        <v>13088</v>
      </c>
      <c r="J2998" s="3" t="s">
        <v>1098</v>
      </c>
      <c r="K2998" s="2" t="s">
        <v>13089</v>
      </c>
    </row>
    <row r="2999" spans="1:11" x14ac:dyDescent="0.25">
      <c r="A2999" s="2" t="s">
        <v>13090</v>
      </c>
      <c r="B2999" s="2" t="s">
        <v>133</v>
      </c>
      <c r="C2999" s="2" t="s">
        <v>16</v>
      </c>
      <c r="D2999" s="2" t="s">
        <v>134</v>
      </c>
      <c r="E2999" s="2" t="s">
        <v>380</v>
      </c>
      <c r="F2999" s="3">
        <v>3</v>
      </c>
      <c r="G2999" s="2" t="s">
        <v>1101</v>
      </c>
      <c r="H2999" s="2" t="s">
        <v>13091</v>
      </c>
      <c r="I2999" s="3" t="s">
        <v>13092</v>
      </c>
      <c r="J2999" s="3" t="s">
        <v>1098</v>
      </c>
      <c r="K2999" s="2" t="s">
        <v>13093</v>
      </c>
    </row>
    <row r="3000" spans="1:11" x14ac:dyDescent="0.25">
      <c r="A3000" s="2" t="s">
        <v>13094</v>
      </c>
      <c r="B3000" s="2" t="s">
        <v>133</v>
      </c>
      <c r="C3000" s="2" t="s">
        <v>16</v>
      </c>
      <c r="D3000" s="2" t="s">
        <v>134</v>
      </c>
      <c r="E3000" s="2" t="s">
        <v>380</v>
      </c>
      <c r="F3000" s="3">
        <v>4</v>
      </c>
      <c r="G3000" s="2" t="s">
        <v>1101</v>
      </c>
      <c r="H3000" s="2" t="s">
        <v>13095</v>
      </c>
      <c r="I3000" s="3" t="s">
        <v>13096</v>
      </c>
      <c r="J3000" s="3" t="s">
        <v>1098</v>
      </c>
      <c r="K3000" s="2" t="s">
        <v>13097</v>
      </c>
    </row>
    <row r="3001" spans="1:11" x14ac:dyDescent="0.25">
      <c r="A3001" s="2" t="s">
        <v>13098</v>
      </c>
      <c r="B3001" s="2" t="s">
        <v>133</v>
      </c>
      <c r="C3001" s="2" t="s">
        <v>16</v>
      </c>
      <c r="D3001" s="2" t="s">
        <v>134</v>
      </c>
      <c r="E3001" s="2" t="s">
        <v>380</v>
      </c>
      <c r="F3001" s="3">
        <v>5</v>
      </c>
      <c r="G3001" s="2" t="s">
        <v>1101</v>
      </c>
      <c r="H3001" s="2" t="s">
        <v>13099</v>
      </c>
      <c r="I3001" s="3" t="s">
        <v>13100</v>
      </c>
      <c r="J3001" s="3" t="s">
        <v>1098</v>
      </c>
      <c r="K3001" s="2" t="s">
        <v>13101</v>
      </c>
    </row>
    <row r="3002" spans="1:11" x14ac:dyDescent="0.25">
      <c r="A3002" s="2" t="s">
        <v>13102</v>
      </c>
      <c r="B3002" s="2" t="s">
        <v>133</v>
      </c>
      <c r="C3002" s="2" t="s">
        <v>16</v>
      </c>
      <c r="D3002" s="2" t="s">
        <v>134</v>
      </c>
      <c r="E3002" s="2" t="s">
        <v>380</v>
      </c>
      <c r="F3002" s="3">
        <v>6</v>
      </c>
      <c r="G3002" s="2" t="s">
        <v>1101</v>
      </c>
      <c r="H3002" s="2" t="s">
        <v>13103</v>
      </c>
      <c r="I3002" s="3" t="s">
        <v>13104</v>
      </c>
      <c r="J3002" s="3" t="s">
        <v>1098</v>
      </c>
      <c r="K3002" s="2" t="s">
        <v>13105</v>
      </c>
    </row>
    <row r="3003" spans="1:11" x14ac:dyDescent="0.25">
      <c r="A3003" s="2" t="s">
        <v>13106</v>
      </c>
      <c r="B3003" s="2" t="s">
        <v>133</v>
      </c>
      <c r="C3003" s="2" t="s">
        <v>16</v>
      </c>
      <c r="D3003" s="2" t="s">
        <v>134</v>
      </c>
      <c r="E3003" s="2" t="s">
        <v>1189</v>
      </c>
      <c r="F3003" s="3">
        <v>0</v>
      </c>
      <c r="G3003" s="2" t="s">
        <v>1095</v>
      </c>
      <c r="H3003" s="2" t="s">
        <v>13107</v>
      </c>
      <c r="I3003" s="3" t="s">
        <v>13108</v>
      </c>
      <c r="J3003" s="3" t="s">
        <v>1098</v>
      </c>
      <c r="K3003" s="2" t="s">
        <v>13109</v>
      </c>
    </row>
    <row r="3004" spans="1:11" x14ac:dyDescent="0.25">
      <c r="A3004" s="2" t="s">
        <v>13110</v>
      </c>
      <c r="B3004" s="2" t="s">
        <v>133</v>
      </c>
      <c r="C3004" s="2" t="s">
        <v>16</v>
      </c>
      <c r="D3004" s="2" t="s">
        <v>134</v>
      </c>
      <c r="E3004" s="2" t="s">
        <v>1189</v>
      </c>
      <c r="F3004" s="3">
        <v>1</v>
      </c>
      <c r="G3004" s="2" t="s">
        <v>1101</v>
      </c>
      <c r="H3004" s="2" t="s">
        <v>13111</v>
      </c>
      <c r="I3004" s="3" t="s">
        <v>13112</v>
      </c>
      <c r="J3004" s="3" t="s">
        <v>1098</v>
      </c>
      <c r="K3004" s="2" t="s">
        <v>13113</v>
      </c>
    </row>
    <row r="3005" spans="1:11" x14ac:dyDescent="0.25">
      <c r="A3005" s="2" t="s">
        <v>13114</v>
      </c>
      <c r="B3005" s="2" t="s">
        <v>133</v>
      </c>
      <c r="C3005" s="2" t="s">
        <v>16</v>
      </c>
      <c r="D3005" s="2" t="s">
        <v>134</v>
      </c>
      <c r="E3005" s="2" t="s">
        <v>1189</v>
      </c>
      <c r="F3005" s="3">
        <v>2</v>
      </c>
      <c r="G3005" s="2" t="s">
        <v>1101</v>
      </c>
      <c r="H3005" s="2" t="s">
        <v>13115</v>
      </c>
      <c r="I3005" s="3" t="s">
        <v>13116</v>
      </c>
      <c r="J3005" s="3" t="s">
        <v>1098</v>
      </c>
      <c r="K3005" s="2" t="s">
        <v>13117</v>
      </c>
    </row>
    <row r="3006" spans="1:11" x14ac:dyDescent="0.25">
      <c r="A3006" s="2" t="s">
        <v>13118</v>
      </c>
      <c r="B3006" s="2" t="s">
        <v>133</v>
      </c>
      <c r="C3006" s="2" t="s">
        <v>16</v>
      </c>
      <c r="D3006" s="2" t="s">
        <v>134</v>
      </c>
      <c r="E3006" s="2" t="s">
        <v>1189</v>
      </c>
      <c r="F3006" s="3">
        <v>3</v>
      </c>
      <c r="G3006" s="2" t="s">
        <v>1101</v>
      </c>
      <c r="H3006" s="2" t="s">
        <v>13119</v>
      </c>
      <c r="I3006" s="3" t="s">
        <v>13120</v>
      </c>
      <c r="J3006" s="3" t="s">
        <v>1098</v>
      </c>
      <c r="K3006" s="2" t="s">
        <v>13121</v>
      </c>
    </row>
    <row r="3007" spans="1:11" x14ac:dyDescent="0.25">
      <c r="A3007" s="2" t="s">
        <v>13122</v>
      </c>
      <c r="B3007" s="2" t="s">
        <v>133</v>
      </c>
      <c r="C3007" s="2" t="s">
        <v>16</v>
      </c>
      <c r="D3007" s="2" t="s">
        <v>134</v>
      </c>
      <c r="E3007" s="2" t="s">
        <v>1189</v>
      </c>
      <c r="F3007" s="3">
        <v>4</v>
      </c>
      <c r="G3007" s="2" t="s">
        <v>1101</v>
      </c>
      <c r="H3007" s="2" t="s">
        <v>13123</v>
      </c>
      <c r="I3007" s="3" t="s">
        <v>13124</v>
      </c>
      <c r="J3007" s="3" t="s">
        <v>1098</v>
      </c>
      <c r="K3007" s="2" t="s">
        <v>13125</v>
      </c>
    </row>
    <row r="3008" spans="1:11" x14ac:dyDescent="0.25">
      <c r="A3008" s="2" t="s">
        <v>13126</v>
      </c>
      <c r="B3008" s="2" t="s">
        <v>133</v>
      </c>
      <c r="C3008" s="2" t="s">
        <v>16</v>
      </c>
      <c r="D3008" s="2" t="s">
        <v>134</v>
      </c>
      <c r="E3008" s="2" t="s">
        <v>1189</v>
      </c>
      <c r="F3008" s="3">
        <v>5</v>
      </c>
      <c r="G3008" s="2" t="s">
        <v>1101</v>
      </c>
      <c r="H3008" s="2" t="s">
        <v>13127</v>
      </c>
      <c r="I3008" s="3" t="s">
        <v>13128</v>
      </c>
      <c r="J3008" s="3" t="s">
        <v>1098</v>
      </c>
      <c r="K3008" s="2" t="s">
        <v>13129</v>
      </c>
    </row>
    <row r="3009" spans="1:11" x14ac:dyDescent="0.25">
      <c r="A3009" s="2" t="s">
        <v>13130</v>
      </c>
      <c r="B3009" s="2" t="s">
        <v>133</v>
      </c>
      <c r="C3009" s="2" t="s">
        <v>16</v>
      </c>
      <c r="D3009" s="2" t="s">
        <v>134</v>
      </c>
      <c r="E3009" s="2" t="s">
        <v>1189</v>
      </c>
      <c r="F3009" s="3">
        <v>6</v>
      </c>
      <c r="G3009" s="2" t="s">
        <v>1101</v>
      </c>
      <c r="H3009" s="2" t="s">
        <v>13131</v>
      </c>
      <c r="I3009" s="3" t="s">
        <v>13132</v>
      </c>
      <c r="J3009" s="3" t="s">
        <v>1098</v>
      </c>
      <c r="K3009" s="2" t="s">
        <v>13133</v>
      </c>
    </row>
    <row r="3010" spans="1:11" x14ac:dyDescent="0.25">
      <c r="A3010" s="2" t="s">
        <v>13134</v>
      </c>
      <c r="B3010" s="2" t="s">
        <v>133</v>
      </c>
      <c r="C3010" s="2" t="s">
        <v>16</v>
      </c>
      <c r="D3010" s="2" t="s">
        <v>134</v>
      </c>
      <c r="E3010" s="2" t="s">
        <v>364</v>
      </c>
      <c r="F3010" s="3">
        <v>0</v>
      </c>
      <c r="G3010" s="2" t="s">
        <v>1095</v>
      </c>
      <c r="H3010" s="2" t="s">
        <v>13135</v>
      </c>
      <c r="I3010" s="3" t="s">
        <v>13136</v>
      </c>
      <c r="J3010" s="3" t="s">
        <v>1098</v>
      </c>
      <c r="K3010" s="2" t="s">
        <v>13137</v>
      </c>
    </row>
    <row r="3011" spans="1:11" x14ac:dyDescent="0.25">
      <c r="A3011" s="2" t="s">
        <v>13138</v>
      </c>
      <c r="B3011" s="2" t="s">
        <v>133</v>
      </c>
      <c r="C3011" s="2" t="s">
        <v>16</v>
      </c>
      <c r="D3011" s="2" t="s">
        <v>134</v>
      </c>
      <c r="E3011" s="2" t="s">
        <v>364</v>
      </c>
      <c r="F3011" s="3">
        <v>1</v>
      </c>
      <c r="G3011" s="2" t="s">
        <v>1101</v>
      </c>
      <c r="H3011" s="2" t="s">
        <v>13139</v>
      </c>
      <c r="I3011" s="3" t="s">
        <v>13140</v>
      </c>
      <c r="J3011" s="3" t="s">
        <v>1098</v>
      </c>
      <c r="K3011" s="2" t="s">
        <v>13141</v>
      </c>
    </row>
    <row r="3012" spans="1:11" x14ac:dyDescent="0.25">
      <c r="A3012" s="2" t="s">
        <v>13142</v>
      </c>
      <c r="B3012" s="2" t="s">
        <v>133</v>
      </c>
      <c r="C3012" s="2" t="s">
        <v>16</v>
      </c>
      <c r="D3012" s="2" t="s">
        <v>134</v>
      </c>
      <c r="E3012" s="2" t="s">
        <v>364</v>
      </c>
      <c r="F3012" s="3">
        <v>2</v>
      </c>
      <c r="G3012" s="2" t="s">
        <v>1101</v>
      </c>
      <c r="H3012" s="2" t="s">
        <v>13143</v>
      </c>
      <c r="I3012" s="3" t="s">
        <v>13144</v>
      </c>
      <c r="J3012" s="3" t="s">
        <v>1098</v>
      </c>
      <c r="K3012" s="2" t="s">
        <v>13145</v>
      </c>
    </row>
    <row r="3013" spans="1:11" x14ac:dyDescent="0.25">
      <c r="A3013" s="2" t="s">
        <v>13146</v>
      </c>
      <c r="B3013" s="2" t="s">
        <v>133</v>
      </c>
      <c r="C3013" s="2" t="s">
        <v>16</v>
      </c>
      <c r="D3013" s="2" t="s">
        <v>134</v>
      </c>
      <c r="E3013" s="2" t="s">
        <v>364</v>
      </c>
      <c r="F3013" s="3">
        <v>3</v>
      </c>
      <c r="G3013" s="2" t="s">
        <v>1101</v>
      </c>
      <c r="H3013" s="2" t="s">
        <v>13147</v>
      </c>
      <c r="I3013" s="3" t="s">
        <v>13148</v>
      </c>
      <c r="J3013" s="3" t="s">
        <v>1098</v>
      </c>
      <c r="K3013" s="2" t="s">
        <v>13149</v>
      </c>
    </row>
    <row r="3014" spans="1:11" x14ac:dyDescent="0.25">
      <c r="A3014" s="2" t="s">
        <v>13150</v>
      </c>
      <c r="B3014" s="2" t="s">
        <v>133</v>
      </c>
      <c r="C3014" s="2" t="s">
        <v>16</v>
      </c>
      <c r="D3014" s="2" t="s">
        <v>134</v>
      </c>
      <c r="E3014" s="2" t="s">
        <v>364</v>
      </c>
      <c r="F3014" s="3">
        <v>4</v>
      </c>
      <c r="G3014" s="2" t="s">
        <v>1101</v>
      </c>
      <c r="H3014" s="2" t="s">
        <v>13151</v>
      </c>
      <c r="I3014" s="3" t="s">
        <v>13152</v>
      </c>
      <c r="J3014" s="3" t="s">
        <v>2720</v>
      </c>
      <c r="K3014" s="2" t="s">
        <v>13153</v>
      </c>
    </row>
    <row r="3015" spans="1:11" x14ac:dyDescent="0.25">
      <c r="A3015" s="2" t="s">
        <v>13154</v>
      </c>
      <c r="B3015" s="2" t="s">
        <v>133</v>
      </c>
      <c r="C3015" s="2" t="s">
        <v>16</v>
      </c>
      <c r="D3015" s="2" t="s">
        <v>134</v>
      </c>
      <c r="E3015" s="2" t="s">
        <v>364</v>
      </c>
      <c r="F3015" s="3">
        <v>5</v>
      </c>
      <c r="G3015" s="2" t="s">
        <v>1101</v>
      </c>
      <c r="H3015" s="2" t="s">
        <v>13155</v>
      </c>
      <c r="I3015" s="3" t="s">
        <v>13156</v>
      </c>
      <c r="J3015" s="3" t="s">
        <v>1098</v>
      </c>
      <c r="K3015" s="2" t="s">
        <v>13157</v>
      </c>
    </row>
    <row r="3016" spans="1:11" x14ac:dyDescent="0.25">
      <c r="A3016" s="2" t="s">
        <v>13158</v>
      </c>
      <c r="B3016" s="2" t="s">
        <v>133</v>
      </c>
      <c r="C3016" s="2" t="s">
        <v>16</v>
      </c>
      <c r="D3016" s="2" t="s">
        <v>134</v>
      </c>
      <c r="E3016" s="2" t="s">
        <v>364</v>
      </c>
      <c r="F3016" s="3">
        <v>6</v>
      </c>
      <c r="G3016" s="2" t="s">
        <v>1101</v>
      </c>
      <c r="H3016" s="2" t="s">
        <v>13159</v>
      </c>
      <c r="I3016" s="3" t="s">
        <v>13160</v>
      </c>
      <c r="J3016" s="3" t="s">
        <v>1098</v>
      </c>
      <c r="K3016" s="2" t="s">
        <v>13161</v>
      </c>
    </row>
    <row r="3017" spans="1:11" x14ac:dyDescent="0.25">
      <c r="A3017" s="2" t="s">
        <v>13162</v>
      </c>
      <c r="B3017" s="2" t="s">
        <v>133</v>
      </c>
      <c r="C3017" s="2" t="s">
        <v>16</v>
      </c>
      <c r="D3017" s="2" t="s">
        <v>134</v>
      </c>
      <c r="E3017" s="2" t="s">
        <v>398</v>
      </c>
      <c r="F3017" s="3">
        <v>0</v>
      </c>
      <c r="G3017" s="2" t="s">
        <v>1095</v>
      </c>
      <c r="H3017" s="2" t="s">
        <v>13163</v>
      </c>
      <c r="I3017" s="3" t="s">
        <v>13164</v>
      </c>
      <c r="J3017" s="3" t="s">
        <v>1098</v>
      </c>
      <c r="K3017" s="2" t="s">
        <v>13165</v>
      </c>
    </row>
    <row r="3018" spans="1:11" x14ac:dyDescent="0.25">
      <c r="A3018" s="2" t="s">
        <v>13166</v>
      </c>
      <c r="B3018" s="2" t="s">
        <v>133</v>
      </c>
      <c r="C3018" s="2" t="s">
        <v>16</v>
      </c>
      <c r="D3018" s="2" t="s">
        <v>134</v>
      </c>
      <c r="E3018" s="2" t="s">
        <v>398</v>
      </c>
      <c r="F3018" s="3">
        <v>1</v>
      </c>
      <c r="G3018" s="2" t="s">
        <v>1101</v>
      </c>
      <c r="H3018" s="2" t="s">
        <v>13167</v>
      </c>
      <c r="I3018" s="3" t="s">
        <v>13168</v>
      </c>
      <c r="J3018" s="3" t="s">
        <v>1098</v>
      </c>
      <c r="K3018" s="2" t="s">
        <v>13169</v>
      </c>
    </row>
    <row r="3019" spans="1:11" x14ac:dyDescent="0.25">
      <c r="A3019" s="2" t="s">
        <v>13170</v>
      </c>
      <c r="B3019" s="2" t="s">
        <v>133</v>
      </c>
      <c r="C3019" s="2" t="s">
        <v>16</v>
      </c>
      <c r="D3019" s="2" t="s">
        <v>134</v>
      </c>
      <c r="E3019" s="2" t="s">
        <v>398</v>
      </c>
      <c r="F3019" s="3">
        <v>2</v>
      </c>
      <c r="G3019" s="2" t="s">
        <v>1101</v>
      </c>
      <c r="H3019" s="2" t="s">
        <v>13171</v>
      </c>
      <c r="I3019" s="3" t="s">
        <v>13172</v>
      </c>
      <c r="J3019" s="3" t="s">
        <v>1098</v>
      </c>
      <c r="K3019" s="2" t="s">
        <v>13173</v>
      </c>
    </row>
    <row r="3020" spans="1:11" x14ac:dyDescent="0.25">
      <c r="A3020" s="2" t="s">
        <v>13174</v>
      </c>
      <c r="B3020" s="2" t="s">
        <v>133</v>
      </c>
      <c r="C3020" s="2" t="s">
        <v>16</v>
      </c>
      <c r="D3020" s="2" t="s">
        <v>134</v>
      </c>
      <c r="E3020" s="2" t="s">
        <v>398</v>
      </c>
      <c r="F3020" s="3">
        <v>3</v>
      </c>
      <c r="G3020" s="2" t="s">
        <v>1101</v>
      </c>
      <c r="H3020" s="2" t="s">
        <v>13175</v>
      </c>
      <c r="I3020" s="3" t="s">
        <v>13176</v>
      </c>
      <c r="J3020" s="3" t="s">
        <v>1098</v>
      </c>
      <c r="K3020" s="2" t="s">
        <v>13177</v>
      </c>
    </row>
    <row r="3021" spans="1:11" x14ac:dyDescent="0.25">
      <c r="A3021" s="2" t="s">
        <v>13178</v>
      </c>
      <c r="B3021" s="2" t="s">
        <v>133</v>
      </c>
      <c r="C3021" s="2" t="s">
        <v>16</v>
      </c>
      <c r="D3021" s="2" t="s">
        <v>134</v>
      </c>
      <c r="E3021" s="2" t="s">
        <v>398</v>
      </c>
      <c r="F3021" s="3">
        <v>4</v>
      </c>
      <c r="G3021" s="2" t="s">
        <v>1101</v>
      </c>
      <c r="H3021" s="2" t="s">
        <v>13179</v>
      </c>
      <c r="I3021" s="3" t="s">
        <v>13180</v>
      </c>
      <c r="J3021" s="3" t="s">
        <v>1098</v>
      </c>
      <c r="K3021" s="2" t="s">
        <v>13181</v>
      </c>
    </row>
    <row r="3022" spans="1:11" x14ac:dyDescent="0.25">
      <c r="A3022" s="2" t="s">
        <v>13182</v>
      </c>
      <c r="B3022" s="2" t="s">
        <v>133</v>
      </c>
      <c r="C3022" s="2" t="s">
        <v>16</v>
      </c>
      <c r="D3022" s="2" t="s">
        <v>134</v>
      </c>
      <c r="E3022" s="2" t="s">
        <v>398</v>
      </c>
      <c r="F3022" s="3">
        <v>5</v>
      </c>
      <c r="G3022" s="2" t="s">
        <v>1101</v>
      </c>
      <c r="H3022" s="2" t="s">
        <v>13183</v>
      </c>
      <c r="I3022" s="3" t="s">
        <v>13184</v>
      </c>
      <c r="J3022" s="3" t="s">
        <v>1132</v>
      </c>
      <c r="K3022" s="2" t="s">
        <v>13185</v>
      </c>
    </row>
    <row r="3023" spans="1:11" x14ac:dyDescent="0.25">
      <c r="A3023" s="2" t="s">
        <v>13186</v>
      </c>
      <c r="B3023" s="2" t="s">
        <v>133</v>
      </c>
      <c r="C3023" s="2" t="s">
        <v>16</v>
      </c>
      <c r="D3023" s="2" t="s">
        <v>134</v>
      </c>
      <c r="E3023" s="2" t="s">
        <v>398</v>
      </c>
      <c r="F3023" s="3">
        <v>6</v>
      </c>
      <c r="G3023" s="2" t="s">
        <v>1101</v>
      </c>
      <c r="H3023" s="2" t="s">
        <v>13187</v>
      </c>
      <c r="I3023" s="3" t="s">
        <v>13188</v>
      </c>
      <c r="J3023" s="3" t="s">
        <v>1098</v>
      </c>
      <c r="K3023" s="2" t="s">
        <v>13189</v>
      </c>
    </row>
    <row r="3024" spans="1:11" x14ac:dyDescent="0.25">
      <c r="A3024" s="2" t="s">
        <v>13190</v>
      </c>
      <c r="B3024" s="2" t="s">
        <v>131</v>
      </c>
      <c r="C3024" s="2" t="s">
        <v>16</v>
      </c>
      <c r="D3024" s="2" t="s">
        <v>16</v>
      </c>
      <c r="E3024" s="2" t="s">
        <v>1144</v>
      </c>
      <c r="F3024" s="3">
        <v>0</v>
      </c>
      <c r="G3024" s="2" t="s">
        <v>1095</v>
      </c>
      <c r="H3024" s="2" t="s">
        <v>13191</v>
      </c>
      <c r="I3024" s="3" t="s">
        <v>13192</v>
      </c>
      <c r="J3024" s="3" t="s">
        <v>1098</v>
      </c>
      <c r="K3024" s="2" t="s">
        <v>13193</v>
      </c>
    </row>
    <row r="3025" spans="1:11" x14ac:dyDescent="0.25">
      <c r="A3025" s="2" t="s">
        <v>13194</v>
      </c>
      <c r="B3025" s="2" t="s">
        <v>131</v>
      </c>
      <c r="C3025" s="2" t="s">
        <v>16</v>
      </c>
      <c r="D3025" s="2" t="s">
        <v>16</v>
      </c>
      <c r="E3025" s="2" t="s">
        <v>1144</v>
      </c>
      <c r="F3025" s="3">
        <v>1</v>
      </c>
      <c r="G3025" s="2" t="s">
        <v>1101</v>
      </c>
      <c r="H3025" s="2" t="s">
        <v>13195</v>
      </c>
      <c r="I3025" s="3" t="s">
        <v>13196</v>
      </c>
      <c r="J3025" s="3" t="s">
        <v>1098</v>
      </c>
      <c r="K3025" s="2" t="s">
        <v>13197</v>
      </c>
    </row>
    <row r="3026" spans="1:11" x14ac:dyDescent="0.25">
      <c r="A3026" s="2" t="s">
        <v>13198</v>
      </c>
      <c r="B3026" s="2" t="s">
        <v>131</v>
      </c>
      <c r="C3026" s="2" t="s">
        <v>16</v>
      </c>
      <c r="D3026" s="2" t="s">
        <v>16</v>
      </c>
      <c r="E3026" s="2" t="s">
        <v>1144</v>
      </c>
      <c r="F3026" s="3">
        <v>2</v>
      </c>
      <c r="G3026" s="2" t="s">
        <v>1101</v>
      </c>
      <c r="H3026" s="2" t="s">
        <v>13199</v>
      </c>
      <c r="I3026" s="3" t="s">
        <v>13200</v>
      </c>
      <c r="J3026" s="3" t="s">
        <v>1098</v>
      </c>
      <c r="K3026" s="2" t="s">
        <v>13201</v>
      </c>
    </row>
    <row r="3027" spans="1:11" x14ac:dyDescent="0.25">
      <c r="A3027" s="2" t="s">
        <v>13202</v>
      </c>
      <c r="B3027" s="2" t="s">
        <v>131</v>
      </c>
      <c r="C3027" s="2" t="s">
        <v>16</v>
      </c>
      <c r="D3027" s="2" t="s">
        <v>16</v>
      </c>
      <c r="E3027" s="2" t="s">
        <v>1144</v>
      </c>
      <c r="F3027" s="3">
        <v>3</v>
      </c>
      <c r="G3027" s="2" t="s">
        <v>1101</v>
      </c>
      <c r="H3027" s="2" t="s">
        <v>13203</v>
      </c>
      <c r="I3027" s="3" t="s">
        <v>13204</v>
      </c>
      <c r="J3027" s="3" t="s">
        <v>1098</v>
      </c>
      <c r="K3027" s="2" t="s">
        <v>13205</v>
      </c>
    </row>
    <row r="3028" spans="1:11" x14ac:dyDescent="0.25">
      <c r="A3028" s="2" t="s">
        <v>13206</v>
      </c>
      <c r="B3028" s="2" t="s">
        <v>131</v>
      </c>
      <c r="C3028" s="2" t="s">
        <v>16</v>
      </c>
      <c r="D3028" s="2" t="s">
        <v>16</v>
      </c>
      <c r="E3028" s="2" t="s">
        <v>1144</v>
      </c>
      <c r="F3028" s="3">
        <v>4</v>
      </c>
      <c r="G3028" s="2" t="s">
        <v>1101</v>
      </c>
      <c r="H3028" s="2" t="s">
        <v>13207</v>
      </c>
      <c r="I3028" s="3" t="s">
        <v>13208</v>
      </c>
      <c r="J3028" s="3" t="s">
        <v>1098</v>
      </c>
      <c r="K3028" s="2" t="s">
        <v>13209</v>
      </c>
    </row>
    <row r="3029" spans="1:11" x14ac:dyDescent="0.25">
      <c r="A3029" s="2" t="s">
        <v>13210</v>
      </c>
      <c r="B3029" s="2" t="s">
        <v>131</v>
      </c>
      <c r="C3029" s="2" t="s">
        <v>16</v>
      </c>
      <c r="D3029" s="2" t="s">
        <v>16</v>
      </c>
      <c r="E3029" s="2" t="s">
        <v>1144</v>
      </c>
      <c r="F3029" s="3">
        <v>5</v>
      </c>
      <c r="G3029" s="2" t="s">
        <v>1101</v>
      </c>
      <c r="H3029" s="2" t="s">
        <v>13211</v>
      </c>
      <c r="I3029" s="3" t="s">
        <v>13212</v>
      </c>
      <c r="J3029" s="3" t="s">
        <v>1098</v>
      </c>
      <c r="K3029" s="2" t="s">
        <v>13213</v>
      </c>
    </row>
    <row r="3030" spans="1:11" x14ac:dyDescent="0.25">
      <c r="A3030" s="2" t="s">
        <v>13214</v>
      </c>
      <c r="B3030" s="2" t="s">
        <v>131</v>
      </c>
      <c r="C3030" s="2" t="s">
        <v>16</v>
      </c>
      <c r="D3030" s="2" t="s">
        <v>16</v>
      </c>
      <c r="E3030" s="2" t="s">
        <v>1144</v>
      </c>
      <c r="F3030" s="3">
        <v>6</v>
      </c>
      <c r="G3030" s="2" t="s">
        <v>1101</v>
      </c>
      <c r="H3030" s="2" t="s">
        <v>13215</v>
      </c>
      <c r="I3030" s="3" t="s">
        <v>13216</v>
      </c>
      <c r="J3030" s="3" t="s">
        <v>1098</v>
      </c>
      <c r="K3030" s="2" t="s">
        <v>13217</v>
      </c>
    </row>
    <row r="3031" spans="1:11" x14ac:dyDescent="0.25">
      <c r="A3031" s="2" t="s">
        <v>13218</v>
      </c>
      <c r="B3031" s="2" t="s">
        <v>131</v>
      </c>
      <c r="C3031" s="2" t="s">
        <v>16</v>
      </c>
      <c r="D3031" s="2" t="s">
        <v>16</v>
      </c>
      <c r="E3031" s="2" t="s">
        <v>1189</v>
      </c>
      <c r="F3031" s="3">
        <v>0</v>
      </c>
      <c r="G3031" s="2" t="s">
        <v>1095</v>
      </c>
      <c r="H3031" s="2" t="s">
        <v>13219</v>
      </c>
      <c r="I3031" s="3" t="s">
        <v>13220</v>
      </c>
      <c r="J3031" s="3" t="s">
        <v>1098</v>
      </c>
      <c r="K3031" s="2" t="s">
        <v>13221</v>
      </c>
    </row>
    <row r="3032" spans="1:11" x14ac:dyDescent="0.25">
      <c r="A3032" s="2" t="s">
        <v>13222</v>
      </c>
      <c r="B3032" s="2" t="s">
        <v>131</v>
      </c>
      <c r="C3032" s="2" t="s">
        <v>16</v>
      </c>
      <c r="D3032" s="2" t="s">
        <v>16</v>
      </c>
      <c r="E3032" s="2" t="s">
        <v>1189</v>
      </c>
      <c r="F3032" s="3">
        <v>1</v>
      </c>
      <c r="G3032" s="2" t="s">
        <v>1101</v>
      </c>
      <c r="H3032" s="2" t="s">
        <v>13223</v>
      </c>
      <c r="I3032" s="3" t="s">
        <v>13224</v>
      </c>
      <c r="J3032" s="3" t="s">
        <v>1098</v>
      </c>
      <c r="K3032" s="2" t="s">
        <v>13225</v>
      </c>
    </row>
    <row r="3033" spans="1:11" x14ac:dyDescent="0.25">
      <c r="A3033" s="2" t="s">
        <v>13226</v>
      </c>
      <c r="B3033" s="2" t="s">
        <v>131</v>
      </c>
      <c r="C3033" s="2" t="s">
        <v>16</v>
      </c>
      <c r="D3033" s="2" t="s">
        <v>16</v>
      </c>
      <c r="E3033" s="2" t="s">
        <v>1189</v>
      </c>
      <c r="F3033" s="3">
        <v>2</v>
      </c>
      <c r="G3033" s="2" t="s">
        <v>1101</v>
      </c>
      <c r="H3033" s="2" t="s">
        <v>13227</v>
      </c>
      <c r="I3033" s="3" t="s">
        <v>13228</v>
      </c>
      <c r="J3033" s="3" t="s">
        <v>1098</v>
      </c>
      <c r="K3033" s="2" t="s">
        <v>13229</v>
      </c>
    </row>
    <row r="3034" spans="1:11" x14ac:dyDescent="0.25">
      <c r="A3034" s="2" t="s">
        <v>13230</v>
      </c>
      <c r="B3034" s="2" t="s">
        <v>131</v>
      </c>
      <c r="C3034" s="2" t="s">
        <v>16</v>
      </c>
      <c r="D3034" s="2" t="s">
        <v>16</v>
      </c>
      <c r="E3034" s="2" t="s">
        <v>1189</v>
      </c>
      <c r="F3034" s="3">
        <v>3</v>
      </c>
      <c r="G3034" s="2" t="s">
        <v>1101</v>
      </c>
      <c r="H3034" s="2" t="s">
        <v>13231</v>
      </c>
      <c r="I3034" s="3" t="s">
        <v>13232</v>
      </c>
      <c r="J3034" s="3" t="s">
        <v>1098</v>
      </c>
      <c r="K3034" s="2" t="s">
        <v>13233</v>
      </c>
    </row>
    <row r="3035" spans="1:11" x14ac:dyDescent="0.25">
      <c r="A3035" s="2" t="s">
        <v>13234</v>
      </c>
      <c r="B3035" s="2" t="s">
        <v>131</v>
      </c>
      <c r="C3035" s="2" t="s">
        <v>16</v>
      </c>
      <c r="D3035" s="2" t="s">
        <v>16</v>
      </c>
      <c r="E3035" s="2" t="s">
        <v>1189</v>
      </c>
      <c r="F3035" s="3">
        <v>4</v>
      </c>
      <c r="G3035" s="2" t="s">
        <v>1101</v>
      </c>
      <c r="H3035" s="2" t="s">
        <v>13235</v>
      </c>
      <c r="I3035" s="3" t="s">
        <v>13236</v>
      </c>
      <c r="J3035" s="3" t="s">
        <v>1098</v>
      </c>
      <c r="K3035" s="2" t="s">
        <v>13237</v>
      </c>
    </row>
    <row r="3036" spans="1:11" x14ac:dyDescent="0.25">
      <c r="A3036" s="2" t="s">
        <v>13238</v>
      </c>
      <c r="B3036" s="2" t="s">
        <v>131</v>
      </c>
      <c r="C3036" s="2" t="s">
        <v>16</v>
      </c>
      <c r="D3036" s="2" t="s">
        <v>16</v>
      </c>
      <c r="E3036" s="2" t="s">
        <v>1189</v>
      </c>
      <c r="F3036" s="3">
        <v>5</v>
      </c>
      <c r="G3036" s="2" t="s">
        <v>1101</v>
      </c>
      <c r="H3036" s="2" t="s">
        <v>13239</v>
      </c>
      <c r="I3036" s="3" t="s">
        <v>13240</v>
      </c>
      <c r="J3036" s="3" t="s">
        <v>1098</v>
      </c>
      <c r="K3036" s="2" t="s">
        <v>13241</v>
      </c>
    </row>
    <row r="3037" spans="1:11" x14ac:dyDescent="0.25">
      <c r="A3037" s="2" t="s">
        <v>13242</v>
      </c>
      <c r="B3037" s="2" t="s">
        <v>131</v>
      </c>
      <c r="C3037" s="2" t="s">
        <v>16</v>
      </c>
      <c r="D3037" s="2" t="s">
        <v>16</v>
      </c>
      <c r="E3037" s="2" t="s">
        <v>1189</v>
      </c>
      <c r="F3037" s="3">
        <v>6</v>
      </c>
      <c r="G3037" s="2" t="s">
        <v>1101</v>
      </c>
      <c r="H3037" s="2" t="s">
        <v>13243</v>
      </c>
      <c r="I3037" s="3" t="s">
        <v>13244</v>
      </c>
      <c r="J3037" s="3" t="s">
        <v>1098</v>
      </c>
      <c r="K3037" s="2" t="s">
        <v>13245</v>
      </c>
    </row>
    <row r="3038" spans="1:11" x14ac:dyDescent="0.25">
      <c r="A3038" s="2" t="s">
        <v>13246</v>
      </c>
      <c r="B3038" s="2" t="s">
        <v>131</v>
      </c>
      <c r="C3038" s="2" t="s">
        <v>16</v>
      </c>
      <c r="D3038" s="2" t="s">
        <v>16</v>
      </c>
      <c r="E3038" s="2" t="s">
        <v>393</v>
      </c>
      <c r="F3038" s="3">
        <v>0</v>
      </c>
      <c r="G3038" s="2" t="s">
        <v>1095</v>
      </c>
      <c r="H3038" s="2" t="s">
        <v>13247</v>
      </c>
      <c r="I3038" s="3" t="s">
        <v>13248</v>
      </c>
      <c r="J3038" s="3" t="s">
        <v>1098</v>
      </c>
      <c r="K3038" s="2" t="s">
        <v>13249</v>
      </c>
    </row>
    <row r="3039" spans="1:11" x14ac:dyDescent="0.25">
      <c r="A3039" s="2" t="s">
        <v>13250</v>
      </c>
      <c r="B3039" s="2" t="s">
        <v>131</v>
      </c>
      <c r="C3039" s="2" t="s">
        <v>16</v>
      </c>
      <c r="D3039" s="2" t="s">
        <v>16</v>
      </c>
      <c r="E3039" s="2" t="s">
        <v>393</v>
      </c>
      <c r="F3039" s="3">
        <v>1</v>
      </c>
      <c r="G3039" s="2" t="s">
        <v>1101</v>
      </c>
      <c r="H3039" s="2" t="s">
        <v>13251</v>
      </c>
      <c r="I3039" s="3" t="s">
        <v>13252</v>
      </c>
      <c r="J3039" s="3" t="s">
        <v>1098</v>
      </c>
      <c r="K3039" s="2" t="s">
        <v>13253</v>
      </c>
    </row>
    <row r="3040" spans="1:11" x14ac:dyDescent="0.25">
      <c r="A3040" s="2" t="s">
        <v>13254</v>
      </c>
      <c r="B3040" s="2" t="s">
        <v>131</v>
      </c>
      <c r="C3040" s="2" t="s">
        <v>16</v>
      </c>
      <c r="D3040" s="2" t="s">
        <v>16</v>
      </c>
      <c r="E3040" s="2" t="s">
        <v>393</v>
      </c>
      <c r="F3040" s="3">
        <v>2</v>
      </c>
      <c r="G3040" s="2" t="s">
        <v>1101</v>
      </c>
      <c r="H3040" s="2" t="s">
        <v>13255</v>
      </c>
      <c r="I3040" s="3" t="s">
        <v>13256</v>
      </c>
      <c r="J3040" s="3" t="s">
        <v>1098</v>
      </c>
      <c r="K3040" s="2" t="s">
        <v>13257</v>
      </c>
    </row>
    <row r="3041" spans="1:11" x14ac:dyDescent="0.25">
      <c r="A3041" s="2" t="s">
        <v>13258</v>
      </c>
      <c r="B3041" s="2" t="s">
        <v>131</v>
      </c>
      <c r="C3041" s="2" t="s">
        <v>16</v>
      </c>
      <c r="D3041" s="2" t="s">
        <v>16</v>
      </c>
      <c r="E3041" s="2" t="s">
        <v>393</v>
      </c>
      <c r="F3041" s="3">
        <v>3</v>
      </c>
      <c r="G3041" s="2" t="s">
        <v>1101</v>
      </c>
      <c r="H3041" s="2" t="s">
        <v>13259</v>
      </c>
      <c r="I3041" s="3" t="s">
        <v>13260</v>
      </c>
      <c r="J3041" s="3" t="s">
        <v>1098</v>
      </c>
      <c r="K3041" s="2" t="s">
        <v>13261</v>
      </c>
    </row>
    <row r="3042" spans="1:11" x14ac:dyDescent="0.25">
      <c r="A3042" s="2" t="s">
        <v>13262</v>
      </c>
      <c r="B3042" s="2" t="s">
        <v>131</v>
      </c>
      <c r="C3042" s="2" t="s">
        <v>16</v>
      </c>
      <c r="D3042" s="2" t="s">
        <v>16</v>
      </c>
      <c r="E3042" s="2" t="s">
        <v>393</v>
      </c>
      <c r="F3042" s="3">
        <v>4</v>
      </c>
      <c r="G3042" s="2" t="s">
        <v>1101</v>
      </c>
      <c r="H3042" s="2" t="s">
        <v>13263</v>
      </c>
      <c r="I3042" s="3" t="s">
        <v>13264</v>
      </c>
      <c r="J3042" s="3" t="s">
        <v>2720</v>
      </c>
      <c r="K3042" s="2" t="s">
        <v>13265</v>
      </c>
    </row>
    <row r="3043" spans="1:11" x14ac:dyDescent="0.25">
      <c r="A3043" s="2" t="s">
        <v>13266</v>
      </c>
      <c r="B3043" s="2" t="s">
        <v>131</v>
      </c>
      <c r="C3043" s="2" t="s">
        <v>16</v>
      </c>
      <c r="D3043" s="2" t="s">
        <v>16</v>
      </c>
      <c r="E3043" s="2" t="s">
        <v>393</v>
      </c>
      <c r="F3043" s="3">
        <v>5</v>
      </c>
      <c r="G3043" s="2" t="s">
        <v>1101</v>
      </c>
      <c r="H3043" s="2" t="s">
        <v>13267</v>
      </c>
      <c r="I3043" s="3" t="s">
        <v>13268</v>
      </c>
      <c r="J3043" s="3" t="s">
        <v>1098</v>
      </c>
      <c r="K3043" s="2" t="s">
        <v>13269</v>
      </c>
    </row>
    <row r="3044" spans="1:11" x14ac:dyDescent="0.25">
      <c r="A3044" s="2" t="s">
        <v>13270</v>
      </c>
      <c r="B3044" s="2" t="s">
        <v>131</v>
      </c>
      <c r="C3044" s="2" t="s">
        <v>16</v>
      </c>
      <c r="D3044" s="2" t="s">
        <v>16</v>
      </c>
      <c r="E3044" s="2" t="s">
        <v>393</v>
      </c>
      <c r="F3044" s="3">
        <v>6</v>
      </c>
      <c r="G3044" s="2" t="s">
        <v>1101</v>
      </c>
      <c r="H3044" s="2" t="s">
        <v>13271</v>
      </c>
      <c r="I3044" s="3" t="s">
        <v>13272</v>
      </c>
      <c r="J3044" s="3" t="s">
        <v>2720</v>
      </c>
      <c r="K3044" s="2" t="s">
        <v>13273</v>
      </c>
    </row>
    <row r="3045" spans="1:11" x14ac:dyDescent="0.25">
      <c r="A3045" s="2" t="s">
        <v>13274</v>
      </c>
      <c r="B3045" s="2" t="s">
        <v>131</v>
      </c>
      <c r="C3045" s="2" t="s">
        <v>16</v>
      </c>
      <c r="D3045" s="2" t="s">
        <v>16</v>
      </c>
      <c r="E3045" s="2" t="s">
        <v>398</v>
      </c>
      <c r="F3045" s="3">
        <v>0</v>
      </c>
      <c r="G3045" s="2" t="s">
        <v>1095</v>
      </c>
      <c r="H3045" s="2" t="s">
        <v>13275</v>
      </c>
      <c r="I3045" s="3" t="s">
        <v>13276</v>
      </c>
      <c r="J3045" s="3" t="s">
        <v>1098</v>
      </c>
      <c r="K3045" s="2" t="s">
        <v>13277</v>
      </c>
    </row>
    <row r="3046" spans="1:11" x14ac:dyDescent="0.25">
      <c r="A3046" s="2" t="s">
        <v>13278</v>
      </c>
      <c r="B3046" s="2" t="s">
        <v>131</v>
      </c>
      <c r="C3046" s="2" t="s">
        <v>16</v>
      </c>
      <c r="D3046" s="2" t="s">
        <v>16</v>
      </c>
      <c r="E3046" s="2" t="s">
        <v>398</v>
      </c>
      <c r="F3046" s="3">
        <v>1</v>
      </c>
      <c r="G3046" s="2" t="s">
        <v>1101</v>
      </c>
      <c r="H3046" s="2" t="s">
        <v>13279</v>
      </c>
      <c r="I3046" s="3" t="s">
        <v>13280</v>
      </c>
      <c r="J3046" s="3" t="s">
        <v>1098</v>
      </c>
      <c r="K3046" s="2" t="s">
        <v>13281</v>
      </c>
    </row>
    <row r="3047" spans="1:11" x14ac:dyDescent="0.25">
      <c r="A3047" s="2" t="s">
        <v>13282</v>
      </c>
      <c r="B3047" s="2" t="s">
        <v>131</v>
      </c>
      <c r="C3047" s="2" t="s">
        <v>16</v>
      </c>
      <c r="D3047" s="2" t="s">
        <v>16</v>
      </c>
      <c r="E3047" s="2" t="s">
        <v>398</v>
      </c>
      <c r="F3047" s="3">
        <v>2</v>
      </c>
      <c r="G3047" s="2" t="s">
        <v>1101</v>
      </c>
      <c r="H3047" s="2" t="s">
        <v>13283</v>
      </c>
      <c r="I3047" s="3" t="s">
        <v>13284</v>
      </c>
      <c r="J3047" s="3" t="s">
        <v>1098</v>
      </c>
      <c r="K3047" s="2" t="s">
        <v>13285</v>
      </c>
    </row>
    <row r="3048" spans="1:11" x14ac:dyDescent="0.25">
      <c r="A3048" s="2" t="s">
        <v>13286</v>
      </c>
      <c r="B3048" s="2" t="s">
        <v>131</v>
      </c>
      <c r="C3048" s="2" t="s">
        <v>16</v>
      </c>
      <c r="D3048" s="2" t="s">
        <v>16</v>
      </c>
      <c r="E3048" s="2" t="s">
        <v>398</v>
      </c>
      <c r="F3048" s="3">
        <v>3</v>
      </c>
      <c r="G3048" s="2" t="s">
        <v>1101</v>
      </c>
      <c r="H3048" s="2" t="s">
        <v>13287</v>
      </c>
      <c r="I3048" s="3" t="s">
        <v>13288</v>
      </c>
      <c r="J3048" s="3" t="s">
        <v>1098</v>
      </c>
      <c r="K3048" s="2" t="s">
        <v>13289</v>
      </c>
    </row>
    <row r="3049" spans="1:11" x14ac:dyDescent="0.25">
      <c r="A3049" s="2" t="s">
        <v>13290</v>
      </c>
      <c r="B3049" s="2" t="s">
        <v>131</v>
      </c>
      <c r="C3049" s="2" t="s">
        <v>16</v>
      </c>
      <c r="D3049" s="2" t="s">
        <v>16</v>
      </c>
      <c r="E3049" s="2" t="s">
        <v>398</v>
      </c>
      <c r="F3049" s="3">
        <v>4</v>
      </c>
      <c r="G3049" s="2" t="s">
        <v>1101</v>
      </c>
      <c r="H3049" s="2" t="s">
        <v>13291</v>
      </c>
      <c r="I3049" s="3" t="s">
        <v>13292</v>
      </c>
      <c r="J3049" s="3" t="s">
        <v>1098</v>
      </c>
      <c r="K3049" s="2" t="s">
        <v>13293</v>
      </c>
    </row>
    <row r="3050" spans="1:11" x14ac:dyDescent="0.25">
      <c r="A3050" s="2" t="s">
        <v>13294</v>
      </c>
      <c r="B3050" s="2" t="s">
        <v>131</v>
      </c>
      <c r="C3050" s="2" t="s">
        <v>16</v>
      </c>
      <c r="D3050" s="2" t="s">
        <v>16</v>
      </c>
      <c r="E3050" s="2" t="s">
        <v>398</v>
      </c>
      <c r="F3050" s="3">
        <v>5</v>
      </c>
      <c r="G3050" s="2" t="s">
        <v>1101</v>
      </c>
      <c r="H3050" s="2" t="s">
        <v>13295</v>
      </c>
      <c r="I3050" s="3" t="s">
        <v>13296</v>
      </c>
      <c r="J3050" s="3" t="s">
        <v>1098</v>
      </c>
      <c r="K3050" s="2" t="s">
        <v>13297</v>
      </c>
    </row>
    <row r="3051" spans="1:11" x14ac:dyDescent="0.25">
      <c r="A3051" s="2" t="s">
        <v>13298</v>
      </c>
      <c r="B3051" s="2" t="s">
        <v>131</v>
      </c>
      <c r="C3051" s="2" t="s">
        <v>16</v>
      </c>
      <c r="D3051" s="2" t="s">
        <v>16</v>
      </c>
      <c r="E3051" s="2" t="s">
        <v>398</v>
      </c>
      <c r="F3051" s="3">
        <v>6</v>
      </c>
      <c r="G3051" s="2" t="s">
        <v>1101</v>
      </c>
      <c r="H3051" s="2" t="s">
        <v>13299</v>
      </c>
      <c r="I3051" s="3" t="s">
        <v>13300</v>
      </c>
      <c r="J3051" s="3" t="s">
        <v>1098</v>
      </c>
      <c r="K3051" s="2" t="s">
        <v>13301</v>
      </c>
    </row>
    <row r="3052" spans="1:11" x14ac:dyDescent="0.25">
      <c r="A3052" s="2" t="s">
        <v>13302</v>
      </c>
      <c r="B3052" s="2" t="s">
        <v>136</v>
      </c>
      <c r="C3052" s="2" t="s">
        <v>16</v>
      </c>
      <c r="D3052" s="2" t="s">
        <v>137</v>
      </c>
      <c r="E3052" s="2" t="s">
        <v>1144</v>
      </c>
      <c r="F3052" s="3">
        <v>0</v>
      </c>
      <c r="G3052" s="2" t="s">
        <v>1095</v>
      </c>
      <c r="H3052" s="2" t="s">
        <v>13303</v>
      </c>
      <c r="I3052" s="3" t="s">
        <v>13304</v>
      </c>
      <c r="J3052" s="3" t="s">
        <v>1098</v>
      </c>
      <c r="K3052" s="2" t="s">
        <v>13305</v>
      </c>
    </row>
    <row r="3053" spans="1:11" x14ac:dyDescent="0.25">
      <c r="A3053" s="2" t="s">
        <v>13306</v>
      </c>
      <c r="B3053" s="2" t="s">
        <v>136</v>
      </c>
      <c r="C3053" s="2" t="s">
        <v>16</v>
      </c>
      <c r="D3053" s="2" t="s">
        <v>137</v>
      </c>
      <c r="E3053" s="2" t="s">
        <v>1144</v>
      </c>
      <c r="F3053" s="3">
        <v>1</v>
      </c>
      <c r="G3053" s="2" t="s">
        <v>1101</v>
      </c>
      <c r="H3053" s="2" t="s">
        <v>13307</v>
      </c>
      <c r="I3053" s="3" t="s">
        <v>13308</v>
      </c>
      <c r="J3053" s="3" t="s">
        <v>1098</v>
      </c>
      <c r="K3053" s="2" t="s">
        <v>13309</v>
      </c>
    </row>
    <row r="3054" spans="1:11" x14ac:dyDescent="0.25">
      <c r="A3054" s="2" t="s">
        <v>13310</v>
      </c>
      <c r="B3054" s="2" t="s">
        <v>136</v>
      </c>
      <c r="C3054" s="2" t="s">
        <v>16</v>
      </c>
      <c r="D3054" s="2" t="s">
        <v>137</v>
      </c>
      <c r="E3054" s="2" t="s">
        <v>1144</v>
      </c>
      <c r="F3054" s="3">
        <v>2</v>
      </c>
      <c r="G3054" s="2" t="s">
        <v>1101</v>
      </c>
      <c r="H3054" s="2" t="s">
        <v>13311</v>
      </c>
      <c r="I3054" s="3" t="s">
        <v>13312</v>
      </c>
      <c r="J3054" s="3" t="s">
        <v>1098</v>
      </c>
      <c r="K3054" s="2" t="s">
        <v>13313</v>
      </c>
    </row>
    <row r="3055" spans="1:11" x14ac:dyDescent="0.25">
      <c r="A3055" s="2" t="s">
        <v>13314</v>
      </c>
      <c r="B3055" s="2" t="s">
        <v>136</v>
      </c>
      <c r="C3055" s="2" t="s">
        <v>16</v>
      </c>
      <c r="D3055" s="2" t="s">
        <v>137</v>
      </c>
      <c r="E3055" s="2" t="s">
        <v>1144</v>
      </c>
      <c r="F3055" s="3">
        <v>3</v>
      </c>
      <c r="G3055" s="2" t="s">
        <v>1101</v>
      </c>
      <c r="H3055" s="2" t="s">
        <v>13315</v>
      </c>
      <c r="I3055" s="3" t="s">
        <v>13316</v>
      </c>
      <c r="J3055" s="3" t="s">
        <v>1098</v>
      </c>
      <c r="K3055" s="2" t="s">
        <v>13317</v>
      </c>
    </row>
    <row r="3056" spans="1:11" x14ac:dyDescent="0.25">
      <c r="A3056" s="2" t="s">
        <v>13318</v>
      </c>
      <c r="B3056" s="2" t="s">
        <v>136</v>
      </c>
      <c r="C3056" s="2" t="s">
        <v>16</v>
      </c>
      <c r="D3056" s="2" t="s">
        <v>137</v>
      </c>
      <c r="E3056" s="2" t="s">
        <v>1144</v>
      </c>
      <c r="F3056" s="3">
        <v>4</v>
      </c>
      <c r="G3056" s="2" t="s">
        <v>1101</v>
      </c>
      <c r="H3056" s="2" t="s">
        <v>13319</v>
      </c>
      <c r="I3056" s="3" t="s">
        <v>13320</v>
      </c>
      <c r="J3056" s="3" t="s">
        <v>1098</v>
      </c>
      <c r="K3056" s="2" t="s">
        <v>13321</v>
      </c>
    </row>
    <row r="3057" spans="1:11" x14ac:dyDescent="0.25">
      <c r="A3057" s="2" t="s">
        <v>13322</v>
      </c>
      <c r="B3057" s="2" t="s">
        <v>136</v>
      </c>
      <c r="C3057" s="2" t="s">
        <v>16</v>
      </c>
      <c r="D3057" s="2" t="s">
        <v>137</v>
      </c>
      <c r="E3057" s="2" t="s">
        <v>1144</v>
      </c>
      <c r="F3057" s="3">
        <v>5</v>
      </c>
      <c r="G3057" s="2" t="s">
        <v>1101</v>
      </c>
      <c r="H3057" s="2" t="s">
        <v>13323</v>
      </c>
      <c r="I3057" s="3" t="s">
        <v>13324</v>
      </c>
      <c r="J3057" s="3" t="s">
        <v>1098</v>
      </c>
      <c r="K3057" s="2" t="s">
        <v>13325</v>
      </c>
    </row>
    <row r="3058" spans="1:11" x14ac:dyDescent="0.25">
      <c r="A3058" s="2" t="s">
        <v>13326</v>
      </c>
      <c r="B3058" s="2" t="s">
        <v>136</v>
      </c>
      <c r="C3058" s="2" t="s">
        <v>16</v>
      </c>
      <c r="D3058" s="2" t="s">
        <v>137</v>
      </c>
      <c r="E3058" s="2" t="s">
        <v>1144</v>
      </c>
      <c r="F3058" s="3">
        <v>6</v>
      </c>
      <c r="G3058" s="2" t="s">
        <v>1101</v>
      </c>
      <c r="H3058" s="2" t="s">
        <v>13327</v>
      </c>
      <c r="I3058" s="3" t="s">
        <v>13328</v>
      </c>
      <c r="J3058" s="3" t="s">
        <v>1098</v>
      </c>
      <c r="K3058" s="2" t="s">
        <v>13329</v>
      </c>
    </row>
    <row r="3059" spans="1:11" x14ac:dyDescent="0.25">
      <c r="A3059" s="2" t="s">
        <v>13330</v>
      </c>
      <c r="B3059" s="2" t="s">
        <v>136</v>
      </c>
      <c r="C3059" s="2" t="s">
        <v>16</v>
      </c>
      <c r="D3059" s="2" t="s">
        <v>137</v>
      </c>
      <c r="E3059" s="2" t="s">
        <v>364</v>
      </c>
      <c r="F3059" s="3">
        <v>0</v>
      </c>
      <c r="G3059" s="2" t="s">
        <v>1095</v>
      </c>
      <c r="H3059" s="2" t="s">
        <v>13331</v>
      </c>
      <c r="I3059" s="3" t="s">
        <v>13332</v>
      </c>
      <c r="J3059" s="3" t="s">
        <v>1098</v>
      </c>
      <c r="K3059" s="2" t="s">
        <v>13333</v>
      </c>
    </row>
    <row r="3060" spans="1:11" x14ac:dyDescent="0.25">
      <c r="A3060" s="2" t="s">
        <v>13334</v>
      </c>
      <c r="B3060" s="2" t="s">
        <v>136</v>
      </c>
      <c r="C3060" s="2" t="s">
        <v>16</v>
      </c>
      <c r="D3060" s="2" t="s">
        <v>137</v>
      </c>
      <c r="E3060" s="2" t="s">
        <v>364</v>
      </c>
      <c r="F3060" s="3">
        <v>1</v>
      </c>
      <c r="G3060" s="2" t="s">
        <v>1101</v>
      </c>
      <c r="H3060" s="2" t="s">
        <v>13335</v>
      </c>
      <c r="I3060" s="3" t="s">
        <v>13336</v>
      </c>
      <c r="J3060" s="3" t="s">
        <v>1098</v>
      </c>
      <c r="K3060" s="2" t="s">
        <v>13337</v>
      </c>
    </row>
    <row r="3061" spans="1:11" x14ac:dyDescent="0.25">
      <c r="A3061" s="2" t="s">
        <v>13338</v>
      </c>
      <c r="B3061" s="2" t="s">
        <v>136</v>
      </c>
      <c r="C3061" s="2" t="s">
        <v>16</v>
      </c>
      <c r="D3061" s="2" t="s">
        <v>137</v>
      </c>
      <c r="E3061" s="2" t="s">
        <v>364</v>
      </c>
      <c r="F3061" s="3">
        <v>2</v>
      </c>
      <c r="G3061" s="2" t="s">
        <v>1101</v>
      </c>
      <c r="H3061" s="2" t="s">
        <v>13339</v>
      </c>
      <c r="I3061" s="3" t="s">
        <v>13340</v>
      </c>
      <c r="J3061" s="3" t="s">
        <v>1098</v>
      </c>
      <c r="K3061" s="2" t="s">
        <v>13341</v>
      </c>
    </row>
    <row r="3062" spans="1:11" x14ac:dyDescent="0.25">
      <c r="A3062" s="2" t="s">
        <v>13342</v>
      </c>
      <c r="B3062" s="2" t="s">
        <v>136</v>
      </c>
      <c r="C3062" s="2" t="s">
        <v>16</v>
      </c>
      <c r="D3062" s="2" t="s">
        <v>137</v>
      </c>
      <c r="E3062" s="2" t="s">
        <v>364</v>
      </c>
      <c r="F3062" s="3">
        <v>3</v>
      </c>
      <c r="G3062" s="2" t="s">
        <v>1101</v>
      </c>
      <c r="H3062" s="2" t="s">
        <v>13343</v>
      </c>
      <c r="I3062" s="3" t="s">
        <v>13344</v>
      </c>
      <c r="J3062" s="3" t="s">
        <v>1098</v>
      </c>
      <c r="K3062" s="2" t="s">
        <v>13345</v>
      </c>
    </row>
    <row r="3063" spans="1:11" x14ac:dyDescent="0.25">
      <c r="A3063" s="2" t="s">
        <v>13346</v>
      </c>
      <c r="B3063" s="2" t="s">
        <v>136</v>
      </c>
      <c r="C3063" s="2" t="s">
        <v>16</v>
      </c>
      <c r="D3063" s="2" t="s">
        <v>137</v>
      </c>
      <c r="E3063" s="2" t="s">
        <v>364</v>
      </c>
      <c r="F3063" s="3">
        <v>4</v>
      </c>
      <c r="G3063" s="2" t="s">
        <v>1101</v>
      </c>
      <c r="H3063" s="2" t="s">
        <v>13347</v>
      </c>
      <c r="I3063" s="3" t="s">
        <v>13348</v>
      </c>
      <c r="J3063" s="3" t="s">
        <v>2720</v>
      </c>
      <c r="K3063" s="2" t="s">
        <v>13349</v>
      </c>
    </row>
    <row r="3064" spans="1:11" x14ac:dyDescent="0.25">
      <c r="A3064" s="2" t="s">
        <v>13350</v>
      </c>
      <c r="B3064" s="2" t="s">
        <v>136</v>
      </c>
      <c r="C3064" s="2" t="s">
        <v>16</v>
      </c>
      <c r="D3064" s="2" t="s">
        <v>137</v>
      </c>
      <c r="E3064" s="2" t="s">
        <v>364</v>
      </c>
      <c r="F3064" s="3">
        <v>5</v>
      </c>
      <c r="G3064" s="2" t="s">
        <v>1101</v>
      </c>
      <c r="H3064" s="2" t="s">
        <v>13351</v>
      </c>
      <c r="I3064" s="3" t="s">
        <v>13352</v>
      </c>
      <c r="J3064" s="3" t="s">
        <v>1098</v>
      </c>
      <c r="K3064" s="2" t="s">
        <v>13353</v>
      </c>
    </row>
    <row r="3065" spans="1:11" x14ac:dyDescent="0.25">
      <c r="A3065" s="2" t="s">
        <v>13354</v>
      </c>
      <c r="B3065" s="2" t="s">
        <v>136</v>
      </c>
      <c r="C3065" s="2" t="s">
        <v>16</v>
      </c>
      <c r="D3065" s="2" t="s">
        <v>137</v>
      </c>
      <c r="E3065" s="2" t="s">
        <v>364</v>
      </c>
      <c r="F3065" s="3">
        <v>6</v>
      </c>
      <c r="G3065" s="2" t="s">
        <v>1101</v>
      </c>
      <c r="H3065" s="2" t="s">
        <v>13355</v>
      </c>
      <c r="I3065" s="3" t="s">
        <v>13356</v>
      </c>
      <c r="J3065" s="3" t="s">
        <v>1098</v>
      </c>
      <c r="K3065" s="2" t="s">
        <v>13357</v>
      </c>
    </row>
    <row r="3066" spans="1:11" x14ac:dyDescent="0.25">
      <c r="A3066" s="2" t="s">
        <v>13358</v>
      </c>
      <c r="B3066" s="2" t="s">
        <v>136</v>
      </c>
      <c r="C3066" s="2" t="s">
        <v>16</v>
      </c>
      <c r="D3066" s="2" t="s">
        <v>137</v>
      </c>
      <c r="E3066" s="2" t="s">
        <v>370</v>
      </c>
      <c r="F3066" s="3">
        <v>0</v>
      </c>
      <c r="G3066" s="2" t="s">
        <v>1095</v>
      </c>
      <c r="H3066" s="2" t="s">
        <v>13359</v>
      </c>
      <c r="I3066" s="3" t="s">
        <v>13360</v>
      </c>
      <c r="J3066" s="3" t="s">
        <v>1098</v>
      </c>
      <c r="K3066" s="2" t="s">
        <v>13361</v>
      </c>
    </row>
    <row r="3067" spans="1:11" x14ac:dyDescent="0.25">
      <c r="A3067" s="2" t="s">
        <v>13362</v>
      </c>
      <c r="B3067" s="2" t="s">
        <v>136</v>
      </c>
      <c r="C3067" s="2" t="s">
        <v>16</v>
      </c>
      <c r="D3067" s="2" t="s">
        <v>137</v>
      </c>
      <c r="E3067" s="2" t="s">
        <v>370</v>
      </c>
      <c r="F3067" s="3">
        <v>1</v>
      </c>
      <c r="G3067" s="2" t="s">
        <v>1101</v>
      </c>
      <c r="H3067" s="2" t="s">
        <v>13363</v>
      </c>
      <c r="I3067" s="3" t="s">
        <v>13364</v>
      </c>
      <c r="J3067" s="3" t="s">
        <v>1098</v>
      </c>
      <c r="K3067" s="2" t="s">
        <v>13365</v>
      </c>
    </row>
    <row r="3068" spans="1:11" x14ac:dyDescent="0.25">
      <c r="A3068" s="2" t="s">
        <v>13366</v>
      </c>
      <c r="B3068" s="2" t="s">
        <v>136</v>
      </c>
      <c r="C3068" s="2" t="s">
        <v>16</v>
      </c>
      <c r="D3068" s="2" t="s">
        <v>137</v>
      </c>
      <c r="E3068" s="2" t="s">
        <v>370</v>
      </c>
      <c r="F3068" s="3">
        <v>2</v>
      </c>
      <c r="G3068" s="2" t="s">
        <v>1101</v>
      </c>
      <c r="H3068" s="2" t="s">
        <v>13367</v>
      </c>
      <c r="I3068" s="3" t="s">
        <v>13368</v>
      </c>
      <c r="J3068" s="3" t="s">
        <v>1098</v>
      </c>
      <c r="K3068" s="2" t="s">
        <v>13369</v>
      </c>
    </row>
    <row r="3069" spans="1:11" x14ac:dyDescent="0.25">
      <c r="A3069" s="2" t="s">
        <v>13370</v>
      </c>
      <c r="B3069" s="2" t="s">
        <v>136</v>
      </c>
      <c r="C3069" s="2" t="s">
        <v>16</v>
      </c>
      <c r="D3069" s="2" t="s">
        <v>137</v>
      </c>
      <c r="E3069" s="2" t="s">
        <v>370</v>
      </c>
      <c r="F3069" s="3">
        <v>3</v>
      </c>
      <c r="G3069" s="2" t="s">
        <v>1101</v>
      </c>
      <c r="H3069" s="2" t="s">
        <v>13371</v>
      </c>
      <c r="I3069" s="3" t="s">
        <v>13372</v>
      </c>
      <c r="J3069" s="3" t="s">
        <v>1098</v>
      </c>
      <c r="K3069" s="2" t="s">
        <v>13373</v>
      </c>
    </row>
    <row r="3070" spans="1:11" x14ac:dyDescent="0.25">
      <c r="A3070" s="2" t="s">
        <v>13374</v>
      </c>
      <c r="B3070" s="2" t="s">
        <v>136</v>
      </c>
      <c r="C3070" s="2" t="s">
        <v>16</v>
      </c>
      <c r="D3070" s="2" t="s">
        <v>137</v>
      </c>
      <c r="E3070" s="2" t="s">
        <v>370</v>
      </c>
      <c r="F3070" s="3">
        <v>4</v>
      </c>
      <c r="G3070" s="2" t="s">
        <v>1101</v>
      </c>
      <c r="H3070" s="2" t="s">
        <v>13375</v>
      </c>
      <c r="I3070" s="3" t="s">
        <v>13376</v>
      </c>
      <c r="J3070" s="3" t="s">
        <v>1098</v>
      </c>
      <c r="K3070" s="2" t="s">
        <v>13377</v>
      </c>
    </row>
    <row r="3071" spans="1:11" x14ac:dyDescent="0.25">
      <c r="A3071" s="2" t="s">
        <v>13378</v>
      </c>
      <c r="B3071" s="2" t="s">
        <v>136</v>
      </c>
      <c r="C3071" s="2" t="s">
        <v>16</v>
      </c>
      <c r="D3071" s="2" t="s">
        <v>137</v>
      </c>
      <c r="E3071" s="2" t="s">
        <v>370</v>
      </c>
      <c r="F3071" s="3">
        <v>5</v>
      </c>
      <c r="G3071" s="2" t="s">
        <v>1101</v>
      </c>
      <c r="H3071" s="2" t="s">
        <v>13379</v>
      </c>
      <c r="I3071" s="3" t="s">
        <v>13380</v>
      </c>
      <c r="J3071" s="3" t="s">
        <v>1098</v>
      </c>
      <c r="K3071" s="2" t="s">
        <v>13381</v>
      </c>
    </row>
    <row r="3072" spans="1:11" x14ac:dyDescent="0.25">
      <c r="A3072" s="2" t="s">
        <v>13382</v>
      </c>
      <c r="B3072" s="2" t="s">
        <v>136</v>
      </c>
      <c r="C3072" s="2" t="s">
        <v>16</v>
      </c>
      <c r="D3072" s="2" t="s">
        <v>137</v>
      </c>
      <c r="E3072" s="2" t="s">
        <v>370</v>
      </c>
      <c r="F3072" s="3">
        <v>6</v>
      </c>
      <c r="G3072" s="2" t="s">
        <v>1101</v>
      </c>
      <c r="H3072" s="2" t="s">
        <v>13383</v>
      </c>
      <c r="I3072" s="3" t="s">
        <v>13384</v>
      </c>
      <c r="J3072" s="3" t="s">
        <v>1098</v>
      </c>
      <c r="K3072" s="2" t="s">
        <v>13385</v>
      </c>
    </row>
    <row r="3073" spans="1:11" x14ac:dyDescent="0.25">
      <c r="A3073" s="2" t="s">
        <v>13386</v>
      </c>
      <c r="B3073" s="2" t="s">
        <v>136</v>
      </c>
      <c r="C3073" s="2" t="s">
        <v>16</v>
      </c>
      <c r="D3073" s="2" t="s">
        <v>137</v>
      </c>
      <c r="E3073" s="2" t="s">
        <v>393</v>
      </c>
      <c r="F3073" s="3">
        <v>0</v>
      </c>
      <c r="G3073" s="2" t="s">
        <v>1095</v>
      </c>
      <c r="H3073" s="2" t="s">
        <v>13387</v>
      </c>
      <c r="I3073" s="3" t="s">
        <v>13388</v>
      </c>
      <c r="J3073" s="3" t="s">
        <v>1098</v>
      </c>
      <c r="K3073" s="2" t="s">
        <v>13389</v>
      </c>
    </row>
    <row r="3074" spans="1:11" x14ac:dyDescent="0.25">
      <c r="A3074" s="2" t="s">
        <v>13390</v>
      </c>
      <c r="B3074" s="2" t="s">
        <v>136</v>
      </c>
      <c r="C3074" s="2" t="s">
        <v>16</v>
      </c>
      <c r="D3074" s="2" t="s">
        <v>137</v>
      </c>
      <c r="E3074" s="2" t="s">
        <v>393</v>
      </c>
      <c r="F3074" s="3">
        <v>1</v>
      </c>
      <c r="G3074" s="2" t="s">
        <v>1101</v>
      </c>
      <c r="H3074" s="2" t="s">
        <v>13391</v>
      </c>
      <c r="I3074" s="3" t="s">
        <v>13392</v>
      </c>
      <c r="J3074" s="3" t="s">
        <v>1098</v>
      </c>
      <c r="K3074" s="2" t="s">
        <v>13393</v>
      </c>
    </row>
    <row r="3075" spans="1:11" x14ac:dyDescent="0.25">
      <c r="A3075" s="2" t="s">
        <v>13394</v>
      </c>
      <c r="B3075" s="2" t="s">
        <v>136</v>
      </c>
      <c r="C3075" s="2" t="s">
        <v>16</v>
      </c>
      <c r="D3075" s="2" t="s">
        <v>137</v>
      </c>
      <c r="E3075" s="2" t="s">
        <v>393</v>
      </c>
      <c r="F3075" s="3">
        <v>2</v>
      </c>
      <c r="G3075" s="2" t="s">
        <v>1101</v>
      </c>
      <c r="H3075" s="2" t="s">
        <v>13395</v>
      </c>
      <c r="I3075" s="3" t="s">
        <v>13396</v>
      </c>
      <c r="J3075" s="3" t="s">
        <v>1098</v>
      </c>
      <c r="K3075" s="2" t="s">
        <v>13397</v>
      </c>
    </row>
    <row r="3076" spans="1:11" x14ac:dyDescent="0.25">
      <c r="A3076" s="2" t="s">
        <v>13398</v>
      </c>
      <c r="B3076" s="2" t="s">
        <v>136</v>
      </c>
      <c r="C3076" s="2" t="s">
        <v>16</v>
      </c>
      <c r="D3076" s="2" t="s">
        <v>137</v>
      </c>
      <c r="E3076" s="2" t="s">
        <v>393</v>
      </c>
      <c r="F3076" s="3">
        <v>3</v>
      </c>
      <c r="G3076" s="2" t="s">
        <v>1101</v>
      </c>
      <c r="H3076" s="2" t="s">
        <v>13399</v>
      </c>
      <c r="I3076" s="3" t="s">
        <v>13400</v>
      </c>
      <c r="J3076" s="3" t="s">
        <v>1098</v>
      </c>
      <c r="K3076" s="2" t="s">
        <v>13401</v>
      </c>
    </row>
    <row r="3077" spans="1:11" x14ac:dyDescent="0.25">
      <c r="A3077" s="2" t="s">
        <v>13402</v>
      </c>
      <c r="B3077" s="2" t="s">
        <v>136</v>
      </c>
      <c r="C3077" s="2" t="s">
        <v>16</v>
      </c>
      <c r="D3077" s="2" t="s">
        <v>137</v>
      </c>
      <c r="E3077" s="2" t="s">
        <v>393</v>
      </c>
      <c r="F3077" s="3">
        <v>4</v>
      </c>
      <c r="G3077" s="2" t="s">
        <v>1101</v>
      </c>
      <c r="H3077" s="2" t="s">
        <v>13403</v>
      </c>
      <c r="I3077" s="3" t="s">
        <v>13404</v>
      </c>
      <c r="J3077" s="3" t="s">
        <v>1132</v>
      </c>
      <c r="K3077" s="2" t="s">
        <v>13405</v>
      </c>
    </row>
    <row r="3078" spans="1:11" x14ac:dyDescent="0.25">
      <c r="A3078" s="2" t="s">
        <v>13406</v>
      </c>
      <c r="B3078" s="2" t="s">
        <v>136</v>
      </c>
      <c r="C3078" s="2" t="s">
        <v>16</v>
      </c>
      <c r="D3078" s="2" t="s">
        <v>137</v>
      </c>
      <c r="E3078" s="2" t="s">
        <v>393</v>
      </c>
      <c r="F3078" s="3">
        <v>5</v>
      </c>
      <c r="G3078" s="2" t="s">
        <v>1101</v>
      </c>
      <c r="H3078" s="2" t="s">
        <v>13407</v>
      </c>
      <c r="I3078" s="3" t="s">
        <v>13408</v>
      </c>
      <c r="J3078" s="3" t="s">
        <v>1098</v>
      </c>
      <c r="K3078" s="2" t="s">
        <v>13409</v>
      </c>
    </row>
    <row r="3079" spans="1:11" x14ac:dyDescent="0.25">
      <c r="A3079" s="2" t="s">
        <v>13410</v>
      </c>
      <c r="B3079" s="2" t="s">
        <v>136</v>
      </c>
      <c r="C3079" s="2" t="s">
        <v>16</v>
      </c>
      <c r="D3079" s="2" t="s">
        <v>137</v>
      </c>
      <c r="E3079" s="2" t="s">
        <v>393</v>
      </c>
      <c r="F3079" s="3">
        <v>6</v>
      </c>
      <c r="G3079" s="2" t="s">
        <v>1101</v>
      </c>
      <c r="H3079" s="2" t="s">
        <v>13411</v>
      </c>
      <c r="I3079" s="3" t="s">
        <v>13412</v>
      </c>
      <c r="J3079" s="3" t="s">
        <v>1098</v>
      </c>
      <c r="K3079" s="2" t="s">
        <v>13413</v>
      </c>
    </row>
    <row r="3080" spans="1:11" x14ac:dyDescent="0.25">
      <c r="A3080" s="2" t="s">
        <v>13414</v>
      </c>
      <c r="B3080" s="2" t="s">
        <v>139</v>
      </c>
      <c r="C3080" s="2" t="s">
        <v>16</v>
      </c>
      <c r="D3080" s="2" t="s">
        <v>140</v>
      </c>
      <c r="E3080" s="2" t="s">
        <v>1144</v>
      </c>
      <c r="F3080" s="3">
        <v>0</v>
      </c>
      <c r="G3080" s="2" t="s">
        <v>1095</v>
      </c>
      <c r="H3080" s="2" t="s">
        <v>13415</v>
      </c>
      <c r="I3080" s="3" t="s">
        <v>13416</v>
      </c>
      <c r="J3080" s="3" t="s">
        <v>1098</v>
      </c>
      <c r="K3080" s="2" t="s">
        <v>13417</v>
      </c>
    </row>
    <row r="3081" spans="1:11" x14ac:dyDescent="0.25">
      <c r="A3081" s="2" t="s">
        <v>13418</v>
      </c>
      <c r="B3081" s="2" t="s">
        <v>139</v>
      </c>
      <c r="C3081" s="2" t="s">
        <v>16</v>
      </c>
      <c r="D3081" s="2" t="s">
        <v>140</v>
      </c>
      <c r="E3081" s="2" t="s">
        <v>1144</v>
      </c>
      <c r="F3081" s="3">
        <v>1</v>
      </c>
      <c r="G3081" s="2" t="s">
        <v>1101</v>
      </c>
      <c r="H3081" s="2" t="s">
        <v>13419</v>
      </c>
      <c r="I3081" s="3" t="s">
        <v>13420</v>
      </c>
      <c r="J3081" s="3" t="s">
        <v>1098</v>
      </c>
      <c r="K3081" s="2" t="s">
        <v>13421</v>
      </c>
    </row>
    <row r="3082" spans="1:11" x14ac:dyDescent="0.25">
      <c r="A3082" s="2" t="s">
        <v>13422</v>
      </c>
      <c r="B3082" s="2" t="s">
        <v>139</v>
      </c>
      <c r="C3082" s="2" t="s">
        <v>16</v>
      </c>
      <c r="D3082" s="2" t="s">
        <v>140</v>
      </c>
      <c r="E3082" s="2" t="s">
        <v>1144</v>
      </c>
      <c r="F3082" s="3">
        <v>2</v>
      </c>
      <c r="G3082" s="2" t="s">
        <v>1101</v>
      </c>
      <c r="H3082" s="2" t="s">
        <v>13423</v>
      </c>
      <c r="I3082" s="3" t="s">
        <v>13424</v>
      </c>
      <c r="J3082" s="3" t="s">
        <v>1098</v>
      </c>
      <c r="K3082" s="2" t="s">
        <v>13425</v>
      </c>
    </row>
    <row r="3083" spans="1:11" x14ac:dyDescent="0.25">
      <c r="A3083" s="2" t="s">
        <v>13426</v>
      </c>
      <c r="B3083" s="2" t="s">
        <v>139</v>
      </c>
      <c r="C3083" s="2" t="s">
        <v>16</v>
      </c>
      <c r="D3083" s="2" t="s">
        <v>140</v>
      </c>
      <c r="E3083" s="2" t="s">
        <v>1144</v>
      </c>
      <c r="F3083" s="3">
        <v>3</v>
      </c>
      <c r="G3083" s="2" t="s">
        <v>1101</v>
      </c>
      <c r="H3083" s="2" t="s">
        <v>13427</v>
      </c>
      <c r="I3083" s="3" t="s">
        <v>13428</v>
      </c>
      <c r="J3083" s="3" t="s">
        <v>1098</v>
      </c>
      <c r="K3083" s="2" t="s">
        <v>13429</v>
      </c>
    </row>
    <row r="3084" spans="1:11" x14ac:dyDescent="0.25">
      <c r="A3084" s="2" t="s">
        <v>13430</v>
      </c>
      <c r="B3084" s="2" t="s">
        <v>139</v>
      </c>
      <c r="C3084" s="2" t="s">
        <v>16</v>
      </c>
      <c r="D3084" s="2" t="s">
        <v>140</v>
      </c>
      <c r="E3084" s="2" t="s">
        <v>1144</v>
      </c>
      <c r="F3084" s="3">
        <v>4</v>
      </c>
      <c r="G3084" s="2" t="s">
        <v>1101</v>
      </c>
      <c r="H3084" s="2" t="s">
        <v>13431</v>
      </c>
      <c r="I3084" s="3" t="s">
        <v>13432</v>
      </c>
      <c r="J3084" s="3" t="s">
        <v>1098</v>
      </c>
      <c r="K3084" s="2" t="s">
        <v>13433</v>
      </c>
    </row>
    <row r="3085" spans="1:11" x14ac:dyDescent="0.25">
      <c r="A3085" s="2" t="s">
        <v>13434</v>
      </c>
      <c r="B3085" s="2" t="s">
        <v>139</v>
      </c>
      <c r="C3085" s="2" t="s">
        <v>16</v>
      </c>
      <c r="D3085" s="2" t="s">
        <v>140</v>
      </c>
      <c r="E3085" s="2" t="s">
        <v>1144</v>
      </c>
      <c r="F3085" s="3">
        <v>5</v>
      </c>
      <c r="G3085" s="2" t="s">
        <v>1101</v>
      </c>
      <c r="H3085" s="2" t="s">
        <v>13435</v>
      </c>
      <c r="I3085" s="3" t="s">
        <v>13436</v>
      </c>
      <c r="J3085" s="3" t="s">
        <v>1098</v>
      </c>
      <c r="K3085" s="2" t="s">
        <v>13437</v>
      </c>
    </row>
    <row r="3086" spans="1:11" x14ac:dyDescent="0.25">
      <c r="A3086" s="2" t="s">
        <v>13438</v>
      </c>
      <c r="B3086" s="2" t="s">
        <v>139</v>
      </c>
      <c r="C3086" s="2" t="s">
        <v>16</v>
      </c>
      <c r="D3086" s="2" t="s">
        <v>140</v>
      </c>
      <c r="E3086" s="2" t="s">
        <v>1144</v>
      </c>
      <c r="F3086" s="3">
        <v>6</v>
      </c>
      <c r="G3086" s="2" t="s">
        <v>1101</v>
      </c>
      <c r="H3086" s="2" t="s">
        <v>13439</v>
      </c>
      <c r="I3086" s="3" t="s">
        <v>13440</v>
      </c>
      <c r="J3086" s="3" t="s">
        <v>1098</v>
      </c>
      <c r="K3086" s="2" t="s">
        <v>13441</v>
      </c>
    </row>
    <row r="3087" spans="1:11" x14ac:dyDescent="0.25">
      <c r="A3087" s="2" t="s">
        <v>13442</v>
      </c>
      <c r="B3087" s="2" t="s">
        <v>139</v>
      </c>
      <c r="C3087" s="2" t="s">
        <v>16</v>
      </c>
      <c r="D3087" s="2" t="s">
        <v>140</v>
      </c>
      <c r="E3087" s="2" t="s">
        <v>380</v>
      </c>
      <c r="F3087" s="3">
        <v>0</v>
      </c>
      <c r="G3087" s="2" t="s">
        <v>1095</v>
      </c>
      <c r="H3087" s="2" t="s">
        <v>13443</v>
      </c>
      <c r="I3087" s="3" t="s">
        <v>13444</v>
      </c>
      <c r="J3087" s="3" t="s">
        <v>1137</v>
      </c>
      <c r="K3087" s="2" t="s">
        <v>13445</v>
      </c>
    </row>
    <row r="3088" spans="1:11" x14ac:dyDescent="0.25">
      <c r="A3088" s="2" t="s">
        <v>13446</v>
      </c>
      <c r="B3088" s="2" t="s">
        <v>139</v>
      </c>
      <c r="C3088" s="2" t="s">
        <v>16</v>
      </c>
      <c r="D3088" s="2" t="s">
        <v>140</v>
      </c>
      <c r="E3088" s="2" t="s">
        <v>380</v>
      </c>
      <c r="F3088" s="3">
        <v>1</v>
      </c>
      <c r="G3088" s="2" t="s">
        <v>1101</v>
      </c>
      <c r="H3088" s="2" t="s">
        <v>13447</v>
      </c>
      <c r="I3088" s="3" t="s">
        <v>13448</v>
      </c>
      <c r="J3088" s="3" t="s">
        <v>1098</v>
      </c>
      <c r="K3088" s="2" t="s">
        <v>13449</v>
      </c>
    </row>
    <row r="3089" spans="1:11" x14ac:dyDescent="0.25">
      <c r="A3089" s="2" t="s">
        <v>13450</v>
      </c>
      <c r="B3089" s="2" t="s">
        <v>139</v>
      </c>
      <c r="C3089" s="2" t="s">
        <v>16</v>
      </c>
      <c r="D3089" s="2" t="s">
        <v>140</v>
      </c>
      <c r="E3089" s="2" t="s">
        <v>380</v>
      </c>
      <c r="F3089" s="3">
        <v>2</v>
      </c>
      <c r="G3089" s="2" t="s">
        <v>1101</v>
      </c>
      <c r="H3089" s="2" t="s">
        <v>13451</v>
      </c>
      <c r="I3089" s="3" t="s">
        <v>13452</v>
      </c>
      <c r="J3089" s="3" t="s">
        <v>1098</v>
      </c>
      <c r="K3089" s="2" t="s">
        <v>13453</v>
      </c>
    </row>
    <row r="3090" spans="1:11" x14ac:dyDescent="0.25">
      <c r="A3090" s="2" t="s">
        <v>13454</v>
      </c>
      <c r="B3090" s="2" t="s">
        <v>139</v>
      </c>
      <c r="C3090" s="2" t="s">
        <v>16</v>
      </c>
      <c r="D3090" s="2" t="s">
        <v>140</v>
      </c>
      <c r="E3090" s="2" t="s">
        <v>380</v>
      </c>
      <c r="F3090" s="3">
        <v>3</v>
      </c>
      <c r="G3090" s="2" t="s">
        <v>1101</v>
      </c>
      <c r="H3090" s="2" t="s">
        <v>13455</v>
      </c>
      <c r="I3090" s="3" t="s">
        <v>13456</v>
      </c>
      <c r="J3090" s="3" t="s">
        <v>1098</v>
      </c>
      <c r="K3090" s="2" t="s">
        <v>13457</v>
      </c>
    </row>
    <row r="3091" spans="1:11" x14ac:dyDescent="0.25">
      <c r="A3091" s="2" t="s">
        <v>13458</v>
      </c>
      <c r="B3091" s="2" t="s">
        <v>139</v>
      </c>
      <c r="C3091" s="2" t="s">
        <v>16</v>
      </c>
      <c r="D3091" s="2" t="s">
        <v>140</v>
      </c>
      <c r="E3091" s="2" t="s">
        <v>380</v>
      </c>
      <c r="F3091" s="3">
        <v>4</v>
      </c>
      <c r="G3091" s="2" t="s">
        <v>1101</v>
      </c>
      <c r="H3091" s="2" t="s">
        <v>13459</v>
      </c>
      <c r="I3091" s="3" t="s">
        <v>13460</v>
      </c>
      <c r="J3091" s="3" t="s">
        <v>1098</v>
      </c>
      <c r="K3091" s="2" t="s">
        <v>13461</v>
      </c>
    </row>
    <row r="3092" spans="1:11" x14ac:dyDescent="0.25">
      <c r="A3092" s="2" t="s">
        <v>13462</v>
      </c>
      <c r="B3092" s="2" t="s">
        <v>139</v>
      </c>
      <c r="C3092" s="2" t="s">
        <v>16</v>
      </c>
      <c r="D3092" s="2" t="s">
        <v>140</v>
      </c>
      <c r="E3092" s="2" t="s">
        <v>380</v>
      </c>
      <c r="F3092" s="3">
        <v>5</v>
      </c>
      <c r="G3092" s="2" t="s">
        <v>1101</v>
      </c>
      <c r="H3092" s="2" t="s">
        <v>13463</v>
      </c>
      <c r="I3092" s="3" t="s">
        <v>13464</v>
      </c>
      <c r="J3092" s="3" t="s">
        <v>1098</v>
      </c>
      <c r="K3092" s="2" t="s">
        <v>13465</v>
      </c>
    </row>
    <row r="3093" spans="1:11" x14ac:dyDescent="0.25">
      <c r="A3093" s="2" t="s">
        <v>13466</v>
      </c>
      <c r="B3093" s="2" t="s">
        <v>139</v>
      </c>
      <c r="C3093" s="2" t="s">
        <v>16</v>
      </c>
      <c r="D3093" s="2" t="s">
        <v>140</v>
      </c>
      <c r="E3093" s="2" t="s">
        <v>380</v>
      </c>
      <c r="F3093" s="3">
        <v>6</v>
      </c>
      <c r="G3093" s="2" t="s">
        <v>1101</v>
      </c>
      <c r="H3093" s="2" t="s">
        <v>13467</v>
      </c>
      <c r="I3093" s="3" t="s">
        <v>13468</v>
      </c>
      <c r="J3093" s="3" t="s">
        <v>1098</v>
      </c>
      <c r="K3093" s="2" t="s">
        <v>13469</v>
      </c>
    </row>
    <row r="3094" spans="1:11" x14ac:dyDescent="0.25">
      <c r="A3094" s="2" t="s">
        <v>13470</v>
      </c>
      <c r="B3094" s="2" t="s">
        <v>139</v>
      </c>
      <c r="C3094" s="2" t="s">
        <v>16</v>
      </c>
      <c r="D3094" s="2" t="s">
        <v>140</v>
      </c>
      <c r="E3094" s="2" t="s">
        <v>1189</v>
      </c>
      <c r="F3094" s="3">
        <v>0</v>
      </c>
      <c r="G3094" s="2" t="s">
        <v>1095</v>
      </c>
      <c r="H3094" s="2" t="s">
        <v>13471</v>
      </c>
      <c r="I3094" s="3" t="s">
        <v>13472</v>
      </c>
      <c r="J3094" s="3" t="s">
        <v>1098</v>
      </c>
      <c r="K3094" s="2" t="s">
        <v>13473</v>
      </c>
    </row>
    <row r="3095" spans="1:11" x14ac:dyDescent="0.25">
      <c r="A3095" s="2" t="s">
        <v>13474</v>
      </c>
      <c r="B3095" s="2" t="s">
        <v>139</v>
      </c>
      <c r="C3095" s="2" t="s">
        <v>16</v>
      </c>
      <c r="D3095" s="2" t="s">
        <v>140</v>
      </c>
      <c r="E3095" s="2" t="s">
        <v>1189</v>
      </c>
      <c r="F3095" s="3">
        <v>1</v>
      </c>
      <c r="G3095" s="2" t="s">
        <v>1101</v>
      </c>
      <c r="H3095" s="2" t="s">
        <v>13475</v>
      </c>
      <c r="I3095" s="3" t="s">
        <v>13476</v>
      </c>
      <c r="J3095" s="3" t="s">
        <v>1098</v>
      </c>
      <c r="K3095" s="2" t="s">
        <v>13477</v>
      </c>
    </row>
    <row r="3096" spans="1:11" x14ac:dyDescent="0.25">
      <c r="A3096" s="2" t="s">
        <v>13478</v>
      </c>
      <c r="B3096" s="2" t="s">
        <v>139</v>
      </c>
      <c r="C3096" s="2" t="s">
        <v>16</v>
      </c>
      <c r="D3096" s="2" t="s">
        <v>140</v>
      </c>
      <c r="E3096" s="2" t="s">
        <v>1189</v>
      </c>
      <c r="F3096" s="3">
        <v>2</v>
      </c>
      <c r="G3096" s="2" t="s">
        <v>1101</v>
      </c>
      <c r="H3096" s="2" t="s">
        <v>13479</v>
      </c>
      <c r="I3096" s="3" t="s">
        <v>13480</v>
      </c>
      <c r="J3096" s="3" t="s">
        <v>1098</v>
      </c>
      <c r="K3096" s="2" t="s">
        <v>13481</v>
      </c>
    </row>
    <row r="3097" spans="1:11" x14ac:dyDescent="0.25">
      <c r="A3097" s="2" t="s">
        <v>13482</v>
      </c>
      <c r="B3097" s="2" t="s">
        <v>139</v>
      </c>
      <c r="C3097" s="2" t="s">
        <v>16</v>
      </c>
      <c r="D3097" s="2" t="s">
        <v>140</v>
      </c>
      <c r="E3097" s="2" t="s">
        <v>1189</v>
      </c>
      <c r="F3097" s="3">
        <v>3</v>
      </c>
      <c r="G3097" s="2" t="s">
        <v>1101</v>
      </c>
      <c r="H3097" s="2" t="s">
        <v>13483</v>
      </c>
      <c r="I3097" s="3" t="s">
        <v>13484</v>
      </c>
      <c r="J3097" s="3" t="s">
        <v>1098</v>
      </c>
      <c r="K3097" s="2" t="s">
        <v>13485</v>
      </c>
    </row>
    <row r="3098" spans="1:11" x14ac:dyDescent="0.25">
      <c r="A3098" s="2" t="s">
        <v>13486</v>
      </c>
      <c r="B3098" s="2" t="s">
        <v>139</v>
      </c>
      <c r="C3098" s="2" t="s">
        <v>16</v>
      </c>
      <c r="D3098" s="2" t="s">
        <v>140</v>
      </c>
      <c r="E3098" s="2" t="s">
        <v>1189</v>
      </c>
      <c r="F3098" s="3">
        <v>4</v>
      </c>
      <c r="G3098" s="2" t="s">
        <v>1101</v>
      </c>
      <c r="H3098" s="2" t="s">
        <v>13487</v>
      </c>
      <c r="I3098" s="3" t="s">
        <v>13488</v>
      </c>
      <c r="J3098" s="3" t="s">
        <v>1098</v>
      </c>
      <c r="K3098" s="2" t="s">
        <v>13489</v>
      </c>
    </row>
    <row r="3099" spans="1:11" x14ac:dyDescent="0.25">
      <c r="A3099" s="2" t="s">
        <v>13490</v>
      </c>
      <c r="B3099" s="2" t="s">
        <v>139</v>
      </c>
      <c r="C3099" s="2" t="s">
        <v>16</v>
      </c>
      <c r="D3099" s="2" t="s">
        <v>140</v>
      </c>
      <c r="E3099" s="2" t="s">
        <v>1189</v>
      </c>
      <c r="F3099" s="3">
        <v>5</v>
      </c>
      <c r="G3099" s="2" t="s">
        <v>1101</v>
      </c>
      <c r="H3099" s="2" t="s">
        <v>13491</v>
      </c>
      <c r="I3099" s="3" t="s">
        <v>13492</v>
      </c>
      <c r="J3099" s="3" t="s">
        <v>1098</v>
      </c>
      <c r="K3099" s="2" t="s">
        <v>13493</v>
      </c>
    </row>
    <row r="3100" spans="1:11" x14ac:dyDescent="0.25">
      <c r="A3100" s="2" t="s">
        <v>13494</v>
      </c>
      <c r="B3100" s="2" t="s">
        <v>139</v>
      </c>
      <c r="C3100" s="2" t="s">
        <v>16</v>
      </c>
      <c r="D3100" s="2" t="s">
        <v>140</v>
      </c>
      <c r="E3100" s="2" t="s">
        <v>1189</v>
      </c>
      <c r="F3100" s="3">
        <v>6</v>
      </c>
      <c r="G3100" s="2" t="s">
        <v>1101</v>
      </c>
      <c r="H3100" s="2" t="s">
        <v>13495</v>
      </c>
      <c r="I3100" s="3" t="s">
        <v>13496</v>
      </c>
      <c r="J3100" s="3" t="s">
        <v>1098</v>
      </c>
      <c r="K3100" s="2" t="s">
        <v>13497</v>
      </c>
    </row>
    <row r="3101" spans="1:11" x14ac:dyDescent="0.25">
      <c r="A3101" s="2" t="s">
        <v>13498</v>
      </c>
      <c r="B3101" s="2" t="s">
        <v>139</v>
      </c>
      <c r="C3101" s="2" t="s">
        <v>16</v>
      </c>
      <c r="D3101" s="2" t="s">
        <v>140</v>
      </c>
      <c r="E3101" s="2" t="s">
        <v>364</v>
      </c>
      <c r="F3101" s="3">
        <v>0</v>
      </c>
      <c r="G3101" s="2" t="s">
        <v>1095</v>
      </c>
      <c r="H3101" s="2" t="s">
        <v>13499</v>
      </c>
      <c r="I3101" s="3" t="s">
        <v>13500</v>
      </c>
      <c r="J3101" s="3" t="s">
        <v>1098</v>
      </c>
      <c r="K3101" s="2" t="s">
        <v>13501</v>
      </c>
    </row>
    <row r="3102" spans="1:11" x14ac:dyDescent="0.25">
      <c r="A3102" s="2" t="s">
        <v>13502</v>
      </c>
      <c r="B3102" s="2" t="s">
        <v>139</v>
      </c>
      <c r="C3102" s="2" t="s">
        <v>16</v>
      </c>
      <c r="D3102" s="2" t="s">
        <v>140</v>
      </c>
      <c r="E3102" s="2" t="s">
        <v>364</v>
      </c>
      <c r="F3102" s="3">
        <v>1</v>
      </c>
      <c r="G3102" s="2" t="s">
        <v>1101</v>
      </c>
      <c r="H3102" s="2" t="s">
        <v>13503</v>
      </c>
      <c r="I3102" s="3" t="s">
        <v>13504</v>
      </c>
      <c r="J3102" s="3" t="s">
        <v>1098</v>
      </c>
      <c r="K3102" s="2" t="s">
        <v>13505</v>
      </c>
    </row>
    <row r="3103" spans="1:11" x14ac:dyDescent="0.25">
      <c r="A3103" s="2" t="s">
        <v>13506</v>
      </c>
      <c r="B3103" s="2" t="s">
        <v>139</v>
      </c>
      <c r="C3103" s="2" t="s">
        <v>16</v>
      </c>
      <c r="D3103" s="2" t="s">
        <v>140</v>
      </c>
      <c r="E3103" s="2" t="s">
        <v>364</v>
      </c>
      <c r="F3103" s="3">
        <v>2</v>
      </c>
      <c r="G3103" s="2" t="s">
        <v>1101</v>
      </c>
      <c r="H3103" s="2" t="s">
        <v>13507</v>
      </c>
      <c r="I3103" s="3" t="s">
        <v>13508</v>
      </c>
      <c r="J3103" s="3" t="s">
        <v>1098</v>
      </c>
      <c r="K3103" s="2" t="s">
        <v>13509</v>
      </c>
    </row>
    <row r="3104" spans="1:11" x14ac:dyDescent="0.25">
      <c r="A3104" s="2" t="s">
        <v>13510</v>
      </c>
      <c r="B3104" s="2" t="s">
        <v>139</v>
      </c>
      <c r="C3104" s="2" t="s">
        <v>16</v>
      </c>
      <c r="D3104" s="2" t="s">
        <v>140</v>
      </c>
      <c r="E3104" s="2" t="s">
        <v>364</v>
      </c>
      <c r="F3104" s="3">
        <v>3</v>
      </c>
      <c r="G3104" s="2" t="s">
        <v>1101</v>
      </c>
      <c r="H3104" s="2" t="s">
        <v>13511</v>
      </c>
      <c r="I3104" s="3" t="s">
        <v>13512</v>
      </c>
      <c r="J3104" s="3" t="s">
        <v>1098</v>
      </c>
      <c r="K3104" s="2" t="s">
        <v>13513</v>
      </c>
    </row>
    <row r="3105" spans="1:11" x14ac:dyDescent="0.25">
      <c r="A3105" s="2" t="s">
        <v>13514</v>
      </c>
      <c r="B3105" s="2" t="s">
        <v>139</v>
      </c>
      <c r="C3105" s="2" t="s">
        <v>16</v>
      </c>
      <c r="D3105" s="2" t="s">
        <v>140</v>
      </c>
      <c r="E3105" s="2" t="s">
        <v>364</v>
      </c>
      <c r="F3105" s="3">
        <v>4</v>
      </c>
      <c r="G3105" s="2" t="s">
        <v>1101</v>
      </c>
      <c r="H3105" s="2" t="s">
        <v>13515</v>
      </c>
      <c r="I3105" s="3" t="s">
        <v>13516</v>
      </c>
      <c r="J3105" s="3" t="s">
        <v>1098</v>
      </c>
      <c r="K3105" s="2" t="s">
        <v>13517</v>
      </c>
    </row>
    <row r="3106" spans="1:11" x14ac:dyDescent="0.25">
      <c r="A3106" s="2" t="s">
        <v>13518</v>
      </c>
      <c r="B3106" s="2" t="s">
        <v>139</v>
      </c>
      <c r="C3106" s="2" t="s">
        <v>16</v>
      </c>
      <c r="D3106" s="2" t="s">
        <v>140</v>
      </c>
      <c r="E3106" s="2" t="s">
        <v>364</v>
      </c>
      <c r="F3106" s="3">
        <v>5</v>
      </c>
      <c r="G3106" s="2" t="s">
        <v>1101</v>
      </c>
      <c r="H3106" s="2" t="s">
        <v>13519</v>
      </c>
      <c r="I3106" s="3" t="s">
        <v>13520</v>
      </c>
      <c r="J3106" s="3" t="s">
        <v>1098</v>
      </c>
      <c r="K3106" s="2" t="s">
        <v>13521</v>
      </c>
    </row>
    <row r="3107" spans="1:11" x14ac:dyDescent="0.25">
      <c r="A3107" s="2" t="s">
        <v>13522</v>
      </c>
      <c r="B3107" s="2" t="s">
        <v>139</v>
      </c>
      <c r="C3107" s="2" t="s">
        <v>16</v>
      </c>
      <c r="D3107" s="2" t="s">
        <v>140</v>
      </c>
      <c r="E3107" s="2" t="s">
        <v>364</v>
      </c>
      <c r="F3107" s="3">
        <v>6</v>
      </c>
      <c r="G3107" s="2" t="s">
        <v>1101</v>
      </c>
      <c r="H3107" s="2" t="s">
        <v>13523</v>
      </c>
      <c r="I3107" s="3" t="s">
        <v>13524</v>
      </c>
      <c r="J3107" s="3" t="s">
        <v>1132</v>
      </c>
      <c r="K3107" s="2" t="s">
        <v>13525</v>
      </c>
    </row>
    <row r="3108" spans="1:11" x14ac:dyDescent="0.25">
      <c r="A3108" s="2" t="s">
        <v>13526</v>
      </c>
      <c r="B3108" s="2" t="s">
        <v>139</v>
      </c>
      <c r="C3108" s="2" t="s">
        <v>16</v>
      </c>
      <c r="D3108" s="2" t="s">
        <v>140</v>
      </c>
      <c r="E3108" s="2" t="s">
        <v>370</v>
      </c>
      <c r="F3108" s="3">
        <v>0</v>
      </c>
      <c r="G3108" s="2" t="s">
        <v>1095</v>
      </c>
      <c r="H3108" s="2" t="s">
        <v>13527</v>
      </c>
      <c r="I3108" s="3" t="s">
        <v>13528</v>
      </c>
      <c r="J3108" s="3" t="s">
        <v>1098</v>
      </c>
      <c r="K3108" s="2" t="s">
        <v>13529</v>
      </c>
    </row>
    <row r="3109" spans="1:11" x14ac:dyDescent="0.25">
      <c r="A3109" s="2" t="s">
        <v>13530</v>
      </c>
      <c r="B3109" s="2" t="s">
        <v>139</v>
      </c>
      <c r="C3109" s="2" t="s">
        <v>16</v>
      </c>
      <c r="D3109" s="2" t="s">
        <v>140</v>
      </c>
      <c r="E3109" s="2" t="s">
        <v>370</v>
      </c>
      <c r="F3109" s="3">
        <v>1</v>
      </c>
      <c r="G3109" s="2" t="s">
        <v>1101</v>
      </c>
      <c r="H3109" s="2" t="s">
        <v>13531</v>
      </c>
      <c r="I3109" s="3" t="s">
        <v>13532</v>
      </c>
      <c r="J3109" s="3" t="s">
        <v>1098</v>
      </c>
      <c r="K3109" s="2" t="s">
        <v>13533</v>
      </c>
    </row>
    <row r="3110" spans="1:11" x14ac:dyDescent="0.25">
      <c r="A3110" s="2" t="s">
        <v>13534</v>
      </c>
      <c r="B3110" s="2" t="s">
        <v>139</v>
      </c>
      <c r="C3110" s="2" t="s">
        <v>16</v>
      </c>
      <c r="D3110" s="2" t="s">
        <v>140</v>
      </c>
      <c r="E3110" s="2" t="s">
        <v>370</v>
      </c>
      <c r="F3110" s="3">
        <v>2</v>
      </c>
      <c r="G3110" s="2" t="s">
        <v>1101</v>
      </c>
      <c r="H3110" s="2" t="s">
        <v>13535</v>
      </c>
      <c r="I3110" s="3" t="s">
        <v>13536</v>
      </c>
      <c r="J3110" s="3" t="s">
        <v>1137</v>
      </c>
      <c r="K3110" s="2" t="s">
        <v>13537</v>
      </c>
    </row>
    <row r="3111" spans="1:11" x14ac:dyDescent="0.25">
      <c r="A3111" s="2" t="s">
        <v>13538</v>
      </c>
      <c r="B3111" s="2" t="s">
        <v>139</v>
      </c>
      <c r="C3111" s="2" t="s">
        <v>16</v>
      </c>
      <c r="D3111" s="2" t="s">
        <v>140</v>
      </c>
      <c r="E3111" s="2" t="s">
        <v>370</v>
      </c>
      <c r="F3111" s="3">
        <v>3</v>
      </c>
      <c r="G3111" s="2" t="s">
        <v>1101</v>
      </c>
      <c r="H3111" s="2" t="s">
        <v>13539</v>
      </c>
      <c r="I3111" s="3" t="s">
        <v>13540</v>
      </c>
      <c r="J3111" s="3" t="s">
        <v>1098</v>
      </c>
      <c r="K3111" s="2" t="s">
        <v>13541</v>
      </c>
    </row>
    <row r="3112" spans="1:11" x14ac:dyDescent="0.25">
      <c r="A3112" s="2" t="s">
        <v>13542</v>
      </c>
      <c r="B3112" s="2" t="s">
        <v>139</v>
      </c>
      <c r="C3112" s="2" t="s">
        <v>16</v>
      </c>
      <c r="D3112" s="2" t="s">
        <v>140</v>
      </c>
      <c r="E3112" s="2" t="s">
        <v>370</v>
      </c>
      <c r="F3112" s="3">
        <v>4</v>
      </c>
      <c r="G3112" s="2" t="s">
        <v>1101</v>
      </c>
      <c r="H3112" s="2" t="s">
        <v>13543</v>
      </c>
      <c r="I3112" s="3" t="s">
        <v>13544</v>
      </c>
      <c r="J3112" s="3" t="s">
        <v>1098</v>
      </c>
      <c r="K3112" s="2" t="s">
        <v>13545</v>
      </c>
    </row>
    <row r="3113" spans="1:11" x14ac:dyDescent="0.25">
      <c r="A3113" s="2" t="s">
        <v>13546</v>
      </c>
      <c r="B3113" s="2" t="s">
        <v>139</v>
      </c>
      <c r="C3113" s="2" t="s">
        <v>16</v>
      </c>
      <c r="D3113" s="2" t="s">
        <v>140</v>
      </c>
      <c r="E3113" s="2" t="s">
        <v>370</v>
      </c>
      <c r="F3113" s="3">
        <v>5</v>
      </c>
      <c r="G3113" s="2" t="s">
        <v>1101</v>
      </c>
      <c r="H3113" s="2" t="s">
        <v>13547</v>
      </c>
      <c r="I3113" s="3" t="s">
        <v>13548</v>
      </c>
      <c r="J3113" s="3" t="s">
        <v>1098</v>
      </c>
      <c r="K3113" s="2" t="s">
        <v>13549</v>
      </c>
    </row>
    <row r="3114" spans="1:11" x14ac:dyDescent="0.25">
      <c r="A3114" s="2" t="s">
        <v>13550</v>
      </c>
      <c r="B3114" s="2" t="s">
        <v>139</v>
      </c>
      <c r="C3114" s="2" t="s">
        <v>16</v>
      </c>
      <c r="D3114" s="2" t="s">
        <v>140</v>
      </c>
      <c r="E3114" s="2" t="s">
        <v>370</v>
      </c>
      <c r="F3114" s="3">
        <v>6</v>
      </c>
      <c r="G3114" s="2" t="s">
        <v>1101</v>
      </c>
      <c r="H3114" s="2" t="s">
        <v>13551</v>
      </c>
      <c r="I3114" s="3" t="s">
        <v>13552</v>
      </c>
      <c r="J3114" s="3" t="s">
        <v>1132</v>
      </c>
      <c r="K3114" s="2" t="s">
        <v>13553</v>
      </c>
    </row>
    <row r="3115" spans="1:11" x14ac:dyDescent="0.25">
      <c r="A3115" s="2" t="s">
        <v>13554</v>
      </c>
      <c r="B3115" s="2" t="s">
        <v>142</v>
      </c>
      <c r="C3115" s="2" t="s">
        <v>16</v>
      </c>
      <c r="D3115" s="2" t="s">
        <v>143</v>
      </c>
      <c r="E3115" s="2" t="s">
        <v>1144</v>
      </c>
      <c r="F3115" s="3">
        <v>0</v>
      </c>
      <c r="G3115" s="2" t="s">
        <v>1095</v>
      </c>
      <c r="H3115" s="2" t="s">
        <v>13555</v>
      </c>
      <c r="I3115" s="3" t="s">
        <v>13556</v>
      </c>
      <c r="J3115" s="3" t="s">
        <v>1098</v>
      </c>
      <c r="K3115" s="2" t="s">
        <v>13557</v>
      </c>
    </row>
    <row r="3116" spans="1:11" x14ac:dyDescent="0.25">
      <c r="A3116" s="2" t="s">
        <v>13558</v>
      </c>
      <c r="B3116" s="2" t="s">
        <v>142</v>
      </c>
      <c r="C3116" s="2" t="s">
        <v>16</v>
      </c>
      <c r="D3116" s="2" t="s">
        <v>143</v>
      </c>
      <c r="E3116" s="2" t="s">
        <v>1144</v>
      </c>
      <c r="F3116" s="3">
        <v>1</v>
      </c>
      <c r="G3116" s="2" t="s">
        <v>1101</v>
      </c>
      <c r="H3116" s="2" t="s">
        <v>13559</v>
      </c>
      <c r="I3116" s="3" t="s">
        <v>13560</v>
      </c>
      <c r="J3116" s="3" t="s">
        <v>1098</v>
      </c>
      <c r="K3116" s="2" t="s">
        <v>13561</v>
      </c>
    </row>
    <row r="3117" spans="1:11" x14ac:dyDescent="0.25">
      <c r="A3117" s="2" t="s">
        <v>13562</v>
      </c>
      <c r="B3117" s="2" t="s">
        <v>142</v>
      </c>
      <c r="C3117" s="2" t="s">
        <v>16</v>
      </c>
      <c r="D3117" s="2" t="s">
        <v>143</v>
      </c>
      <c r="E3117" s="2" t="s">
        <v>1144</v>
      </c>
      <c r="F3117" s="3">
        <v>2</v>
      </c>
      <c r="G3117" s="2" t="s">
        <v>1101</v>
      </c>
      <c r="H3117" s="2" t="s">
        <v>13563</v>
      </c>
      <c r="I3117" s="3" t="s">
        <v>13564</v>
      </c>
      <c r="J3117" s="3" t="s">
        <v>1098</v>
      </c>
      <c r="K3117" s="2" t="s">
        <v>13565</v>
      </c>
    </row>
    <row r="3118" spans="1:11" x14ac:dyDescent="0.25">
      <c r="A3118" s="2" t="s">
        <v>13566</v>
      </c>
      <c r="B3118" s="2" t="s">
        <v>142</v>
      </c>
      <c r="C3118" s="2" t="s">
        <v>16</v>
      </c>
      <c r="D3118" s="2" t="s">
        <v>143</v>
      </c>
      <c r="E3118" s="2" t="s">
        <v>1144</v>
      </c>
      <c r="F3118" s="3">
        <v>3</v>
      </c>
      <c r="G3118" s="2" t="s">
        <v>1101</v>
      </c>
      <c r="H3118" s="2" t="s">
        <v>13567</v>
      </c>
      <c r="I3118" s="3" t="s">
        <v>13568</v>
      </c>
      <c r="J3118" s="3" t="s">
        <v>1098</v>
      </c>
      <c r="K3118" s="2" t="s">
        <v>13569</v>
      </c>
    </row>
    <row r="3119" spans="1:11" x14ac:dyDescent="0.25">
      <c r="A3119" s="2" t="s">
        <v>13570</v>
      </c>
      <c r="B3119" s="2" t="s">
        <v>142</v>
      </c>
      <c r="C3119" s="2" t="s">
        <v>16</v>
      </c>
      <c r="D3119" s="2" t="s">
        <v>143</v>
      </c>
      <c r="E3119" s="2" t="s">
        <v>1144</v>
      </c>
      <c r="F3119" s="3">
        <v>4</v>
      </c>
      <c r="G3119" s="2" t="s">
        <v>1101</v>
      </c>
      <c r="H3119" s="2" t="s">
        <v>13571</v>
      </c>
      <c r="I3119" s="3" t="s">
        <v>13572</v>
      </c>
      <c r="J3119" s="3" t="s">
        <v>1098</v>
      </c>
      <c r="K3119" s="2" t="s">
        <v>13573</v>
      </c>
    </row>
    <row r="3120" spans="1:11" x14ac:dyDescent="0.25">
      <c r="A3120" s="2" t="s">
        <v>13574</v>
      </c>
      <c r="B3120" s="2" t="s">
        <v>142</v>
      </c>
      <c r="C3120" s="2" t="s">
        <v>16</v>
      </c>
      <c r="D3120" s="2" t="s">
        <v>143</v>
      </c>
      <c r="E3120" s="2" t="s">
        <v>1144</v>
      </c>
      <c r="F3120" s="3">
        <v>5</v>
      </c>
      <c r="G3120" s="2" t="s">
        <v>1101</v>
      </c>
      <c r="H3120" s="2" t="s">
        <v>13575</v>
      </c>
      <c r="I3120" s="3" t="s">
        <v>13576</v>
      </c>
      <c r="J3120" s="3" t="s">
        <v>1098</v>
      </c>
      <c r="K3120" s="2" t="s">
        <v>13577</v>
      </c>
    </row>
    <row r="3121" spans="1:11" x14ac:dyDescent="0.25">
      <c r="A3121" s="2" t="s">
        <v>13578</v>
      </c>
      <c r="B3121" s="2" t="s">
        <v>142</v>
      </c>
      <c r="C3121" s="2" t="s">
        <v>16</v>
      </c>
      <c r="D3121" s="2" t="s">
        <v>143</v>
      </c>
      <c r="E3121" s="2" t="s">
        <v>1144</v>
      </c>
      <c r="F3121" s="3">
        <v>6</v>
      </c>
      <c r="G3121" s="2" t="s">
        <v>1101</v>
      </c>
      <c r="H3121" s="2" t="s">
        <v>13579</v>
      </c>
      <c r="I3121" s="3" t="s">
        <v>13580</v>
      </c>
      <c r="J3121" s="3" t="s">
        <v>1098</v>
      </c>
      <c r="K3121" s="2" t="s">
        <v>13581</v>
      </c>
    </row>
    <row r="3122" spans="1:11" x14ac:dyDescent="0.25">
      <c r="A3122" s="2" t="s">
        <v>13582</v>
      </c>
      <c r="B3122" s="2" t="s">
        <v>142</v>
      </c>
      <c r="C3122" s="2" t="s">
        <v>16</v>
      </c>
      <c r="D3122" s="2" t="s">
        <v>143</v>
      </c>
      <c r="E3122" s="2" t="s">
        <v>1189</v>
      </c>
      <c r="F3122" s="3">
        <v>0</v>
      </c>
      <c r="G3122" s="2" t="s">
        <v>1095</v>
      </c>
      <c r="H3122" s="2" t="s">
        <v>13583</v>
      </c>
      <c r="I3122" s="3" t="s">
        <v>13584</v>
      </c>
      <c r="J3122" s="3" t="s">
        <v>1098</v>
      </c>
      <c r="K3122" s="2" t="s">
        <v>13585</v>
      </c>
    </row>
    <row r="3123" spans="1:11" x14ac:dyDescent="0.25">
      <c r="A3123" s="2" t="s">
        <v>13586</v>
      </c>
      <c r="B3123" s="2" t="s">
        <v>142</v>
      </c>
      <c r="C3123" s="2" t="s">
        <v>16</v>
      </c>
      <c r="D3123" s="2" t="s">
        <v>143</v>
      </c>
      <c r="E3123" s="2" t="s">
        <v>1189</v>
      </c>
      <c r="F3123" s="3">
        <v>1</v>
      </c>
      <c r="G3123" s="2" t="s">
        <v>1101</v>
      </c>
      <c r="H3123" s="2" t="s">
        <v>13587</v>
      </c>
      <c r="I3123" s="3" t="s">
        <v>13588</v>
      </c>
      <c r="J3123" s="3" t="s">
        <v>1098</v>
      </c>
      <c r="K3123" s="2" t="s">
        <v>13589</v>
      </c>
    </row>
    <row r="3124" spans="1:11" x14ac:dyDescent="0.25">
      <c r="A3124" s="2" t="s">
        <v>13590</v>
      </c>
      <c r="B3124" s="2" t="s">
        <v>142</v>
      </c>
      <c r="C3124" s="2" t="s">
        <v>16</v>
      </c>
      <c r="D3124" s="2" t="s">
        <v>143</v>
      </c>
      <c r="E3124" s="2" t="s">
        <v>1189</v>
      </c>
      <c r="F3124" s="3">
        <v>2</v>
      </c>
      <c r="G3124" s="2" t="s">
        <v>1101</v>
      </c>
      <c r="H3124" s="2" t="s">
        <v>13591</v>
      </c>
      <c r="I3124" s="3" t="s">
        <v>13592</v>
      </c>
      <c r="J3124" s="3" t="s">
        <v>1098</v>
      </c>
      <c r="K3124" s="2" t="s">
        <v>13593</v>
      </c>
    </row>
    <row r="3125" spans="1:11" x14ac:dyDescent="0.25">
      <c r="A3125" s="2" t="s">
        <v>13594</v>
      </c>
      <c r="B3125" s="2" t="s">
        <v>142</v>
      </c>
      <c r="C3125" s="2" t="s">
        <v>16</v>
      </c>
      <c r="D3125" s="2" t="s">
        <v>143</v>
      </c>
      <c r="E3125" s="2" t="s">
        <v>1189</v>
      </c>
      <c r="F3125" s="3">
        <v>3</v>
      </c>
      <c r="G3125" s="2" t="s">
        <v>1101</v>
      </c>
      <c r="H3125" s="2" t="s">
        <v>13595</v>
      </c>
      <c r="I3125" s="3" t="s">
        <v>13596</v>
      </c>
      <c r="J3125" s="3" t="s">
        <v>1098</v>
      </c>
      <c r="K3125" s="2" t="s">
        <v>13597</v>
      </c>
    </row>
    <row r="3126" spans="1:11" x14ac:dyDescent="0.25">
      <c r="A3126" s="2" t="s">
        <v>13598</v>
      </c>
      <c r="B3126" s="2" t="s">
        <v>142</v>
      </c>
      <c r="C3126" s="2" t="s">
        <v>16</v>
      </c>
      <c r="D3126" s="2" t="s">
        <v>143</v>
      </c>
      <c r="E3126" s="2" t="s">
        <v>1189</v>
      </c>
      <c r="F3126" s="3">
        <v>4</v>
      </c>
      <c r="G3126" s="2" t="s">
        <v>1101</v>
      </c>
      <c r="H3126" s="2" t="s">
        <v>13599</v>
      </c>
      <c r="I3126" s="3" t="s">
        <v>13600</v>
      </c>
      <c r="J3126" s="3" t="s">
        <v>1098</v>
      </c>
      <c r="K3126" s="2" t="s">
        <v>13601</v>
      </c>
    </row>
    <row r="3127" spans="1:11" x14ac:dyDescent="0.25">
      <c r="A3127" s="2" t="s">
        <v>13602</v>
      </c>
      <c r="B3127" s="2" t="s">
        <v>142</v>
      </c>
      <c r="C3127" s="2" t="s">
        <v>16</v>
      </c>
      <c r="D3127" s="2" t="s">
        <v>143</v>
      </c>
      <c r="E3127" s="2" t="s">
        <v>1189</v>
      </c>
      <c r="F3127" s="3">
        <v>5</v>
      </c>
      <c r="G3127" s="2" t="s">
        <v>1101</v>
      </c>
      <c r="H3127" s="2" t="s">
        <v>13603</v>
      </c>
      <c r="I3127" s="3" t="s">
        <v>13604</v>
      </c>
      <c r="J3127" s="3" t="s">
        <v>1098</v>
      </c>
      <c r="K3127" s="2" t="s">
        <v>13605</v>
      </c>
    </row>
    <row r="3128" spans="1:11" x14ac:dyDescent="0.25">
      <c r="A3128" s="2" t="s">
        <v>13606</v>
      </c>
      <c r="B3128" s="2" t="s">
        <v>142</v>
      </c>
      <c r="C3128" s="2" t="s">
        <v>16</v>
      </c>
      <c r="D3128" s="2" t="s">
        <v>143</v>
      </c>
      <c r="E3128" s="2" t="s">
        <v>1189</v>
      </c>
      <c r="F3128" s="3">
        <v>6</v>
      </c>
      <c r="G3128" s="2" t="s">
        <v>1101</v>
      </c>
      <c r="H3128" s="2" t="s">
        <v>13607</v>
      </c>
      <c r="I3128" s="3" t="s">
        <v>13608</v>
      </c>
      <c r="J3128" s="3" t="s">
        <v>1098</v>
      </c>
      <c r="K3128" s="2" t="s">
        <v>13609</v>
      </c>
    </row>
    <row r="3129" spans="1:11" x14ac:dyDescent="0.25">
      <c r="A3129" s="2" t="s">
        <v>13610</v>
      </c>
      <c r="B3129" s="2" t="s">
        <v>142</v>
      </c>
      <c r="C3129" s="2" t="s">
        <v>16</v>
      </c>
      <c r="D3129" s="2" t="s">
        <v>143</v>
      </c>
      <c r="E3129" s="2" t="s">
        <v>370</v>
      </c>
      <c r="F3129" s="3">
        <v>0</v>
      </c>
      <c r="G3129" s="2" t="s">
        <v>1095</v>
      </c>
      <c r="H3129" s="2" t="s">
        <v>13611</v>
      </c>
      <c r="I3129" s="3" t="s">
        <v>13612</v>
      </c>
      <c r="J3129" s="3" t="s">
        <v>1098</v>
      </c>
      <c r="K3129" s="2" t="s">
        <v>13613</v>
      </c>
    </row>
    <row r="3130" spans="1:11" x14ac:dyDescent="0.25">
      <c r="A3130" s="2" t="s">
        <v>13614</v>
      </c>
      <c r="B3130" s="2" t="s">
        <v>142</v>
      </c>
      <c r="C3130" s="2" t="s">
        <v>16</v>
      </c>
      <c r="D3130" s="2" t="s">
        <v>143</v>
      </c>
      <c r="E3130" s="2" t="s">
        <v>370</v>
      </c>
      <c r="F3130" s="3">
        <v>1</v>
      </c>
      <c r="G3130" s="2" t="s">
        <v>1101</v>
      </c>
      <c r="H3130" s="2" t="s">
        <v>13615</v>
      </c>
      <c r="I3130" s="3" t="s">
        <v>13616</v>
      </c>
      <c r="J3130" s="3" t="s">
        <v>1098</v>
      </c>
      <c r="K3130" s="2" t="s">
        <v>13617</v>
      </c>
    </row>
    <row r="3131" spans="1:11" x14ac:dyDescent="0.25">
      <c r="A3131" s="2" t="s">
        <v>13618</v>
      </c>
      <c r="B3131" s="2" t="s">
        <v>142</v>
      </c>
      <c r="C3131" s="2" t="s">
        <v>16</v>
      </c>
      <c r="D3131" s="2" t="s">
        <v>143</v>
      </c>
      <c r="E3131" s="2" t="s">
        <v>370</v>
      </c>
      <c r="F3131" s="3">
        <v>2</v>
      </c>
      <c r="G3131" s="2" t="s">
        <v>1101</v>
      </c>
      <c r="H3131" s="2" t="s">
        <v>13619</v>
      </c>
      <c r="I3131" s="3" t="s">
        <v>13620</v>
      </c>
      <c r="J3131" s="3" t="s">
        <v>1098</v>
      </c>
      <c r="K3131" s="2" t="s">
        <v>13621</v>
      </c>
    </row>
    <row r="3132" spans="1:11" x14ac:dyDescent="0.25">
      <c r="A3132" s="2" t="s">
        <v>13622</v>
      </c>
      <c r="B3132" s="2" t="s">
        <v>142</v>
      </c>
      <c r="C3132" s="2" t="s">
        <v>16</v>
      </c>
      <c r="D3132" s="2" t="s">
        <v>143</v>
      </c>
      <c r="E3132" s="2" t="s">
        <v>370</v>
      </c>
      <c r="F3132" s="3">
        <v>3</v>
      </c>
      <c r="G3132" s="2" t="s">
        <v>1101</v>
      </c>
      <c r="H3132" s="2" t="s">
        <v>13623</v>
      </c>
      <c r="I3132" s="3" t="s">
        <v>13624</v>
      </c>
      <c r="J3132" s="3" t="s">
        <v>1098</v>
      </c>
      <c r="K3132" s="2" t="s">
        <v>13625</v>
      </c>
    </row>
    <row r="3133" spans="1:11" x14ac:dyDescent="0.25">
      <c r="A3133" s="2" t="s">
        <v>13626</v>
      </c>
      <c r="B3133" s="2" t="s">
        <v>142</v>
      </c>
      <c r="C3133" s="2" t="s">
        <v>16</v>
      </c>
      <c r="D3133" s="2" t="s">
        <v>143</v>
      </c>
      <c r="E3133" s="2" t="s">
        <v>370</v>
      </c>
      <c r="F3133" s="3">
        <v>4</v>
      </c>
      <c r="G3133" s="2" t="s">
        <v>1101</v>
      </c>
      <c r="H3133" s="2" t="s">
        <v>13627</v>
      </c>
      <c r="I3133" s="3" t="s">
        <v>13628</v>
      </c>
      <c r="J3133" s="3" t="s">
        <v>1098</v>
      </c>
      <c r="K3133" s="2" t="s">
        <v>13629</v>
      </c>
    </row>
    <row r="3134" spans="1:11" x14ac:dyDescent="0.25">
      <c r="A3134" s="2" t="s">
        <v>13630</v>
      </c>
      <c r="B3134" s="2" t="s">
        <v>142</v>
      </c>
      <c r="C3134" s="2" t="s">
        <v>16</v>
      </c>
      <c r="D3134" s="2" t="s">
        <v>143</v>
      </c>
      <c r="E3134" s="2" t="s">
        <v>370</v>
      </c>
      <c r="F3134" s="3">
        <v>5</v>
      </c>
      <c r="G3134" s="2" t="s">
        <v>1101</v>
      </c>
      <c r="H3134" s="2" t="s">
        <v>13631</v>
      </c>
      <c r="I3134" s="3" t="s">
        <v>13632</v>
      </c>
      <c r="J3134" s="3" t="s">
        <v>1098</v>
      </c>
      <c r="K3134" s="2" t="s">
        <v>13633</v>
      </c>
    </row>
    <row r="3135" spans="1:11" x14ac:dyDescent="0.25">
      <c r="A3135" s="2" t="s">
        <v>13634</v>
      </c>
      <c r="B3135" s="2" t="s">
        <v>142</v>
      </c>
      <c r="C3135" s="2" t="s">
        <v>16</v>
      </c>
      <c r="D3135" s="2" t="s">
        <v>143</v>
      </c>
      <c r="E3135" s="2" t="s">
        <v>370</v>
      </c>
      <c r="F3135" s="3">
        <v>6</v>
      </c>
      <c r="G3135" s="2" t="s">
        <v>1101</v>
      </c>
      <c r="H3135" s="2" t="s">
        <v>13635</v>
      </c>
      <c r="I3135" s="3" t="s">
        <v>13636</v>
      </c>
      <c r="J3135" s="3" t="s">
        <v>1098</v>
      </c>
      <c r="K3135" s="2" t="s">
        <v>13637</v>
      </c>
    </row>
    <row r="3136" spans="1:11" x14ac:dyDescent="0.25">
      <c r="A3136" s="2" t="s">
        <v>13638</v>
      </c>
      <c r="B3136" s="2" t="s">
        <v>142</v>
      </c>
      <c r="C3136" s="2" t="s">
        <v>16</v>
      </c>
      <c r="D3136" s="2" t="s">
        <v>143</v>
      </c>
      <c r="E3136" s="2" t="s">
        <v>393</v>
      </c>
      <c r="F3136" s="3">
        <v>0</v>
      </c>
      <c r="G3136" s="2" t="s">
        <v>1095</v>
      </c>
      <c r="H3136" s="2" t="s">
        <v>13639</v>
      </c>
      <c r="I3136" s="3" t="s">
        <v>13640</v>
      </c>
      <c r="J3136" s="3" t="s">
        <v>1098</v>
      </c>
      <c r="K3136" s="2" t="s">
        <v>13641</v>
      </c>
    </row>
    <row r="3137" spans="1:11" x14ac:dyDescent="0.25">
      <c r="A3137" s="2" t="s">
        <v>13642</v>
      </c>
      <c r="B3137" s="2" t="s">
        <v>142</v>
      </c>
      <c r="C3137" s="2" t="s">
        <v>16</v>
      </c>
      <c r="D3137" s="2" t="s">
        <v>143</v>
      </c>
      <c r="E3137" s="2" t="s">
        <v>393</v>
      </c>
      <c r="F3137" s="3">
        <v>1</v>
      </c>
      <c r="G3137" s="2" t="s">
        <v>1101</v>
      </c>
      <c r="H3137" s="2" t="s">
        <v>13643</v>
      </c>
      <c r="I3137" s="3" t="s">
        <v>13644</v>
      </c>
      <c r="J3137" s="3" t="s">
        <v>1098</v>
      </c>
      <c r="K3137" s="2" t="s">
        <v>13645</v>
      </c>
    </row>
    <row r="3138" spans="1:11" x14ac:dyDescent="0.25">
      <c r="A3138" s="2" t="s">
        <v>13646</v>
      </c>
      <c r="B3138" s="2" t="s">
        <v>142</v>
      </c>
      <c r="C3138" s="2" t="s">
        <v>16</v>
      </c>
      <c r="D3138" s="2" t="s">
        <v>143</v>
      </c>
      <c r="E3138" s="2" t="s">
        <v>393</v>
      </c>
      <c r="F3138" s="3">
        <v>2</v>
      </c>
      <c r="G3138" s="2" t="s">
        <v>1101</v>
      </c>
      <c r="H3138" s="2" t="s">
        <v>13647</v>
      </c>
      <c r="I3138" s="3" t="s">
        <v>13648</v>
      </c>
      <c r="J3138" s="3" t="s">
        <v>1098</v>
      </c>
      <c r="K3138" s="2" t="s">
        <v>13649</v>
      </c>
    </row>
    <row r="3139" spans="1:11" x14ac:dyDescent="0.25">
      <c r="A3139" s="2" t="s">
        <v>13650</v>
      </c>
      <c r="B3139" s="2" t="s">
        <v>142</v>
      </c>
      <c r="C3139" s="2" t="s">
        <v>16</v>
      </c>
      <c r="D3139" s="2" t="s">
        <v>143</v>
      </c>
      <c r="E3139" s="2" t="s">
        <v>393</v>
      </c>
      <c r="F3139" s="3">
        <v>3</v>
      </c>
      <c r="G3139" s="2" t="s">
        <v>1101</v>
      </c>
      <c r="H3139" s="2" t="s">
        <v>13651</v>
      </c>
      <c r="I3139" s="3" t="s">
        <v>13652</v>
      </c>
      <c r="J3139" s="3" t="s">
        <v>1098</v>
      </c>
      <c r="K3139" s="2" t="s">
        <v>13653</v>
      </c>
    </row>
    <row r="3140" spans="1:11" x14ac:dyDescent="0.25">
      <c r="A3140" s="2" t="s">
        <v>13654</v>
      </c>
      <c r="B3140" s="2" t="s">
        <v>142</v>
      </c>
      <c r="C3140" s="2" t="s">
        <v>16</v>
      </c>
      <c r="D3140" s="2" t="s">
        <v>143</v>
      </c>
      <c r="E3140" s="2" t="s">
        <v>393</v>
      </c>
      <c r="F3140" s="3">
        <v>4</v>
      </c>
      <c r="G3140" s="2" t="s">
        <v>1101</v>
      </c>
      <c r="H3140" s="2" t="s">
        <v>13655</v>
      </c>
      <c r="I3140" s="3" t="s">
        <v>13656</v>
      </c>
      <c r="J3140" s="3" t="s">
        <v>1098</v>
      </c>
      <c r="K3140" s="2" t="s">
        <v>13657</v>
      </c>
    </row>
    <row r="3141" spans="1:11" x14ac:dyDescent="0.25">
      <c r="A3141" s="2" t="s">
        <v>13658</v>
      </c>
      <c r="B3141" s="2" t="s">
        <v>142</v>
      </c>
      <c r="C3141" s="2" t="s">
        <v>16</v>
      </c>
      <c r="D3141" s="2" t="s">
        <v>143</v>
      </c>
      <c r="E3141" s="2" t="s">
        <v>393</v>
      </c>
      <c r="F3141" s="3">
        <v>5</v>
      </c>
      <c r="G3141" s="2" t="s">
        <v>1101</v>
      </c>
      <c r="H3141" s="2" t="s">
        <v>13659</v>
      </c>
      <c r="I3141" s="3" t="s">
        <v>13660</v>
      </c>
      <c r="J3141" s="3" t="s">
        <v>1098</v>
      </c>
      <c r="K3141" s="2" t="s">
        <v>13661</v>
      </c>
    </row>
    <row r="3142" spans="1:11" x14ac:dyDescent="0.25">
      <c r="A3142" s="2" t="s">
        <v>13662</v>
      </c>
      <c r="B3142" s="2" t="s">
        <v>142</v>
      </c>
      <c r="C3142" s="2" t="s">
        <v>16</v>
      </c>
      <c r="D3142" s="2" t="s">
        <v>143</v>
      </c>
      <c r="E3142" s="2" t="s">
        <v>393</v>
      </c>
      <c r="F3142" s="3">
        <v>6</v>
      </c>
      <c r="G3142" s="2" t="s">
        <v>1101</v>
      </c>
      <c r="H3142" s="2" t="s">
        <v>13663</v>
      </c>
      <c r="I3142" s="3" t="s">
        <v>13664</v>
      </c>
      <c r="J3142" s="3" t="s">
        <v>1098</v>
      </c>
      <c r="K3142" s="2" t="s">
        <v>13665</v>
      </c>
    </row>
    <row r="3143" spans="1:11" x14ac:dyDescent="0.25">
      <c r="A3143" s="2" t="s">
        <v>13666</v>
      </c>
      <c r="B3143" s="2" t="s">
        <v>145</v>
      </c>
      <c r="C3143" s="2" t="s">
        <v>16</v>
      </c>
      <c r="D3143" s="2" t="s">
        <v>146</v>
      </c>
      <c r="E3143" s="2" t="s">
        <v>1144</v>
      </c>
      <c r="F3143" s="3">
        <v>0</v>
      </c>
      <c r="G3143" s="2" t="s">
        <v>1095</v>
      </c>
      <c r="H3143" s="2" t="s">
        <v>13667</v>
      </c>
      <c r="I3143" s="3" t="s">
        <v>13668</v>
      </c>
      <c r="J3143" s="3" t="s">
        <v>1098</v>
      </c>
      <c r="K3143" s="2" t="s">
        <v>13669</v>
      </c>
    </row>
    <row r="3144" spans="1:11" x14ac:dyDescent="0.25">
      <c r="A3144" s="2" t="s">
        <v>13670</v>
      </c>
      <c r="B3144" s="2" t="s">
        <v>145</v>
      </c>
      <c r="C3144" s="2" t="s">
        <v>16</v>
      </c>
      <c r="D3144" s="2" t="s">
        <v>146</v>
      </c>
      <c r="E3144" s="2" t="s">
        <v>1144</v>
      </c>
      <c r="F3144" s="3">
        <v>1</v>
      </c>
      <c r="G3144" s="2" t="s">
        <v>1101</v>
      </c>
      <c r="H3144" s="2" t="s">
        <v>13671</v>
      </c>
      <c r="I3144" s="3" t="s">
        <v>13672</v>
      </c>
      <c r="J3144" s="3" t="s">
        <v>1098</v>
      </c>
      <c r="K3144" s="2" t="s">
        <v>13673</v>
      </c>
    </row>
    <row r="3145" spans="1:11" x14ac:dyDescent="0.25">
      <c r="A3145" s="2" t="s">
        <v>13674</v>
      </c>
      <c r="B3145" s="2" t="s">
        <v>145</v>
      </c>
      <c r="C3145" s="2" t="s">
        <v>16</v>
      </c>
      <c r="D3145" s="2" t="s">
        <v>146</v>
      </c>
      <c r="E3145" s="2" t="s">
        <v>1144</v>
      </c>
      <c r="F3145" s="3">
        <v>2</v>
      </c>
      <c r="G3145" s="2" t="s">
        <v>1101</v>
      </c>
      <c r="H3145" s="2" t="s">
        <v>13675</v>
      </c>
      <c r="I3145" s="3" t="s">
        <v>13676</v>
      </c>
      <c r="J3145" s="3" t="s">
        <v>1098</v>
      </c>
      <c r="K3145" s="2" t="s">
        <v>13677</v>
      </c>
    </row>
    <row r="3146" spans="1:11" x14ac:dyDescent="0.25">
      <c r="A3146" s="2" t="s">
        <v>13678</v>
      </c>
      <c r="B3146" s="2" t="s">
        <v>145</v>
      </c>
      <c r="C3146" s="2" t="s">
        <v>16</v>
      </c>
      <c r="D3146" s="2" t="s">
        <v>146</v>
      </c>
      <c r="E3146" s="2" t="s">
        <v>1144</v>
      </c>
      <c r="F3146" s="3">
        <v>3</v>
      </c>
      <c r="G3146" s="2" t="s">
        <v>1101</v>
      </c>
      <c r="H3146" s="2" t="s">
        <v>13679</v>
      </c>
      <c r="I3146" s="3" t="s">
        <v>13680</v>
      </c>
      <c r="J3146" s="3" t="s">
        <v>1098</v>
      </c>
      <c r="K3146" s="2" t="s">
        <v>13681</v>
      </c>
    </row>
    <row r="3147" spans="1:11" x14ac:dyDescent="0.25">
      <c r="A3147" s="2" t="s">
        <v>13682</v>
      </c>
      <c r="B3147" s="2" t="s">
        <v>145</v>
      </c>
      <c r="C3147" s="2" t="s">
        <v>16</v>
      </c>
      <c r="D3147" s="2" t="s">
        <v>146</v>
      </c>
      <c r="E3147" s="2" t="s">
        <v>1144</v>
      </c>
      <c r="F3147" s="3">
        <v>4</v>
      </c>
      <c r="G3147" s="2" t="s">
        <v>1101</v>
      </c>
      <c r="H3147" s="2" t="s">
        <v>13683</v>
      </c>
      <c r="I3147" s="3" t="s">
        <v>13684</v>
      </c>
      <c r="J3147" s="3" t="s">
        <v>1098</v>
      </c>
      <c r="K3147" s="2" t="s">
        <v>13685</v>
      </c>
    </row>
    <row r="3148" spans="1:11" x14ac:dyDescent="0.25">
      <c r="A3148" s="2" t="s">
        <v>13686</v>
      </c>
      <c r="B3148" s="2" t="s">
        <v>145</v>
      </c>
      <c r="C3148" s="2" t="s">
        <v>16</v>
      </c>
      <c r="D3148" s="2" t="s">
        <v>146</v>
      </c>
      <c r="E3148" s="2" t="s">
        <v>1144</v>
      </c>
      <c r="F3148" s="3">
        <v>5</v>
      </c>
      <c r="G3148" s="2" t="s">
        <v>1101</v>
      </c>
      <c r="H3148" s="2" t="s">
        <v>13687</v>
      </c>
      <c r="I3148" s="3" t="s">
        <v>13688</v>
      </c>
      <c r="J3148" s="3" t="s">
        <v>1098</v>
      </c>
      <c r="K3148" s="2" t="s">
        <v>13689</v>
      </c>
    </row>
    <row r="3149" spans="1:11" x14ac:dyDescent="0.25">
      <c r="A3149" s="2" t="s">
        <v>13690</v>
      </c>
      <c r="B3149" s="2" t="s">
        <v>145</v>
      </c>
      <c r="C3149" s="2" t="s">
        <v>16</v>
      </c>
      <c r="D3149" s="2" t="s">
        <v>146</v>
      </c>
      <c r="E3149" s="2" t="s">
        <v>1144</v>
      </c>
      <c r="F3149" s="3">
        <v>6</v>
      </c>
      <c r="G3149" s="2" t="s">
        <v>1101</v>
      </c>
      <c r="H3149" s="2" t="s">
        <v>13691</v>
      </c>
      <c r="I3149" s="3" t="s">
        <v>13692</v>
      </c>
      <c r="J3149" s="3" t="s">
        <v>1098</v>
      </c>
      <c r="K3149" s="2" t="s">
        <v>13693</v>
      </c>
    </row>
    <row r="3150" spans="1:11" x14ac:dyDescent="0.25">
      <c r="A3150" s="2" t="s">
        <v>13694</v>
      </c>
      <c r="B3150" s="2" t="s">
        <v>145</v>
      </c>
      <c r="C3150" s="2" t="s">
        <v>16</v>
      </c>
      <c r="D3150" s="2" t="s">
        <v>146</v>
      </c>
      <c r="E3150" s="2" t="s">
        <v>1189</v>
      </c>
      <c r="F3150" s="3">
        <v>0</v>
      </c>
      <c r="G3150" s="2" t="s">
        <v>1095</v>
      </c>
      <c r="H3150" s="2" t="s">
        <v>13695</v>
      </c>
      <c r="I3150" s="3" t="s">
        <v>13696</v>
      </c>
      <c r="J3150" s="3" t="s">
        <v>1132</v>
      </c>
      <c r="K3150" s="2" t="s">
        <v>13697</v>
      </c>
    </row>
    <row r="3151" spans="1:11" x14ac:dyDescent="0.25">
      <c r="A3151" s="2" t="s">
        <v>13698</v>
      </c>
      <c r="B3151" s="2" t="s">
        <v>145</v>
      </c>
      <c r="C3151" s="2" t="s">
        <v>16</v>
      </c>
      <c r="D3151" s="2" t="s">
        <v>146</v>
      </c>
      <c r="E3151" s="2" t="s">
        <v>1189</v>
      </c>
      <c r="F3151" s="3">
        <v>1</v>
      </c>
      <c r="G3151" s="2" t="s">
        <v>1101</v>
      </c>
      <c r="H3151" s="2" t="s">
        <v>13699</v>
      </c>
      <c r="I3151" s="3" t="s">
        <v>13700</v>
      </c>
      <c r="J3151" s="3" t="s">
        <v>1132</v>
      </c>
      <c r="K3151" s="2" t="s">
        <v>13701</v>
      </c>
    </row>
    <row r="3152" spans="1:11" x14ac:dyDescent="0.25">
      <c r="A3152" s="2" t="s">
        <v>13702</v>
      </c>
      <c r="B3152" s="2" t="s">
        <v>145</v>
      </c>
      <c r="C3152" s="2" t="s">
        <v>16</v>
      </c>
      <c r="D3152" s="2" t="s">
        <v>146</v>
      </c>
      <c r="E3152" s="2" t="s">
        <v>1189</v>
      </c>
      <c r="F3152" s="3">
        <v>2</v>
      </c>
      <c r="G3152" s="2" t="s">
        <v>1101</v>
      </c>
      <c r="H3152" s="2" t="s">
        <v>13703</v>
      </c>
      <c r="I3152" s="3" t="s">
        <v>13704</v>
      </c>
      <c r="J3152" s="3" t="s">
        <v>1132</v>
      </c>
      <c r="K3152" s="2" t="s">
        <v>13705</v>
      </c>
    </row>
    <row r="3153" spans="1:11" x14ac:dyDescent="0.25">
      <c r="A3153" s="2" t="s">
        <v>13706</v>
      </c>
      <c r="B3153" s="2" t="s">
        <v>145</v>
      </c>
      <c r="C3153" s="2" t="s">
        <v>16</v>
      </c>
      <c r="D3153" s="2" t="s">
        <v>146</v>
      </c>
      <c r="E3153" s="2" t="s">
        <v>1189</v>
      </c>
      <c r="F3153" s="3">
        <v>3</v>
      </c>
      <c r="G3153" s="2" t="s">
        <v>1101</v>
      </c>
      <c r="H3153" s="2" t="s">
        <v>13707</v>
      </c>
      <c r="I3153" s="3" t="s">
        <v>13708</v>
      </c>
      <c r="J3153" s="3" t="s">
        <v>1132</v>
      </c>
      <c r="K3153" s="2" t="s">
        <v>13709</v>
      </c>
    </row>
    <row r="3154" spans="1:11" x14ac:dyDescent="0.25">
      <c r="A3154" s="2" t="s">
        <v>13710</v>
      </c>
      <c r="B3154" s="2" t="s">
        <v>145</v>
      </c>
      <c r="C3154" s="2" t="s">
        <v>16</v>
      </c>
      <c r="D3154" s="2" t="s">
        <v>146</v>
      </c>
      <c r="E3154" s="2" t="s">
        <v>1189</v>
      </c>
      <c r="F3154" s="3">
        <v>4</v>
      </c>
      <c r="G3154" s="2" t="s">
        <v>1101</v>
      </c>
      <c r="H3154" s="2" t="s">
        <v>13711</v>
      </c>
      <c r="I3154" s="3" t="s">
        <v>13712</v>
      </c>
      <c r="J3154" s="3" t="s">
        <v>1132</v>
      </c>
      <c r="K3154" s="2" t="s">
        <v>13713</v>
      </c>
    </row>
    <row r="3155" spans="1:11" x14ac:dyDescent="0.25">
      <c r="A3155" s="2" t="s">
        <v>13714</v>
      </c>
      <c r="B3155" s="2" t="s">
        <v>145</v>
      </c>
      <c r="C3155" s="2" t="s">
        <v>16</v>
      </c>
      <c r="D3155" s="2" t="s">
        <v>146</v>
      </c>
      <c r="E3155" s="2" t="s">
        <v>1189</v>
      </c>
      <c r="F3155" s="3">
        <v>5</v>
      </c>
      <c r="G3155" s="2" t="s">
        <v>1101</v>
      </c>
      <c r="H3155" s="2" t="s">
        <v>13715</v>
      </c>
      <c r="I3155" s="3" t="s">
        <v>13716</v>
      </c>
      <c r="J3155" s="3" t="s">
        <v>1132</v>
      </c>
      <c r="K3155" s="2" t="s">
        <v>13717</v>
      </c>
    </row>
    <row r="3156" spans="1:11" x14ac:dyDescent="0.25">
      <c r="A3156" s="2" t="s">
        <v>13718</v>
      </c>
      <c r="B3156" s="2" t="s">
        <v>145</v>
      </c>
      <c r="C3156" s="2" t="s">
        <v>16</v>
      </c>
      <c r="D3156" s="2" t="s">
        <v>146</v>
      </c>
      <c r="E3156" s="2" t="s">
        <v>1189</v>
      </c>
      <c r="F3156" s="3">
        <v>6</v>
      </c>
      <c r="G3156" s="2" t="s">
        <v>1101</v>
      </c>
      <c r="H3156" s="2" t="s">
        <v>13719</v>
      </c>
      <c r="I3156" s="3" t="s">
        <v>13720</v>
      </c>
      <c r="J3156" s="3" t="s">
        <v>1132</v>
      </c>
      <c r="K3156" s="2" t="s">
        <v>13721</v>
      </c>
    </row>
    <row r="3157" spans="1:11" x14ac:dyDescent="0.25">
      <c r="A3157" s="2" t="s">
        <v>13722</v>
      </c>
      <c r="B3157" s="2" t="s">
        <v>145</v>
      </c>
      <c r="C3157" s="2" t="s">
        <v>16</v>
      </c>
      <c r="D3157" s="2" t="s">
        <v>146</v>
      </c>
      <c r="E3157" s="2" t="s">
        <v>364</v>
      </c>
      <c r="F3157" s="3">
        <v>0</v>
      </c>
      <c r="G3157" s="2" t="s">
        <v>1095</v>
      </c>
      <c r="H3157" s="2" t="s">
        <v>13723</v>
      </c>
      <c r="I3157" s="3" t="s">
        <v>13724</v>
      </c>
      <c r="J3157" s="3" t="s">
        <v>1098</v>
      </c>
      <c r="K3157" s="2" t="s">
        <v>13725</v>
      </c>
    </row>
    <row r="3158" spans="1:11" x14ac:dyDescent="0.25">
      <c r="A3158" s="2" t="s">
        <v>13726</v>
      </c>
      <c r="B3158" s="2" t="s">
        <v>145</v>
      </c>
      <c r="C3158" s="2" t="s">
        <v>16</v>
      </c>
      <c r="D3158" s="2" t="s">
        <v>146</v>
      </c>
      <c r="E3158" s="2" t="s">
        <v>364</v>
      </c>
      <c r="F3158" s="3">
        <v>1</v>
      </c>
      <c r="G3158" s="2" t="s">
        <v>1101</v>
      </c>
      <c r="H3158" s="2" t="s">
        <v>13727</v>
      </c>
      <c r="I3158" s="3" t="s">
        <v>13728</v>
      </c>
      <c r="J3158" s="3" t="s">
        <v>1098</v>
      </c>
      <c r="K3158" s="2" t="s">
        <v>13729</v>
      </c>
    </row>
    <row r="3159" spans="1:11" x14ac:dyDescent="0.25">
      <c r="A3159" s="2" t="s">
        <v>13730</v>
      </c>
      <c r="B3159" s="2" t="s">
        <v>145</v>
      </c>
      <c r="C3159" s="2" t="s">
        <v>16</v>
      </c>
      <c r="D3159" s="2" t="s">
        <v>146</v>
      </c>
      <c r="E3159" s="2" t="s">
        <v>364</v>
      </c>
      <c r="F3159" s="3">
        <v>2</v>
      </c>
      <c r="G3159" s="2" t="s">
        <v>1101</v>
      </c>
      <c r="H3159" s="2" t="s">
        <v>13731</v>
      </c>
      <c r="I3159" s="3" t="s">
        <v>13732</v>
      </c>
      <c r="J3159" s="3" t="s">
        <v>1098</v>
      </c>
      <c r="K3159" s="2" t="s">
        <v>13733</v>
      </c>
    </row>
    <row r="3160" spans="1:11" x14ac:dyDescent="0.25">
      <c r="A3160" s="2" t="s">
        <v>13734</v>
      </c>
      <c r="B3160" s="2" t="s">
        <v>145</v>
      </c>
      <c r="C3160" s="2" t="s">
        <v>16</v>
      </c>
      <c r="D3160" s="2" t="s">
        <v>146</v>
      </c>
      <c r="E3160" s="2" t="s">
        <v>364</v>
      </c>
      <c r="F3160" s="3">
        <v>3</v>
      </c>
      <c r="G3160" s="2" t="s">
        <v>1101</v>
      </c>
      <c r="H3160" s="2" t="s">
        <v>13735</v>
      </c>
      <c r="I3160" s="3" t="s">
        <v>13736</v>
      </c>
      <c r="J3160" s="3" t="s">
        <v>1098</v>
      </c>
      <c r="K3160" s="2" t="s">
        <v>13737</v>
      </c>
    </row>
    <row r="3161" spans="1:11" x14ac:dyDescent="0.25">
      <c r="A3161" s="2" t="s">
        <v>13738</v>
      </c>
      <c r="B3161" s="2" t="s">
        <v>145</v>
      </c>
      <c r="C3161" s="2" t="s">
        <v>16</v>
      </c>
      <c r="D3161" s="2" t="s">
        <v>146</v>
      </c>
      <c r="E3161" s="2" t="s">
        <v>364</v>
      </c>
      <c r="F3161" s="3">
        <v>4</v>
      </c>
      <c r="G3161" s="2" t="s">
        <v>1101</v>
      </c>
      <c r="H3161" s="2" t="s">
        <v>13739</v>
      </c>
      <c r="I3161" s="3" t="s">
        <v>13740</v>
      </c>
      <c r="J3161" s="3" t="s">
        <v>1098</v>
      </c>
      <c r="K3161" s="2" t="s">
        <v>13741</v>
      </c>
    </row>
    <row r="3162" spans="1:11" x14ac:dyDescent="0.25">
      <c r="A3162" s="2" t="s">
        <v>13742</v>
      </c>
      <c r="B3162" s="2" t="s">
        <v>145</v>
      </c>
      <c r="C3162" s="2" t="s">
        <v>16</v>
      </c>
      <c r="D3162" s="2" t="s">
        <v>146</v>
      </c>
      <c r="E3162" s="2" t="s">
        <v>364</v>
      </c>
      <c r="F3162" s="3">
        <v>5</v>
      </c>
      <c r="G3162" s="2" t="s">
        <v>1101</v>
      </c>
      <c r="H3162" s="2" t="s">
        <v>13743</v>
      </c>
      <c r="I3162" s="3" t="s">
        <v>13744</v>
      </c>
      <c r="J3162" s="3" t="s">
        <v>1098</v>
      </c>
      <c r="K3162" s="2" t="s">
        <v>13745</v>
      </c>
    </row>
    <row r="3163" spans="1:11" x14ac:dyDescent="0.25">
      <c r="A3163" s="2" t="s">
        <v>13746</v>
      </c>
      <c r="B3163" s="2" t="s">
        <v>145</v>
      </c>
      <c r="C3163" s="2" t="s">
        <v>16</v>
      </c>
      <c r="D3163" s="2" t="s">
        <v>146</v>
      </c>
      <c r="E3163" s="2" t="s">
        <v>364</v>
      </c>
      <c r="F3163" s="3">
        <v>6</v>
      </c>
      <c r="G3163" s="2" t="s">
        <v>1101</v>
      </c>
      <c r="H3163" s="2" t="s">
        <v>13747</v>
      </c>
      <c r="I3163" s="3" t="s">
        <v>13748</v>
      </c>
      <c r="J3163" s="3" t="s">
        <v>1098</v>
      </c>
      <c r="K3163" s="2" t="s">
        <v>13749</v>
      </c>
    </row>
    <row r="3164" spans="1:11" x14ac:dyDescent="0.25">
      <c r="A3164" s="2" t="s">
        <v>13750</v>
      </c>
      <c r="B3164" s="2" t="s">
        <v>145</v>
      </c>
      <c r="C3164" s="2" t="s">
        <v>16</v>
      </c>
      <c r="D3164" s="2" t="s">
        <v>146</v>
      </c>
      <c r="E3164" s="2" t="s">
        <v>393</v>
      </c>
      <c r="F3164" s="3">
        <v>0</v>
      </c>
      <c r="G3164" s="2" t="s">
        <v>1095</v>
      </c>
      <c r="H3164" s="2" t="s">
        <v>13751</v>
      </c>
      <c r="I3164" s="3" t="s">
        <v>13752</v>
      </c>
      <c r="J3164" s="3" t="s">
        <v>1098</v>
      </c>
      <c r="K3164" s="2" t="s">
        <v>13753</v>
      </c>
    </row>
    <row r="3165" spans="1:11" x14ac:dyDescent="0.25">
      <c r="A3165" s="2" t="s">
        <v>13754</v>
      </c>
      <c r="B3165" s="2" t="s">
        <v>145</v>
      </c>
      <c r="C3165" s="2" t="s">
        <v>16</v>
      </c>
      <c r="D3165" s="2" t="s">
        <v>146</v>
      </c>
      <c r="E3165" s="2" t="s">
        <v>393</v>
      </c>
      <c r="F3165" s="3">
        <v>1</v>
      </c>
      <c r="G3165" s="2" t="s">
        <v>1101</v>
      </c>
      <c r="H3165" s="2" t="s">
        <v>13755</v>
      </c>
      <c r="I3165" s="3" t="s">
        <v>13756</v>
      </c>
      <c r="J3165" s="3" t="s">
        <v>1098</v>
      </c>
      <c r="K3165" s="2" t="s">
        <v>13757</v>
      </c>
    </row>
    <row r="3166" spans="1:11" x14ac:dyDescent="0.25">
      <c r="A3166" s="2" t="s">
        <v>13758</v>
      </c>
      <c r="B3166" s="2" t="s">
        <v>145</v>
      </c>
      <c r="C3166" s="2" t="s">
        <v>16</v>
      </c>
      <c r="D3166" s="2" t="s">
        <v>146</v>
      </c>
      <c r="E3166" s="2" t="s">
        <v>393</v>
      </c>
      <c r="F3166" s="3">
        <v>2</v>
      </c>
      <c r="G3166" s="2" t="s">
        <v>1101</v>
      </c>
      <c r="H3166" s="2" t="s">
        <v>13759</v>
      </c>
      <c r="I3166" s="3" t="s">
        <v>13760</v>
      </c>
      <c r="J3166" s="3" t="s">
        <v>1098</v>
      </c>
      <c r="K3166" s="2" t="s">
        <v>13761</v>
      </c>
    </row>
    <row r="3167" spans="1:11" x14ac:dyDescent="0.25">
      <c r="A3167" s="2" t="s">
        <v>13762</v>
      </c>
      <c r="B3167" s="2" t="s">
        <v>145</v>
      </c>
      <c r="C3167" s="2" t="s">
        <v>16</v>
      </c>
      <c r="D3167" s="2" t="s">
        <v>146</v>
      </c>
      <c r="E3167" s="2" t="s">
        <v>393</v>
      </c>
      <c r="F3167" s="3">
        <v>3</v>
      </c>
      <c r="G3167" s="2" t="s">
        <v>1101</v>
      </c>
      <c r="H3167" s="2" t="s">
        <v>13763</v>
      </c>
      <c r="I3167" s="3" t="s">
        <v>13764</v>
      </c>
      <c r="J3167" s="3" t="s">
        <v>1098</v>
      </c>
      <c r="K3167" s="2" t="s">
        <v>13765</v>
      </c>
    </row>
    <row r="3168" spans="1:11" x14ac:dyDescent="0.25">
      <c r="A3168" s="2" t="s">
        <v>13766</v>
      </c>
      <c r="B3168" s="2" t="s">
        <v>145</v>
      </c>
      <c r="C3168" s="2" t="s">
        <v>16</v>
      </c>
      <c r="D3168" s="2" t="s">
        <v>146</v>
      </c>
      <c r="E3168" s="2" t="s">
        <v>393</v>
      </c>
      <c r="F3168" s="3">
        <v>4</v>
      </c>
      <c r="G3168" s="2" t="s">
        <v>1101</v>
      </c>
      <c r="H3168" s="2" t="s">
        <v>13767</v>
      </c>
      <c r="I3168" s="3" t="s">
        <v>13768</v>
      </c>
      <c r="J3168" s="3" t="s">
        <v>1098</v>
      </c>
      <c r="K3168" s="2" t="s">
        <v>13769</v>
      </c>
    </row>
    <row r="3169" spans="1:11" x14ac:dyDescent="0.25">
      <c r="A3169" s="2" t="s">
        <v>13770</v>
      </c>
      <c r="B3169" s="2" t="s">
        <v>145</v>
      </c>
      <c r="C3169" s="2" t="s">
        <v>16</v>
      </c>
      <c r="D3169" s="2" t="s">
        <v>146</v>
      </c>
      <c r="E3169" s="2" t="s">
        <v>393</v>
      </c>
      <c r="F3169" s="3">
        <v>5</v>
      </c>
      <c r="G3169" s="2" t="s">
        <v>1101</v>
      </c>
      <c r="H3169" s="2" t="s">
        <v>13771</v>
      </c>
      <c r="I3169" s="3" t="s">
        <v>13772</v>
      </c>
      <c r="J3169" s="3" t="s">
        <v>1098</v>
      </c>
      <c r="K3169" s="2" t="s">
        <v>13773</v>
      </c>
    </row>
    <row r="3170" spans="1:11" x14ac:dyDescent="0.25">
      <c r="A3170" s="2" t="s">
        <v>13774</v>
      </c>
      <c r="B3170" s="2" t="s">
        <v>145</v>
      </c>
      <c r="C3170" s="2" t="s">
        <v>16</v>
      </c>
      <c r="D3170" s="2" t="s">
        <v>146</v>
      </c>
      <c r="E3170" s="2" t="s">
        <v>393</v>
      </c>
      <c r="F3170" s="3">
        <v>6</v>
      </c>
      <c r="G3170" s="2" t="s">
        <v>1101</v>
      </c>
      <c r="H3170" s="2" t="s">
        <v>13775</v>
      </c>
      <c r="I3170" s="3" t="s">
        <v>13776</v>
      </c>
      <c r="J3170" s="3" t="s">
        <v>1098</v>
      </c>
      <c r="K3170" s="2" t="s">
        <v>13777</v>
      </c>
    </row>
    <row r="3171" spans="1:11" x14ac:dyDescent="0.25">
      <c r="A3171" s="2" t="s">
        <v>13778</v>
      </c>
      <c r="B3171" s="2" t="s">
        <v>148</v>
      </c>
      <c r="C3171" s="2" t="s">
        <v>16</v>
      </c>
      <c r="D3171" s="2" t="s">
        <v>149</v>
      </c>
      <c r="E3171" s="2" t="s">
        <v>393</v>
      </c>
      <c r="F3171" s="3">
        <v>0</v>
      </c>
      <c r="G3171" s="2" t="s">
        <v>1095</v>
      </c>
      <c r="H3171" s="2" t="s">
        <v>13779</v>
      </c>
      <c r="I3171" s="3" t="s">
        <v>13780</v>
      </c>
      <c r="J3171" s="3" t="s">
        <v>1098</v>
      </c>
      <c r="K3171" s="2" t="s">
        <v>13781</v>
      </c>
    </row>
    <row r="3172" spans="1:11" x14ac:dyDescent="0.25">
      <c r="A3172" s="2" t="s">
        <v>13782</v>
      </c>
      <c r="B3172" s="2" t="s">
        <v>148</v>
      </c>
      <c r="C3172" s="2" t="s">
        <v>16</v>
      </c>
      <c r="D3172" s="2" t="s">
        <v>149</v>
      </c>
      <c r="E3172" s="2" t="s">
        <v>393</v>
      </c>
      <c r="F3172" s="3">
        <v>1</v>
      </c>
      <c r="G3172" s="2" t="s">
        <v>1101</v>
      </c>
      <c r="H3172" s="2" t="s">
        <v>13783</v>
      </c>
      <c r="I3172" s="3" t="s">
        <v>13784</v>
      </c>
      <c r="J3172" s="3" t="s">
        <v>1137</v>
      </c>
      <c r="K3172" s="2" t="s">
        <v>13785</v>
      </c>
    </row>
    <row r="3173" spans="1:11" x14ac:dyDescent="0.25">
      <c r="A3173" s="2" t="s">
        <v>13786</v>
      </c>
      <c r="B3173" s="2" t="s">
        <v>148</v>
      </c>
      <c r="C3173" s="2" t="s">
        <v>16</v>
      </c>
      <c r="D3173" s="2" t="s">
        <v>149</v>
      </c>
      <c r="E3173" s="2" t="s">
        <v>393</v>
      </c>
      <c r="F3173" s="3">
        <v>2</v>
      </c>
      <c r="G3173" s="2" t="s">
        <v>1101</v>
      </c>
      <c r="H3173" s="2" t="s">
        <v>13787</v>
      </c>
      <c r="I3173" s="3" t="s">
        <v>13788</v>
      </c>
      <c r="J3173" s="3" t="s">
        <v>1098</v>
      </c>
      <c r="K3173" s="2" t="s">
        <v>13789</v>
      </c>
    </row>
    <row r="3174" spans="1:11" x14ac:dyDescent="0.25">
      <c r="A3174" s="2" t="s">
        <v>13790</v>
      </c>
      <c r="B3174" s="2" t="s">
        <v>148</v>
      </c>
      <c r="C3174" s="2" t="s">
        <v>16</v>
      </c>
      <c r="D3174" s="2" t="s">
        <v>149</v>
      </c>
      <c r="E3174" s="2" t="s">
        <v>393</v>
      </c>
      <c r="F3174" s="3">
        <v>3</v>
      </c>
      <c r="G3174" s="2" t="s">
        <v>1101</v>
      </c>
      <c r="H3174" s="2" t="s">
        <v>13791</v>
      </c>
      <c r="I3174" s="3" t="s">
        <v>13792</v>
      </c>
      <c r="J3174" s="3" t="s">
        <v>1098</v>
      </c>
      <c r="K3174" s="2" t="s">
        <v>13793</v>
      </c>
    </row>
    <row r="3175" spans="1:11" x14ac:dyDescent="0.25">
      <c r="A3175" s="2" t="s">
        <v>13794</v>
      </c>
      <c r="B3175" s="2" t="s">
        <v>148</v>
      </c>
      <c r="C3175" s="2" t="s">
        <v>16</v>
      </c>
      <c r="D3175" s="2" t="s">
        <v>149</v>
      </c>
      <c r="E3175" s="2" t="s">
        <v>393</v>
      </c>
      <c r="F3175" s="3">
        <v>4</v>
      </c>
      <c r="G3175" s="2" t="s">
        <v>1101</v>
      </c>
      <c r="H3175" s="2" t="s">
        <v>13795</v>
      </c>
      <c r="I3175" s="3" t="s">
        <v>13796</v>
      </c>
      <c r="J3175" s="3" t="s">
        <v>1098</v>
      </c>
      <c r="K3175" s="2" t="s">
        <v>13797</v>
      </c>
    </row>
    <row r="3176" spans="1:11" x14ac:dyDescent="0.25">
      <c r="A3176" s="2" t="s">
        <v>13798</v>
      </c>
      <c r="B3176" s="2" t="s">
        <v>148</v>
      </c>
      <c r="C3176" s="2" t="s">
        <v>16</v>
      </c>
      <c r="D3176" s="2" t="s">
        <v>149</v>
      </c>
      <c r="E3176" s="2" t="s">
        <v>393</v>
      </c>
      <c r="F3176" s="3">
        <v>5</v>
      </c>
      <c r="G3176" s="2" t="s">
        <v>1101</v>
      </c>
      <c r="H3176" s="2" t="s">
        <v>13799</v>
      </c>
      <c r="I3176" s="3" t="s">
        <v>13800</v>
      </c>
      <c r="J3176" s="3" t="s">
        <v>1098</v>
      </c>
      <c r="K3176" s="2" t="s">
        <v>13801</v>
      </c>
    </row>
    <row r="3177" spans="1:11" x14ac:dyDescent="0.25">
      <c r="A3177" s="2" t="s">
        <v>13802</v>
      </c>
      <c r="B3177" s="2" t="s">
        <v>148</v>
      </c>
      <c r="C3177" s="2" t="s">
        <v>16</v>
      </c>
      <c r="D3177" s="2" t="s">
        <v>149</v>
      </c>
      <c r="E3177" s="2" t="s">
        <v>393</v>
      </c>
      <c r="F3177" s="3">
        <v>6</v>
      </c>
      <c r="G3177" s="2" t="s">
        <v>1101</v>
      </c>
      <c r="H3177" s="2" t="s">
        <v>13803</v>
      </c>
      <c r="I3177" s="3" t="s">
        <v>13804</v>
      </c>
      <c r="J3177" s="3" t="s">
        <v>1098</v>
      </c>
      <c r="K3177" s="2" t="s">
        <v>13805</v>
      </c>
    </row>
    <row r="3178" spans="1:11" x14ac:dyDescent="0.25">
      <c r="A3178" s="2" t="s">
        <v>13806</v>
      </c>
      <c r="B3178" s="2" t="s">
        <v>151</v>
      </c>
      <c r="C3178" s="2" t="s">
        <v>16</v>
      </c>
      <c r="D3178" s="2" t="s">
        <v>152</v>
      </c>
      <c r="E3178" s="2" t="s">
        <v>1144</v>
      </c>
      <c r="F3178" s="3">
        <v>0</v>
      </c>
      <c r="G3178" s="2" t="s">
        <v>1095</v>
      </c>
      <c r="H3178" s="2" t="s">
        <v>13807</v>
      </c>
      <c r="I3178" s="3" t="s">
        <v>13808</v>
      </c>
      <c r="J3178" s="3" t="s">
        <v>1098</v>
      </c>
      <c r="K3178" s="2" t="s">
        <v>13809</v>
      </c>
    </row>
    <row r="3179" spans="1:11" x14ac:dyDescent="0.25">
      <c r="A3179" s="2" t="s">
        <v>13810</v>
      </c>
      <c r="B3179" s="2" t="s">
        <v>151</v>
      </c>
      <c r="C3179" s="2" t="s">
        <v>16</v>
      </c>
      <c r="D3179" s="2" t="s">
        <v>152</v>
      </c>
      <c r="E3179" s="2" t="s">
        <v>1144</v>
      </c>
      <c r="F3179" s="3">
        <v>1</v>
      </c>
      <c r="G3179" s="2" t="s">
        <v>1101</v>
      </c>
      <c r="H3179" s="2" t="s">
        <v>13811</v>
      </c>
      <c r="I3179" s="3" t="s">
        <v>13812</v>
      </c>
      <c r="J3179" s="3" t="s">
        <v>1098</v>
      </c>
      <c r="K3179" s="2" t="s">
        <v>13813</v>
      </c>
    </row>
    <row r="3180" spans="1:11" x14ac:dyDescent="0.25">
      <c r="A3180" s="2" t="s">
        <v>13814</v>
      </c>
      <c r="B3180" s="2" t="s">
        <v>151</v>
      </c>
      <c r="C3180" s="2" t="s">
        <v>16</v>
      </c>
      <c r="D3180" s="2" t="s">
        <v>152</v>
      </c>
      <c r="E3180" s="2" t="s">
        <v>1144</v>
      </c>
      <c r="F3180" s="3">
        <v>2</v>
      </c>
      <c r="G3180" s="2" t="s">
        <v>1101</v>
      </c>
      <c r="H3180" s="2" t="s">
        <v>13815</v>
      </c>
      <c r="I3180" s="3" t="s">
        <v>13816</v>
      </c>
      <c r="J3180" s="3" t="s">
        <v>1098</v>
      </c>
      <c r="K3180" s="2" t="s">
        <v>13817</v>
      </c>
    </row>
    <row r="3181" spans="1:11" x14ac:dyDescent="0.25">
      <c r="A3181" s="2" t="s">
        <v>13818</v>
      </c>
      <c r="B3181" s="2" t="s">
        <v>151</v>
      </c>
      <c r="C3181" s="2" t="s">
        <v>16</v>
      </c>
      <c r="D3181" s="2" t="s">
        <v>152</v>
      </c>
      <c r="E3181" s="2" t="s">
        <v>1144</v>
      </c>
      <c r="F3181" s="3">
        <v>3</v>
      </c>
      <c r="G3181" s="2" t="s">
        <v>1101</v>
      </c>
      <c r="H3181" s="2" t="s">
        <v>13819</v>
      </c>
      <c r="I3181" s="3" t="s">
        <v>13820</v>
      </c>
      <c r="J3181" s="3" t="s">
        <v>1098</v>
      </c>
      <c r="K3181" s="2" t="s">
        <v>13821</v>
      </c>
    </row>
    <row r="3182" spans="1:11" x14ac:dyDescent="0.25">
      <c r="A3182" s="2" t="s">
        <v>13822</v>
      </c>
      <c r="B3182" s="2" t="s">
        <v>151</v>
      </c>
      <c r="C3182" s="2" t="s">
        <v>16</v>
      </c>
      <c r="D3182" s="2" t="s">
        <v>152</v>
      </c>
      <c r="E3182" s="2" t="s">
        <v>1144</v>
      </c>
      <c r="F3182" s="3">
        <v>4</v>
      </c>
      <c r="G3182" s="2" t="s">
        <v>1101</v>
      </c>
      <c r="H3182" s="2" t="s">
        <v>13823</v>
      </c>
      <c r="I3182" s="3" t="s">
        <v>13824</v>
      </c>
      <c r="J3182" s="3" t="s">
        <v>1098</v>
      </c>
      <c r="K3182" s="2" t="s">
        <v>13825</v>
      </c>
    </row>
    <row r="3183" spans="1:11" x14ac:dyDescent="0.25">
      <c r="A3183" s="2" t="s">
        <v>13826</v>
      </c>
      <c r="B3183" s="2" t="s">
        <v>151</v>
      </c>
      <c r="C3183" s="2" t="s">
        <v>16</v>
      </c>
      <c r="D3183" s="2" t="s">
        <v>152</v>
      </c>
      <c r="E3183" s="2" t="s">
        <v>1144</v>
      </c>
      <c r="F3183" s="3">
        <v>5</v>
      </c>
      <c r="G3183" s="2" t="s">
        <v>1101</v>
      </c>
      <c r="H3183" s="2" t="s">
        <v>13827</v>
      </c>
      <c r="I3183" s="3" t="s">
        <v>13828</v>
      </c>
      <c r="J3183" s="3" t="s">
        <v>1098</v>
      </c>
      <c r="K3183" s="2" t="s">
        <v>13829</v>
      </c>
    </row>
    <row r="3184" spans="1:11" x14ac:dyDescent="0.25">
      <c r="A3184" s="2" t="s">
        <v>13830</v>
      </c>
      <c r="B3184" s="2" t="s">
        <v>151</v>
      </c>
      <c r="C3184" s="2" t="s">
        <v>16</v>
      </c>
      <c r="D3184" s="2" t="s">
        <v>152</v>
      </c>
      <c r="E3184" s="2" t="s">
        <v>1144</v>
      </c>
      <c r="F3184" s="3">
        <v>6</v>
      </c>
      <c r="G3184" s="2" t="s">
        <v>1101</v>
      </c>
      <c r="H3184" s="2" t="s">
        <v>13831</v>
      </c>
      <c r="I3184" s="3" t="s">
        <v>13832</v>
      </c>
      <c r="J3184" s="3" t="s">
        <v>1098</v>
      </c>
      <c r="K3184" s="2" t="s">
        <v>13833</v>
      </c>
    </row>
    <row r="3185" spans="1:11" x14ac:dyDescent="0.25">
      <c r="A3185" s="2" t="s">
        <v>13834</v>
      </c>
      <c r="B3185" s="2" t="s">
        <v>151</v>
      </c>
      <c r="C3185" s="2" t="s">
        <v>16</v>
      </c>
      <c r="D3185" s="2" t="s">
        <v>152</v>
      </c>
      <c r="E3185" s="2" t="s">
        <v>1189</v>
      </c>
      <c r="F3185" s="3">
        <v>0</v>
      </c>
      <c r="G3185" s="2" t="s">
        <v>1095</v>
      </c>
      <c r="H3185" s="2" t="s">
        <v>13835</v>
      </c>
      <c r="I3185" s="3" t="s">
        <v>13836</v>
      </c>
      <c r="J3185" s="3" t="s">
        <v>1098</v>
      </c>
      <c r="K3185" s="2" t="s">
        <v>13837</v>
      </c>
    </row>
    <row r="3186" spans="1:11" x14ac:dyDescent="0.25">
      <c r="A3186" s="2" t="s">
        <v>13838</v>
      </c>
      <c r="B3186" s="2" t="s">
        <v>151</v>
      </c>
      <c r="C3186" s="2" t="s">
        <v>16</v>
      </c>
      <c r="D3186" s="2" t="s">
        <v>152</v>
      </c>
      <c r="E3186" s="2" t="s">
        <v>1189</v>
      </c>
      <c r="F3186" s="3">
        <v>1</v>
      </c>
      <c r="G3186" s="2" t="s">
        <v>1101</v>
      </c>
      <c r="H3186" s="2" t="s">
        <v>13839</v>
      </c>
      <c r="I3186" s="3" t="s">
        <v>13840</v>
      </c>
      <c r="J3186" s="3" t="s">
        <v>1098</v>
      </c>
      <c r="K3186" s="2" t="s">
        <v>13841</v>
      </c>
    </row>
    <row r="3187" spans="1:11" x14ac:dyDescent="0.25">
      <c r="A3187" s="2" t="s">
        <v>13842</v>
      </c>
      <c r="B3187" s="2" t="s">
        <v>151</v>
      </c>
      <c r="C3187" s="2" t="s">
        <v>16</v>
      </c>
      <c r="D3187" s="2" t="s">
        <v>152</v>
      </c>
      <c r="E3187" s="2" t="s">
        <v>1189</v>
      </c>
      <c r="F3187" s="3">
        <v>2</v>
      </c>
      <c r="G3187" s="2" t="s">
        <v>1101</v>
      </c>
      <c r="H3187" s="2" t="s">
        <v>13843</v>
      </c>
      <c r="I3187" s="3" t="s">
        <v>13844</v>
      </c>
      <c r="J3187" s="3" t="s">
        <v>1132</v>
      </c>
      <c r="K3187" s="2" t="s">
        <v>13845</v>
      </c>
    </row>
    <row r="3188" spans="1:11" x14ac:dyDescent="0.25">
      <c r="A3188" s="2" t="s">
        <v>13846</v>
      </c>
      <c r="B3188" s="2" t="s">
        <v>151</v>
      </c>
      <c r="C3188" s="2" t="s">
        <v>16</v>
      </c>
      <c r="D3188" s="2" t="s">
        <v>152</v>
      </c>
      <c r="E3188" s="2" t="s">
        <v>1189</v>
      </c>
      <c r="F3188" s="3">
        <v>3</v>
      </c>
      <c r="G3188" s="2" t="s">
        <v>1101</v>
      </c>
      <c r="H3188" s="2" t="s">
        <v>13847</v>
      </c>
      <c r="I3188" s="3" t="s">
        <v>13848</v>
      </c>
      <c r="J3188" s="3" t="s">
        <v>1098</v>
      </c>
      <c r="K3188" s="2" t="s">
        <v>13849</v>
      </c>
    </row>
    <row r="3189" spans="1:11" x14ac:dyDescent="0.25">
      <c r="A3189" s="2" t="s">
        <v>13850</v>
      </c>
      <c r="B3189" s="2" t="s">
        <v>151</v>
      </c>
      <c r="C3189" s="2" t="s">
        <v>16</v>
      </c>
      <c r="D3189" s="2" t="s">
        <v>152</v>
      </c>
      <c r="E3189" s="2" t="s">
        <v>1189</v>
      </c>
      <c r="F3189" s="3">
        <v>4</v>
      </c>
      <c r="G3189" s="2" t="s">
        <v>1101</v>
      </c>
      <c r="H3189" s="2" t="s">
        <v>13851</v>
      </c>
      <c r="I3189" s="3" t="s">
        <v>13852</v>
      </c>
      <c r="J3189" s="3" t="s">
        <v>1098</v>
      </c>
      <c r="K3189" s="2" t="s">
        <v>13853</v>
      </c>
    </row>
    <row r="3190" spans="1:11" x14ac:dyDescent="0.25">
      <c r="A3190" s="2" t="s">
        <v>13854</v>
      </c>
      <c r="B3190" s="2" t="s">
        <v>151</v>
      </c>
      <c r="C3190" s="2" t="s">
        <v>16</v>
      </c>
      <c r="D3190" s="2" t="s">
        <v>152</v>
      </c>
      <c r="E3190" s="2" t="s">
        <v>1189</v>
      </c>
      <c r="F3190" s="3">
        <v>5</v>
      </c>
      <c r="G3190" s="2" t="s">
        <v>1101</v>
      </c>
      <c r="H3190" s="2" t="s">
        <v>13855</v>
      </c>
      <c r="I3190" s="3" t="s">
        <v>13856</v>
      </c>
      <c r="J3190" s="3" t="s">
        <v>1098</v>
      </c>
      <c r="K3190" s="2" t="s">
        <v>13857</v>
      </c>
    </row>
    <row r="3191" spans="1:11" x14ac:dyDescent="0.25">
      <c r="A3191" s="2" t="s">
        <v>13858</v>
      </c>
      <c r="B3191" s="2" t="s">
        <v>151</v>
      </c>
      <c r="C3191" s="2" t="s">
        <v>16</v>
      </c>
      <c r="D3191" s="2" t="s">
        <v>152</v>
      </c>
      <c r="E3191" s="2" t="s">
        <v>1189</v>
      </c>
      <c r="F3191" s="3">
        <v>6</v>
      </c>
      <c r="G3191" s="2" t="s">
        <v>1101</v>
      </c>
      <c r="H3191" s="2" t="s">
        <v>13859</v>
      </c>
      <c r="I3191" s="3" t="s">
        <v>13860</v>
      </c>
      <c r="J3191" s="3" t="s">
        <v>1098</v>
      </c>
      <c r="K3191" s="2" t="s">
        <v>13861</v>
      </c>
    </row>
    <row r="3192" spans="1:11" x14ac:dyDescent="0.25">
      <c r="A3192" s="2" t="s">
        <v>13862</v>
      </c>
      <c r="B3192" s="2" t="s">
        <v>151</v>
      </c>
      <c r="C3192" s="2" t="s">
        <v>16</v>
      </c>
      <c r="D3192" s="2" t="s">
        <v>152</v>
      </c>
      <c r="E3192" s="2" t="s">
        <v>458</v>
      </c>
      <c r="F3192" s="3">
        <v>0</v>
      </c>
      <c r="G3192" s="2" t="s">
        <v>1095</v>
      </c>
      <c r="H3192" s="2" t="s">
        <v>13863</v>
      </c>
      <c r="I3192" s="3" t="s">
        <v>13864</v>
      </c>
      <c r="J3192" s="3" t="s">
        <v>1098</v>
      </c>
      <c r="K3192" s="2" t="s">
        <v>13865</v>
      </c>
    </row>
    <row r="3193" spans="1:11" x14ac:dyDescent="0.25">
      <c r="A3193" s="2" t="s">
        <v>13866</v>
      </c>
      <c r="B3193" s="2" t="s">
        <v>151</v>
      </c>
      <c r="C3193" s="2" t="s">
        <v>16</v>
      </c>
      <c r="D3193" s="2" t="s">
        <v>152</v>
      </c>
      <c r="E3193" s="2" t="s">
        <v>458</v>
      </c>
      <c r="F3193" s="3">
        <v>1</v>
      </c>
      <c r="G3193" s="2" t="s">
        <v>1101</v>
      </c>
      <c r="H3193" s="2" t="s">
        <v>13867</v>
      </c>
      <c r="I3193" s="3" t="s">
        <v>13868</v>
      </c>
      <c r="J3193" s="3" t="s">
        <v>1098</v>
      </c>
      <c r="K3193" s="2" t="s">
        <v>13869</v>
      </c>
    </row>
    <row r="3194" spans="1:11" x14ac:dyDescent="0.25">
      <c r="A3194" s="2" t="s">
        <v>13870</v>
      </c>
      <c r="B3194" s="2" t="s">
        <v>151</v>
      </c>
      <c r="C3194" s="2" t="s">
        <v>16</v>
      </c>
      <c r="D3194" s="2" t="s">
        <v>152</v>
      </c>
      <c r="E3194" s="2" t="s">
        <v>458</v>
      </c>
      <c r="F3194" s="3">
        <v>2</v>
      </c>
      <c r="G3194" s="2" t="s">
        <v>1101</v>
      </c>
      <c r="H3194" s="2" t="s">
        <v>13871</v>
      </c>
      <c r="I3194" s="3" t="s">
        <v>13872</v>
      </c>
      <c r="J3194" s="3" t="s">
        <v>1098</v>
      </c>
      <c r="K3194" s="2" t="s">
        <v>13873</v>
      </c>
    </row>
    <row r="3195" spans="1:11" x14ac:dyDescent="0.25">
      <c r="A3195" s="2" t="s">
        <v>13874</v>
      </c>
      <c r="B3195" s="2" t="s">
        <v>151</v>
      </c>
      <c r="C3195" s="2" t="s">
        <v>16</v>
      </c>
      <c r="D3195" s="2" t="s">
        <v>152</v>
      </c>
      <c r="E3195" s="2" t="s">
        <v>458</v>
      </c>
      <c r="F3195" s="3">
        <v>3</v>
      </c>
      <c r="G3195" s="2" t="s">
        <v>1101</v>
      </c>
      <c r="H3195" s="2" t="s">
        <v>13875</v>
      </c>
      <c r="I3195" s="3" t="s">
        <v>13876</v>
      </c>
      <c r="J3195" s="3" t="s">
        <v>1132</v>
      </c>
      <c r="K3195" s="2" t="s">
        <v>13877</v>
      </c>
    </row>
    <row r="3196" spans="1:11" x14ac:dyDescent="0.25">
      <c r="A3196" s="2" t="s">
        <v>13878</v>
      </c>
      <c r="B3196" s="2" t="s">
        <v>151</v>
      </c>
      <c r="C3196" s="2" t="s">
        <v>16</v>
      </c>
      <c r="D3196" s="2" t="s">
        <v>152</v>
      </c>
      <c r="E3196" s="2" t="s">
        <v>458</v>
      </c>
      <c r="F3196" s="3">
        <v>4</v>
      </c>
      <c r="G3196" s="2" t="s">
        <v>1101</v>
      </c>
      <c r="H3196" s="2" t="s">
        <v>13879</v>
      </c>
      <c r="I3196" s="3" t="s">
        <v>13880</v>
      </c>
      <c r="J3196" s="3" t="s">
        <v>1098</v>
      </c>
      <c r="K3196" s="2" t="s">
        <v>13881</v>
      </c>
    </row>
    <row r="3197" spans="1:11" x14ac:dyDescent="0.25">
      <c r="A3197" s="2" t="s">
        <v>13882</v>
      </c>
      <c r="B3197" s="2" t="s">
        <v>151</v>
      </c>
      <c r="C3197" s="2" t="s">
        <v>16</v>
      </c>
      <c r="D3197" s="2" t="s">
        <v>152</v>
      </c>
      <c r="E3197" s="2" t="s">
        <v>458</v>
      </c>
      <c r="F3197" s="3">
        <v>5</v>
      </c>
      <c r="G3197" s="2" t="s">
        <v>1101</v>
      </c>
      <c r="H3197" s="2" t="s">
        <v>13883</v>
      </c>
      <c r="I3197" s="3" t="s">
        <v>13884</v>
      </c>
      <c r="J3197" s="3" t="s">
        <v>1098</v>
      </c>
      <c r="K3197" s="2" t="s">
        <v>13885</v>
      </c>
    </row>
    <row r="3198" spans="1:11" x14ac:dyDescent="0.25">
      <c r="A3198" s="2" t="s">
        <v>13886</v>
      </c>
      <c r="B3198" s="2" t="s">
        <v>151</v>
      </c>
      <c r="C3198" s="2" t="s">
        <v>16</v>
      </c>
      <c r="D3198" s="2" t="s">
        <v>152</v>
      </c>
      <c r="E3198" s="2" t="s">
        <v>458</v>
      </c>
      <c r="F3198" s="3">
        <v>6</v>
      </c>
      <c r="G3198" s="2" t="s">
        <v>1101</v>
      </c>
      <c r="H3198" s="2" t="s">
        <v>13887</v>
      </c>
      <c r="I3198" s="3" t="s">
        <v>13888</v>
      </c>
      <c r="J3198" s="3" t="s">
        <v>1098</v>
      </c>
      <c r="K3198" s="2" t="s">
        <v>13889</v>
      </c>
    </row>
    <row r="3199" spans="1:11" x14ac:dyDescent="0.25">
      <c r="A3199" s="2" t="s">
        <v>13890</v>
      </c>
      <c r="B3199" s="2" t="s">
        <v>151</v>
      </c>
      <c r="C3199" s="2" t="s">
        <v>16</v>
      </c>
      <c r="D3199" s="2" t="s">
        <v>152</v>
      </c>
      <c r="E3199" s="2" t="s">
        <v>393</v>
      </c>
      <c r="F3199" s="3">
        <v>0</v>
      </c>
      <c r="G3199" s="2" t="s">
        <v>1095</v>
      </c>
      <c r="H3199" s="2" t="s">
        <v>13891</v>
      </c>
      <c r="I3199" s="3" t="s">
        <v>13892</v>
      </c>
      <c r="J3199" s="3" t="s">
        <v>1098</v>
      </c>
      <c r="K3199" s="2" t="s">
        <v>13893</v>
      </c>
    </row>
    <row r="3200" spans="1:11" x14ac:dyDescent="0.25">
      <c r="A3200" s="2" t="s">
        <v>13894</v>
      </c>
      <c r="B3200" s="2" t="s">
        <v>151</v>
      </c>
      <c r="C3200" s="2" t="s">
        <v>16</v>
      </c>
      <c r="D3200" s="2" t="s">
        <v>152</v>
      </c>
      <c r="E3200" s="2" t="s">
        <v>393</v>
      </c>
      <c r="F3200" s="3">
        <v>1</v>
      </c>
      <c r="G3200" s="2" t="s">
        <v>1101</v>
      </c>
      <c r="H3200" s="2" t="s">
        <v>13895</v>
      </c>
      <c r="I3200" s="3" t="s">
        <v>13896</v>
      </c>
      <c r="J3200" s="3" t="s">
        <v>1098</v>
      </c>
      <c r="K3200" s="2" t="s">
        <v>13897</v>
      </c>
    </row>
    <row r="3201" spans="1:11" x14ac:dyDescent="0.25">
      <c r="A3201" s="2" t="s">
        <v>13898</v>
      </c>
      <c r="B3201" s="2" t="s">
        <v>151</v>
      </c>
      <c r="C3201" s="2" t="s">
        <v>16</v>
      </c>
      <c r="D3201" s="2" t="s">
        <v>152</v>
      </c>
      <c r="E3201" s="2" t="s">
        <v>393</v>
      </c>
      <c r="F3201" s="3">
        <v>2</v>
      </c>
      <c r="G3201" s="2" t="s">
        <v>1101</v>
      </c>
      <c r="H3201" s="2" t="s">
        <v>13899</v>
      </c>
      <c r="I3201" s="3" t="s">
        <v>13900</v>
      </c>
      <c r="J3201" s="3" t="s">
        <v>1098</v>
      </c>
      <c r="K3201" s="2" t="s">
        <v>13901</v>
      </c>
    </row>
    <row r="3202" spans="1:11" x14ac:dyDescent="0.25">
      <c r="A3202" s="2" t="s">
        <v>13902</v>
      </c>
      <c r="B3202" s="2" t="s">
        <v>151</v>
      </c>
      <c r="C3202" s="2" t="s">
        <v>16</v>
      </c>
      <c r="D3202" s="2" t="s">
        <v>152</v>
      </c>
      <c r="E3202" s="2" t="s">
        <v>393</v>
      </c>
      <c r="F3202" s="3">
        <v>3</v>
      </c>
      <c r="G3202" s="2" t="s">
        <v>1101</v>
      </c>
      <c r="H3202" s="2" t="s">
        <v>13903</v>
      </c>
      <c r="I3202" s="3" t="s">
        <v>13904</v>
      </c>
      <c r="J3202" s="3" t="s">
        <v>1098</v>
      </c>
      <c r="K3202" s="2" t="s">
        <v>13905</v>
      </c>
    </row>
    <row r="3203" spans="1:11" x14ac:dyDescent="0.25">
      <c r="A3203" s="2" t="s">
        <v>13906</v>
      </c>
      <c r="B3203" s="2" t="s">
        <v>151</v>
      </c>
      <c r="C3203" s="2" t="s">
        <v>16</v>
      </c>
      <c r="D3203" s="2" t="s">
        <v>152</v>
      </c>
      <c r="E3203" s="2" t="s">
        <v>393</v>
      </c>
      <c r="F3203" s="3">
        <v>4</v>
      </c>
      <c r="G3203" s="2" t="s">
        <v>1101</v>
      </c>
      <c r="H3203" s="2" t="s">
        <v>13907</v>
      </c>
      <c r="I3203" s="3" t="s">
        <v>13908</v>
      </c>
      <c r="J3203" s="3" t="s">
        <v>1098</v>
      </c>
      <c r="K3203" s="2" t="s">
        <v>13909</v>
      </c>
    </row>
    <row r="3204" spans="1:11" x14ac:dyDescent="0.25">
      <c r="A3204" s="2" t="s">
        <v>13910</v>
      </c>
      <c r="B3204" s="2" t="s">
        <v>151</v>
      </c>
      <c r="C3204" s="2" t="s">
        <v>16</v>
      </c>
      <c r="D3204" s="2" t="s">
        <v>152</v>
      </c>
      <c r="E3204" s="2" t="s">
        <v>393</v>
      </c>
      <c r="F3204" s="3">
        <v>5</v>
      </c>
      <c r="G3204" s="2" t="s">
        <v>1101</v>
      </c>
      <c r="H3204" s="2" t="s">
        <v>13911</v>
      </c>
      <c r="I3204" s="3" t="s">
        <v>13912</v>
      </c>
      <c r="J3204" s="3" t="s">
        <v>1098</v>
      </c>
      <c r="K3204" s="2" t="s">
        <v>13913</v>
      </c>
    </row>
    <row r="3205" spans="1:11" x14ac:dyDescent="0.25">
      <c r="A3205" s="2" t="s">
        <v>13914</v>
      </c>
      <c r="B3205" s="2" t="s">
        <v>151</v>
      </c>
      <c r="C3205" s="2" t="s">
        <v>16</v>
      </c>
      <c r="D3205" s="2" t="s">
        <v>152</v>
      </c>
      <c r="E3205" s="2" t="s">
        <v>393</v>
      </c>
      <c r="F3205" s="3">
        <v>6</v>
      </c>
      <c r="G3205" s="2" t="s">
        <v>1101</v>
      </c>
      <c r="H3205" s="2" t="s">
        <v>13915</v>
      </c>
      <c r="I3205" s="3" t="s">
        <v>13916</v>
      </c>
      <c r="J3205" s="3" t="s">
        <v>1098</v>
      </c>
      <c r="K3205" s="2" t="s">
        <v>13917</v>
      </c>
    </row>
    <row r="3206" spans="1:11" x14ac:dyDescent="0.25">
      <c r="A3206" s="2" t="s">
        <v>13918</v>
      </c>
      <c r="B3206" s="2" t="s">
        <v>151</v>
      </c>
      <c r="C3206" s="2" t="s">
        <v>16</v>
      </c>
      <c r="D3206" s="2" t="s">
        <v>152</v>
      </c>
      <c r="E3206" s="2" t="s">
        <v>398</v>
      </c>
      <c r="F3206" s="3">
        <v>0</v>
      </c>
      <c r="G3206" s="2" t="s">
        <v>1095</v>
      </c>
      <c r="H3206" s="2" t="s">
        <v>13919</v>
      </c>
      <c r="I3206" s="3" t="s">
        <v>13920</v>
      </c>
      <c r="J3206" s="3" t="s">
        <v>1098</v>
      </c>
      <c r="K3206" s="2" t="s">
        <v>13921</v>
      </c>
    </row>
    <row r="3207" spans="1:11" x14ac:dyDescent="0.25">
      <c r="A3207" s="2" t="s">
        <v>13922</v>
      </c>
      <c r="B3207" s="2" t="s">
        <v>151</v>
      </c>
      <c r="C3207" s="2" t="s">
        <v>16</v>
      </c>
      <c r="D3207" s="2" t="s">
        <v>152</v>
      </c>
      <c r="E3207" s="2" t="s">
        <v>398</v>
      </c>
      <c r="F3207" s="3">
        <v>1</v>
      </c>
      <c r="G3207" s="2" t="s">
        <v>1101</v>
      </c>
      <c r="H3207" s="2" t="s">
        <v>13923</v>
      </c>
      <c r="I3207" s="3" t="s">
        <v>13924</v>
      </c>
      <c r="J3207" s="3" t="s">
        <v>1098</v>
      </c>
      <c r="K3207" s="2" t="s">
        <v>13925</v>
      </c>
    </row>
    <row r="3208" spans="1:11" x14ac:dyDescent="0.25">
      <c r="A3208" s="2" t="s">
        <v>13926</v>
      </c>
      <c r="B3208" s="2" t="s">
        <v>151</v>
      </c>
      <c r="C3208" s="2" t="s">
        <v>16</v>
      </c>
      <c r="D3208" s="2" t="s">
        <v>152</v>
      </c>
      <c r="E3208" s="2" t="s">
        <v>398</v>
      </c>
      <c r="F3208" s="3">
        <v>2</v>
      </c>
      <c r="G3208" s="2" t="s">
        <v>1101</v>
      </c>
      <c r="H3208" s="2" t="s">
        <v>13927</v>
      </c>
      <c r="I3208" s="3" t="s">
        <v>13928</v>
      </c>
      <c r="J3208" s="3" t="s">
        <v>1098</v>
      </c>
      <c r="K3208" s="2" t="s">
        <v>13929</v>
      </c>
    </row>
    <row r="3209" spans="1:11" x14ac:dyDescent="0.25">
      <c r="A3209" s="2" t="s">
        <v>13930</v>
      </c>
      <c r="B3209" s="2" t="s">
        <v>151</v>
      </c>
      <c r="C3209" s="2" t="s">
        <v>16</v>
      </c>
      <c r="D3209" s="2" t="s">
        <v>152</v>
      </c>
      <c r="E3209" s="2" t="s">
        <v>398</v>
      </c>
      <c r="F3209" s="3">
        <v>3</v>
      </c>
      <c r="G3209" s="2" t="s">
        <v>1101</v>
      </c>
      <c r="H3209" s="2" t="s">
        <v>13931</v>
      </c>
      <c r="I3209" s="3" t="s">
        <v>13932</v>
      </c>
      <c r="J3209" s="3" t="s">
        <v>1098</v>
      </c>
      <c r="K3209" s="2" t="s">
        <v>13933</v>
      </c>
    </row>
    <row r="3210" spans="1:11" x14ac:dyDescent="0.25">
      <c r="A3210" s="2" t="s">
        <v>13934</v>
      </c>
      <c r="B3210" s="2" t="s">
        <v>151</v>
      </c>
      <c r="C3210" s="2" t="s">
        <v>16</v>
      </c>
      <c r="D3210" s="2" t="s">
        <v>152</v>
      </c>
      <c r="E3210" s="2" t="s">
        <v>398</v>
      </c>
      <c r="F3210" s="3">
        <v>4</v>
      </c>
      <c r="G3210" s="2" t="s">
        <v>1101</v>
      </c>
      <c r="H3210" s="2" t="s">
        <v>13935</v>
      </c>
      <c r="I3210" s="3" t="s">
        <v>13936</v>
      </c>
      <c r="J3210" s="3" t="s">
        <v>1098</v>
      </c>
      <c r="K3210" s="2" t="s">
        <v>13937</v>
      </c>
    </row>
    <row r="3211" spans="1:11" x14ac:dyDescent="0.25">
      <c r="A3211" s="2" t="s">
        <v>13938</v>
      </c>
      <c r="B3211" s="2" t="s">
        <v>151</v>
      </c>
      <c r="C3211" s="2" t="s">
        <v>16</v>
      </c>
      <c r="D3211" s="2" t="s">
        <v>152</v>
      </c>
      <c r="E3211" s="2" t="s">
        <v>398</v>
      </c>
      <c r="F3211" s="3">
        <v>5</v>
      </c>
      <c r="G3211" s="2" t="s">
        <v>1101</v>
      </c>
      <c r="H3211" s="2" t="s">
        <v>13939</v>
      </c>
      <c r="I3211" s="3" t="s">
        <v>13940</v>
      </c>
      <c r="J3211" s="3" t="s">
        <v>1098</v>
      </c>
      <c r="K3211" s="2" t="s">
        <v>13941</v>
      </c>
    </row>
    <row r="3212" spans="1:11" x14ac:dyDescent="0.25">
      <c r="A3212" s="2" t="s">
        <v>13942</v>
      </c>
      <c r="B3212" s="2" t="s">
        <v>151</v>
      </c>
      <c r="C3212" s="2" t="s">
        <v>16</v>
      </c>
      <c r="D3212" s="2" t="s">
        <v>152</v>
      </c>
      <c r="E3212" s="2" t="s">
        <v>398</v>
      </c>
      <c r="F3212" s="3">
        <v>6</v>
      </c>
      <c r="G3212" s="2" t="s">
        <v>1101</v>
      </c>
      <c r="H3212" s="2" t="s">
        <v>13943</v>
      </c>
      <c r="I3212" s="3" t="s">
        <v>13944</v>
      </c>
      <c r="J3212" s="3" t="s">
        <v>1098</v>
      </c>
      <c r="K3212" s="2" t="s">
        <v>13945</v>
      </c>
    </row>
    <row r="3213" spans="1:11" x14ac:dyDescent="0.25">
      <c r="A3213" s="2" t="s">
        <v>13946</v>
      </c>
      <c r="B3213" s="2" t="s">
        <v>154</v>
      </c>
      <c r="C3213" s="2" t="s">
        <v>16</v>
      </c>
      <c r="D3213" s="2" t="s">
        <v>155</v>
      </c>
      <c r="E3213" s="2" t="s">
        <v>1144</v>
      </c>
      <c r="F3213" s="3">
        <v>0</v>
      </c>
      <c r="G3213" s="2" t="s">
        <v>1095</v>
      </c>
      <c r="H3213" s="2" t="s">
        <v>13947</v>
      </c>
      <c r="I3213" s="3" t="s">
        <v>13948</v>
      </c>
      <c r="J3213" s="3" t="s">
        <v>1098</v>
      </c>
      <c r="K3213" s="2" t="s">
        <v>13949</v>
      </c>
    </row>
    <row r="3214" spans="1:11" x14ac:dyDescent="0.25">
      <c r="A3214" s="2" t="s">
        <v>13950</v>
      </c>
      <c r="B3214" s="2" t="s">
        <v>154</v>
      </c>
      <c r="C3214" s="2" t="s">
        <v>16</v>
      </c>
      <c r="D3214" s="2" t="s">
        <v>155</v>
      </c>
      <c r="E3214" s="2" t="s">
        <v>1144</v>
      </c>
      <c r="F3214" s="3">
        <v>1</v>
      </c>
      <c r="G3214" s="2" t="s">
        <v>1101</v>
      </c>
      <c r="H3214" s="2" t="s">
        <v>13951</v>
      </c>
      <c r="I3214" s="3" t="s">
        <v>13952</v>
      </c>
      <c r="J3214" s="3" t="s">
        <v>1098</v>
      </c>
      <c r="K3214" s="2" t="s">
        <v>13953</v>
      </c>
    </row>
    <row r="3215" spans="1:11" x14ac:dyDescent="0.25">
      <c r="A3215" s="2" t="s">
        <v>13954</v>
      </c>
      <c r="B3215" s="2" t="s">
        <v>154</v>
      </c>
      <c r="C3215" s="2" t="s">
        <v>16</v>
      </c>
      <c r="D3215" s="2" t="s">
        <v>155</v>
      </c>
      <c r="E3215" s="2" t="s">
        <v>1144</v>
      </c>
      <c r="F3215" s="3">
        <v>2</v>
      </c>
      <c r="G3215" s="2" t="s">
        <v>1101</v>
      </c>
      <c r="H3215" s="2" t="s">
        <v>13955</v>
      </c>
      <c r="I3215" s="3" t="s">
        <v>13956</v>
      </c>
      <c r="J3215" s="3" t="s">
        <v>1098</v>
      </c>
      <c r="K3215" s="2" t="s">
        <v>13957</v>
      </c>
    </row>
    <row r="3216" spans="1:11" x14ac:dyDescent="0.25">
      <c r="A3216" s="2" t="s">
        <v>13958</v>
      </c>
      <c r="B3216" s="2" t="s">
        <v>154</v>
      </c>
      <c r="C3216" s="2" t="s">
        <v>16</v>
      </c>
      <c r="D3216" s="2" t="s">
        <v>155</v>
      </c>
      <c r="E3216" s="2" t="s">
        <v>1144</v>
      </c>
      <c r="F3216" s="3">
        <v>3</v>
      </c>
      <c r="G3216" s="2" t="s">
        <v>1101</v>
      </c>
      <c r="H3216" s="2" t="s">
        <v>13959</v>
      </c>
      <c r="I3216" s="3" t="s">
        <v>13960</v>
      </c>
      <c r="J3216" s="3" t="s">
        <v>1098</v>
      </c>
      <c r="K3216" s="2" t="s">
        <v>13961</v>
      </c>
    </row>
    <row r="3217" spans="1:11" x14ac:dyDescent="0.25">
      <c r="A3217" s="2" t="s">
        <v>13962</v>
      </c>
      <c r="B3217" s="2" t="s">
        <v>154</v>
      </c>
      <c r="C3217" s="2" t="s">
        <v>16</v>
      </c>
      <c r="D3217" s="2" t="s">
        <v>155</v>
      </c>
      <c r="E3217" s="2" t="s">
        <v>1144</v>
      </c>
      <c r="F3217" s="3">
        <v>4</v>
      </c>
      <c r="G3217" s="2" t="s">
        <v>1101</v>
      </c>
      <c r="H3217" s="2" t="s">
        <v>13963</v>
      </c>
      <c r="I3217" s="3" t="s">
        <v>13964</v>
      </c>
      <c r="J3217" s="3" t="s">
        <v>1098</v>
      </c>
      <c r="K3217" s="2" t="s">
        <v>13965</v>
      </c>
    </row>
    <row r="3218" spans="1:11" x14ac:dyDescent="0.25">
      <c r="A3218" s="2" t="s">
        <v>13966</v>
      </c>
      <c r="B3218" s="2" t="s">
        <v>154</v>
      </c>
      <c r="C3218" s="2" t="s">
        <v>16</v>
      </c>
      <c r="D3218" s="2" t="s">
        <v>155</v>
      </c>
      <c r="E3218" s="2" t="s">
        <v>1144</v>
      </c>
      <c r="F3218" s="3">
        <v>5</v>
      </c>
      <c r="G3218" s="2" t="s">
        <v>1101</v>
      </c>
      <c r="H3218" s="2" t="s">
        <v>13967</v>
      </c>
      <c r="I3218" s="3" t="s">
        <v>13968</v>
      </c>
      <c r="J3218" s="3" t="s">
        <v>1098</v>
      </c>
      <c r="K3218" s="2" t="s">
        <v>13969</v>
      </c>
    </row>
    <row r="3219" spans="1:11" x14ac:dyDescent="0.25">
      <c r="A3219" s="2" t="s">
        <v>13970</v>
      </c>
      <c r="B3219" s="2" t="s">
        <v>154</v>
      </c>
      <c r="C3219" s="2" t="s">
        <v>16</v>
      </c>
      <c r="D3219" s="2" t="s">
        <v>155</v>
      </c>
      <c r="E3219" s="2" t="s">
        <v>1144</v>
      </c>
      <c r="F3219" s="3">
        <v>6</v>
      </c>
      <c r="G3219" s="2" t="s">
        <v>1101</v>
      </c>
      <c r="H3219" s="2" t="s">
        <v>13971</v>
      </c>
      <c r="I3219" s="3" t="s">
        <v>13972</v>
      </c>
      <c r="J3219" s="3" t="s">
        <v>1098</v>
      </c>
      <c r="K3219" s="2" t="s">
        <v>13973</v>
      </c>
    </row>
    <row r="3220" spans="1:11" x14ac:dyDescent="0.25">
      <c r="A3220" s="2" t="s">
        <v>13974</v>
      </c>
      <c r="B3220" s="2" t="s">
        <v>154</v>
      </c>
      <c r="C3220" s="2" t="s">
        <v>16</v>
      </c>
      <c r="D3220" s="2" t="s">
        <v>155</v>
      </c>
      <c r="E3220" s="2" t="s">
        <v>380</v>
      </c>
      <c r="F3220" s="3">
        <v>0</v>
      </c>
      <c r="G3220" s="2" t="s">
        <v>1095</v>
      </c>
      <c r="H3220" s="2" t="s">
        <v>13975</v>
      </c>
      <c r="I3220" s="3" t="s">
        <v>13976</v>
      </c>
      <c r="J3220" s="3" t="s">
        <v>1098</v>
      </c>
      <c r="K3220" s="2" t="s">
        <v>13977</v>
      </c>
    </row>
    <row r="3221" spans="1:11" x14ac:dyDescent="0.25">
      <c r="A3221" s="2" t="s">
        <v>13978</v>
      </c>
      <c r="B3221" s="2" t="s">
        <v>154</v>
      </c>
      <c r="C3221" s="2" t="s">
        <v>16</v>
      </c>
      <c r="D3221" s="2" t="s">
        <v>155</v>
      </c>
      <c r="E3221" s="2" t="s">
        <v>380</v>
      </c>
      <c r="F3221" s="3">
        <v>1</v>
      </c>
      <c r="G3221" s="2" t="s">
        <v>1101</v>
      </c>
      <c r="H3221" s="2" t="s">
        <v>13979</v>
      </c>
      <c r="I3221" s="3" t="s">
        <v>13980</v>
      </c>
      <c r="J3221" s="3" t="s">
        <v>1098</v>
      </c>
      <c r="K3221" s="2" t="s">
        <v>13981</v>
      </c>
    </row>
    <row r="3222" spans="1:11" x14ac:dyDescent="0.25">
      <c r="A3222" s="2" t="s">
        <v>13982</v>
      </c>
      <c r="B3222" s="2" t="s">
        <v>154</v>
      </c>
      <c r="C3222" s="2" t="s">
        <v>16</v>
      </c>
      <c r="D3222" s="2" t="s">
        <v>155</v>
      </c>
      <c r="E3222" s="2" t="s">
        <v>380</v>
      </c>
      <c r="F3222" s="3">
        <v>2</v>
      </c>
      <c r="G3222" s="2" t="s">
        <v>1101</v>
      </c>
      <c r="H3222" s="2" t="s">
        <v>13983</v>
      </c>
      <c r="I3222" s="3" t="s">
        <v>13984</v>
      </c>
      <c r="J3222" s="3" t="s">
        <v>1098</v>
      </c>
      <c r="K3222" s="2" t="s">
        <v>13985</v>
      </c>
    </row>
    <row r="3223" spans="1:11" x14ac:dyDescent="0.25">
      <c r="A3223" s="2" t="s">
        <v>13986</v>
      </c>
      <c r="B3223" s="2" t="s">
        <v>154</v>
      </c>
      <c r="C3223" s="2" t="s">
        <v>16</v>
      </c>
      <c r="D3223" s="2" t="s">
        <v>155</v>
      </c>
      <c r="E3223" s="2" t="s">
        <v>380</v>
      </c>
      <c r="F3223" s="3">
        <v>3</v>
      </c>
      <c r="G3223" s="2" t="s">
        <v>1101</v>
      </c>
      <c r="H3223" s="2" t="s">
        <v>13987</v>
      </c>
      <c r="I3223" s="3" t="s">
        <v>13988</v>
      </c>
      <c r="J3223" s="3" t="s">
        <v>1098</v>
      </c>
      <c r="K3223" s="2" t="s">
        <v>13989</v>
      </c>
    </row>
    <row r="3224" spans="1:11" x14ac:dyDescent="0.25">
      <c r="A3224" s="2" t="s">
        <v>13990</v>
      </c>
      <c r="B3224" s="2" t="s">
        <v>154</v>
      </c>
      <c r="C3224" s="2" t="s">
        <v>16</v>
      </c>
      <c r="D3224" s="2" t="s">
        <v>155</v>
      </c>
      <c r="E3224" s="2" t="s">
        <v>380</v>
      </c>
      <c r="F3224" s="3">
        <v>4</v>
      </c>
      <c r="G3224" s="2" t="s">
        <v>1101</v>
      </c>
      <c r="H3224" s="2" t="s">
        <v>13991</v>
      </c>
      <c r="I3224" s="3" t="s">
        <v>13992</v>
      </c>
      <c r="J3224" s="3" t="s">
        <v>1098</v>
      </c>
      <c r="K3224" s="2" t="s">
        <v>13993</v>
      </c>
    </row>
    <row r="3225" spans="1:11" x14ac:dyDescent="0.25">
      <c r="A3225" s="2" t="s">
        <v>13994</v>
      </c>
      <c r="B3225" s="2" t="s">
        <v>154</v>
      </c>
      <c r="C3225" s="2" t="s">
        <v>16</v>
      </c>
      <c r="D3225" s="2" t="s">
        <v>155</v>
      </c>
      <c r="E3225" s="2" t="s">
        <v>380</v>
      </c>
      <c r="F3225" s="3">
        <v>5</v>
      </c>
      <c r="G3225" s="2" t="s">
        <v>1101</v>
      </c>
      <c r="H3225" s="2" t="s">
        <v>13995</v>
      </c>
      <c r="I3225" s="3" t="s">
        <v>13996</v>
      </c>
      <c r="J3225" s="3" t="s">
        <v>1098</v>
      </c>
      <c r="K3225" s="2" t="s">
        <v>13997</v>
      </c>
    </row>
    <row r="3226" spans="1:11" x14ac:dyDescent="0.25">
      <c r="A3226" s="2" t="s">
        <v>13998</v>
      </c>
      <c r="B3226" s="2" t="s">
        <v>154</v>
      </c>
      <c r="C3226" s="2" t="s">
        <v>16</v>
      </c>
      <c r="D3226" s="2" t="s">
        <v>155</v>
      </c>
      <c r="E3226" s="2" t="s">
        <v>380</v>
      </c>
      <c r="F3226" s="3">
        <v>6</v>
      </c>
      <c r="G3226" s="2" t="s">
        <v>1101</v>
      </c>
      <c r="H3226" s="2" t="s">
        <v>13999</v>
      </c>
      <c r="I3226" s="3" t="s">
        <v>14000</v>
      </c>
      <c r="J3226" s="3" t="s">
        <v>1098</v>
      </c>
      <c r="K3226" s="2" t="s">
        <v>14001</v>
      </c>
    </row>
    <row r="3227" spans="1:11" x14ac:dyDescent="0.25">
      <c r="A3227" s="2" t="s">
        <v>14002</v>
      </c>
      <c r="B3227" s="2" t="s">
        <v>154</v>
      </c>
      <c r="C3227" s="2" t="s">
        <v>16</v>
      </c>
      <c r="D3227" s="2" t="s">
        <v>155</v>
      </c>
      <c r="E3227" s="2" t="s">
        <v>1189</v>
      </c>
      <c r="F3227" s="3">
        <v>0</v>
      </c>
      <c r="G3227" s="2" t="s">
        <v>1095</v>
      </c>
      <c r="H3227" s="2" t="s">
        <v>14003</v>
      </c>
      <c r="I3227" s="3" t="s">
        <v>14004</v>
      </c>
      <c r="J3227" s="3" t="s">
        <v>1098</v>
      </c>
      <c r="K3227" s="2" t="s">
        <v>14005</v>
      </c>
    </row>
    <row r="3228" spans="1:11" x14ac:dyDescent="0.25">
      <c r="A3228" s="2" t="s">
        <v>14006</v>
      </c>
      <c r="B3228" s="2" t="s">
        <v>154</v>
      </c>
      <c r="C3228" s="2" t="s">
        <v>16</v>
      </c>
      <c r="D3228" s="2" t="s">
        <v>155</v>
      </c>
      <c r="E3228" s="2" t="s">
        <v>1189</v>
      </c>
      <c r="F3228" s="3">
        <v>1</v>
      </c>
      <c r="G3228" s="2" t="s">
        <v>1101</v>
      </c>
      <c r="H3228" s="2" t="s">
        <v>14007</v>
      </c>
      <c r="I3228" s="3" t="s">
        <v>14008</v>
      </c>
      <c r="J3228" s="3" t="s">
        <v>1098</v>
      </c>
      <c r="K3228" s="2" t="s">
        <v>14009</v>
      </c>
    </row>
    <row r="3229" spans="1:11" x14ac:dyDescent="0.25">
      <c r="A3229" s="2" t="s">
        <v>14010</v>
      </c>
      <c r="B3229" s="2" t="s">
        <v>154</v>
      </c>
      <c r="C3229" s="2" t="s">
        <v>16</v>
      </c>
      <c r="D3229" s="2" t="s">
        <v>155</v>
      </c>
      <c r="E3229" s="2" t="s">
        <v>1189</v>
      </c>
      <c r="F3229" s="3">
        <v>2</v>
      </c>
      <c r="G3229" s="2" t="s">
        <v>1101</v>
      </c>
      <c r="H3229" s="2" t="s">
        <v>14011</v>
      </c>
      <c r="I3229" s="3" t="s">
        <v>14012</v>
      </c>
      <c r="J3229" s="3" t="s">
        <v>1098</v>
      </c>
      <c r="K3229" s="2" t="s">
        <v>14013</v>
      </c>
    </row>
    <row r="3230" spans="1:11" x14ac:dyDescent="0.25">
      <c r="A3230" s="2" t="s">
        <v>14014</v>
      </c>
      <c r="B3230" s="2" t="s">
        <v>154</v>
      </c>
      <c r="C3230" s="2" t="s">
        <v>16</v>
      </c>
      <c r="D3230" s="2" t="s">
        <v>155</v>
      </c>
      <c r="E3230" s="2" t="s">
        <v>1189</v>
      </c>
      <c r="F3230" s="3">
        <v>3</v>
      </c>
      <c r="G3230" s="2" t="s">
        <v>1101</v>
      </c>
      <c r="H3230" s="2" t="s">
        <v>14015</v>
      </c>
      <c r="I3230" s="3" t="s">
        <v>14016</v>
      </c>
      <c r="J3230" s="3" t="s">
        <v>1098</v>
      </c>
      <c r="K3230" s="2" t="s">
        <v>14017</v>
      </c>
    </row>
    <row r="3231" spans="1:11" x14ac:dyDescent="0.25">
      <c r="A3231" s="2" t="s">
        <v>14018</v>
      </c>
      <c r="B3231" s="2" t="s">
        <v>154</v>
      </c>
      <c r="C3231" s="2" t="s">
        <v>16</v>
      </c>
      <c r="D3231" s="2" t="s">
        <v>155</v>
      </c>
      <c r="E3231" s="2" t="s">
        <v>1189</v>
      </c>
      <c r="F3231" s="3">
        <v>4</v>
      </c>
      <c r="G3231" s="2" t="s">
        <v>1101</v>
      </c>
      <c r="H3231" s="2" t="s">
        <v>14019</v>
      </c>
      <c r="I3231" s="3" t="s">
        <v>14020</v>
      </c>
      <c r="J3231" s="3" t="s">
        <v>1132</v>
      </c>
      <c r="K3231" s="2" t="s">
        <v>14021</v>
      </c>
    </row>
    <row r="3232" spans="1:11" x14ac:dyDescent="0.25">
      <c r="A3232" s="2" t="s">
        <v>14022</v>
      </c>
      <c r="B3232" s="2" t="s">
        <v>154</v>
      </c>
      <c r="C3232" s="2" t="s">
        <v>16</v>
      </c>
      <c r="D3232" s="2" t="s">
        <v>155</v>
      </c>
      <c r="E3232" s="2" t="s">
        <v>1189</v>
      </c>
      <c r="F3232" s="3">
        <v>5</v>
      </c>
      <c r="G3232" s="2" t="s">
        <v>1101</v>
      </c>
      <c r="H3232" s="2" t="s">
        <v>14023</v>
      </c>
      <c r="I3232" s="3" t="s">
        <v>14024</v>
      </c>
      <c r="J3232" s="3" t="s">
        <v>1132</v>
      </c>
      <c r="K3232" s="2" t="s">
        <v>14025</v>
      </c>
    </row>
    <row r="3233" spans="1:11" x14ac:dyDescent="0.25">
      <c r="A3233" s="2" t="s">
        <v>14026</v>
      </c>
      <c r="B3233" s="2" t="s">
        <v>154</v>
      </c>
      <c r="C3233" s="2" t="s">
        <v>16</v>
      </c>
      <c r="D3233" s="2" t="s">
        <v>155</v>
      </c>
      <c r="E3233" s="2" t="s">
        <v>1189</v>
      </c>
      <c r="F3233" s="3">
        <v>6</v>
      </c>
      <c r="G3233" s="2" t="s">
        <v>1101</v>
      </c>
      <c r="H3233" s="2" t="s">
        <v>14027</v>
      </c>
      <c r="I3233" s="3" t="s">
        <v>14028</v>
      </c>
      <c r="J3233" s="3" t="s">
        <v>1132</v>
      </c>
      <c r="K3233" s="2" t="s">
        <v>14029</v>
      </c>
    </row>
    <row r="3234" spans="1:11" x14ac:dyDescent="0.25">
      <c r="A3234" s="2" t="s">
        <v>14030</v>
      </c>
      <c r="B3234" s="2" t="s">
        <v>154</v>
      </c>
      <c r="C3234" s="2" t="s">
        <v>16</v>
      </c>
      <c r="D3234" s="2" t="s">
        <v>155</v>
      </c>
      <c r="E3234" s="2" t="s">
        <v>364</v>
      </c>
      <c r="F3234" s="3">
        <v>0</v>
      </c>
      <c r="G3234" s="2" t="s">
        <v>1095</v>
      </c>
      <c r="H3234" s="2" t="s">
        <v>14031</v>
      </c>
      <c r="I3234" s="3" t="s">
        <v>14032</v>
      </c>
      <c r="J3234" s="3" t="s">
        <v>1098</v>
      </c>
      <c r="K3234" s="2" t="s">
        <v>14033</v>
      </c>
    </row>
    <row r="3235" spans="1:11" x14ac:dyDescent="0.25">
      <c r="A3235" s="2" t="s">
        <v>14034</v>
      </c>
      <c r="B3235" s="2" t="s">
        <v>154</v>
      </c>
      <c r="C3235" s="2" t="s">
        <v>16</v>
      </c>
      <c r="D3235" s="2" t="s">
        <v>155</v>
      </c>
      <c r="E3235" s="2" t="s">
        <v>364</v>
      </c>
      <c r="F3235" s="3">
        <v>1</v>
      </c>
      <c r="G3235" s="2" t="s">
        <v>1101</v>
      </c>
      <c r="H3235" s="2" t="s">
        <v>14035</v>
      </c>
      <c r="I3235" s="3" t="s">
        <v>14036</v>
      </c>
      <c r="J3235" s="3" t="s">
        <v>1098</v>
      </c>
      <c r="K3235" s="2" t="s">
        <v>14037</v>
      </c>
    </row>
    <row r="3236" spans="1:11" x14ac:dyDescent="0.25">
      <c r="A3236" s="2" t="s">
        <v>14038</v>
      </c>
      <c r="B3236" s="2" t="s">
        <v>154</v>
      </c>
      <c r="C3236" s="2" t="s">
        <v>16</v>
      </c>
      <c r="D3236" s="2" t="s">
        <v>155</v>
      </c>
      <c r="E3236" s="2" t="s">
        <v>364</v>
      </c>
      <c r="F3236" s="3">
        <v>2</v>
      </c>
      <c r="G3236" s="2" t="s">
        <v>1101</v>
      </c>
      <c r="H3236" s="2" t="s">
        <v>14039</v>
      </c>
      <c r="I3236" s="3" t="s">
        <v>14040</v>
      </c>
      <c r="J3236" s="3" t="s">
        <v>1098</v>
      </c>
      <c r="K3236" s="2" t="s">
        <v>14041</v>
      </c>
    </row>
    <row r="3237" spans="1:11" x14ac:dyDescent="0.25">
      <c r="A3237" s="2" t="s">
        <v>14042</v>
      </c>
      <c r="B3237" s="2" t="s">
        <v>154</v>
      </c>
      <c r="C3237" s="2" t="s">
        <v>16</v>
      </c>
      <c r="D3237" s="2" t="s">
        <v>155</v>
      </c>
      <c r="E3237" s="2" t="s">
        <v>364</v>
      </c>
      <c r="F3237" s="3">
        <v>3</v>
      </c>
      <c r="G3237" s="2" t="s">
        <v>1101</v>
      </c>
      <c r="H3237" s="2" t="s">
        <v>14043</v>
      </c>
      <c r="I3237" s="3" t="s">
        <v>14044</v>
      </c>
      <c r="J3237" s="3" t="s">
        <v>1098</v>
      </c>
      <c r="K3237" s="2" t="s">
        <v>14045</v>
      </c>
    </row>
    <row r="3238" spans="1:11" x14ac:dyDescent="0.25">
      <c r="A3238" s="2" t="s">
        <v>14046</v>
      </c>
      <c r="B3238" s="2" t="s">
        <v>154</v>
      </c>
      <c r="C3238" s="2" t="s">
        <v>16</v>
      </c>
      <c r="D3238" s="2" t="s">
        <v>155</v>
      </c>
      <c r="E3238" s="2" t="s">
        <v>364</v>
      </c>
      <c r="F3238" s="3">
        <v>4</v>
      </c>
      <c r="G3238" s="2" t="s">
        <v>1101</v>
      </c>
      <c r="H3238" s="2" t="s">
        <v>14047</v>
      </c>
      <c r="I3238" s="3" t="s">
        <v>14048</v>
      </c>
      <c r="J3238" s="3" t="s">
        <v>1098</v>
      </c>
      <c r="K3238" s="2" t="s">
        <v>14049</v>
      </c>
    </row>
    <row r="3239" spans="1:11" x14ac:dyDescent="0.25">
      <c r="A3239" s="2" t="s">
        <v>14050</v>
      </c>
      <c r="B3239" s="2" t="s">
        <v>154</v>
      </c>
      <c r="C3239" s="2" t="s">
        <v>16</v>
      </c>
      <c r="D3239" s="2" t="s">
        <v>155</v>
      </c>
      <c r="E3239" s="2" t="s">
        <v>364</v>
      </c>
      <c r="F3239" s="3">
        <v>5</v>
      </c>
      <c r="G3239" s="2" t="s">
        <v>1101</v>
      </c>
      <c r="H3239" s="2" t="s">
        <v>14051</v>
      </c>
      <c r="I3239" s="3" t="s">
        <v>14052</v>
      </c>
      <c r="J3239" s="3" t="s">
        <v>1098</v>
      </c>
      <c r="K3239" s="2" t="s">
        <v>14053</v>
      </c>
    </row>
    <row r="3240" spans="1:11" x14ac:dyDescent="0.25">
      <c r="A3240" s="2" t="s">
        <v>14054</v>
      </c>
      <c r="B3240" s="2" t="s">
        <v>154</v>
      </c>
      <c r="C3240" s="2" t="s">
        <v>16</v>
      </c>
      <c r="D3240" s="2" t="s">
        <v>155</v>
      </c>
      <c r="E3240" s="2" t="s">
        <v>364</v>
      </c>
      <c r="F3240" s="3">
        <v>6</v>
      </c>
      <c r="G3240" s="2" t="s">
        <v>1101</v>
      </c>
      <c r="H3240" s="2" t="s">
        <v>14055</v>
      </c>
      <c r="I3240" s="3" t="s">
        <v>14056</v>
      </c>
      <c r="J3240" s="3" t="s">
        <v>1098</v>
      </c>
      <c r="K3240" s="2" t="s">
        <v>14057</v>
      </c>
    </row>
    <row r="3241" spans="1:11" x14ac:dyDescent="0.25">
      <c r="A3241" s="2" t="s">
        <v>14058</v>
      </c>
      <c r="B3241" s="2" t="s">
        <v>154</v>
      </c>
      <c r="C3241" s="2" t="s">
        <v>16</v>
      </c>
      <c r="D3241" s="2" t="s">
        <v>155</v>
      </c>
      <c r="E3241" s="2" t="s">
        <v>370</v>
      </c>
      <c r="F3241" s="3">
        <v>0</v>
      </c>
      <c r="G3241" s="2" t="s">
        <v>1095</v>
      </c>
      <c r="H3241" s="2" t="s">
        <v>14059</v>
      </c>
      <c r="I3241" s="3" t="s">
        <v>14060</v>
      </c>
      <c r="J3241" s="3" t="s">
        <v>1098</v>
      </c>
      <c r="K3241" s="2" t="s">
        <v>14061</v>
      </c>
    </row>
    <row r="3242" spans="1:11" x14ac:dyDescent="0.25">
      <c r="A3242" s="2" t="s">
        <v>14062</v>
      </c>
      <c r="B3242" s="2" t="s">
        <v>154</v>
      </c>
      <c r="C3242" s="2" t="s">
        <v>16</v>
      </c>
      <c r="D3242" s="2" t="s">
        <v>155</v>
      </c>
      <c r="E3242" s="2" t="s">
        <v>370</v>
      </c>
      <c r="F3242" s="3">
        <v>1</v>
      </c>
      <c r="G3242" s="2" t="s">
        <v>1101</v>
      </c>
      <c r="H3242" s="2" t="s">
        <v>14063</v>
      </c>
      <c r="I3242" s="3" t="s">
        <v>14064</v>
      </c>
      <c r="J3242" s="3" t="s">
        <v>1098</v>
      </c>
      <c r="K3242" s="2" t="s">
        <v>14065</v>
      </c>
    </row>
    <row r="3243" spans="1:11" x14ac:dyDescent="0.25">
      <c r="A3243" s="2" t="s">
        <v>14066</v>
      </c>
      <c r="B3243" s="2" t="s">
        <v>154</v>
      </c>
      <c r="C3243" s="2" t="s">
        <v>16</v>
      </c>
      <c r="D3243" s="2" t="s">
        <v>155</v>
      </c>
      <c r="E3243" s="2" t="s">
        <v>370</v>
      </c>
      <c r="F3243" s="3">
        <v>2</v>
      </c>
      <c r="G3243" s="2" t="s">
        <v>1101</v>
      </c>
      <c r="H3243" s="2" t="s">
        <v>14067</v>
      </c>
      <c r="I3243" s="3" t="s">
        <v>14068</v>
      </c>
      <c r="J3243" s="3" t="s">
        <v>1098</v>
      </c>
      <c r="K3243" s="2" t="s">
        <v>14069</v>
      </c>
    </row>
    <row r="3244" spans="1:11" x14ac:dyDescent="0.25">
      <c r="A3244" s="2" t="s">
        <v>14070</v>
      </c>
      <c r="B3244" s="2" t="s">
        <v>154</v>
      </c>
      <c r="C3244" s="2" t="s">
        <v>16</v>
      </c>
      <c r="D3244" s="2" t="s">
        <v>155</v>
      </c>
      <c r="E3244" s="2" t="s">
        <v>370</v>
      </c>
      <c r="F3244" s="3">
        <v>3</v>
      </c>
      <c r="G3244" s="2" t="s">
        <v>1101</v>
      </c>
      <c r="H3244" s="2" t="s">
        <v>14071</v>
      </c>
      <c r="I3244" s="3" t="s">
        <v>14072</v>
      </c>
      <c r="J3244" s="3" t="s">
        <v>1098</v>
      </c>
      <c r="K3244" s="2" t="s">
        <v>14073</v>
      </c>
    </row>
    <row r="3245" spans="1:11" x14ac:dyDescent="0.25">
      <c r="A3245" s="2" t="s">
        <v>14074</v>
      </c>
      <c r="B3245" s="2" t="s">
        <v>154</v>
      </c>
      <c r="C3245" s="2" t="s">
        <v>16</v>
      </c>
      <c r="D3245" s="2" t="s">
        <v>155</v>
      </c>
      <c r="E3245" s="2" t="s">
        <v>370</v>
      </c>
      <c r="F3245" s="3">
        <v>4</v>
      </c>
      <c r="G3245" s="2" t="s">
        <v>1101</v>
      </c>
      <c r="H3245" s="2" t="s">
        <v>14075</v>
      </c>
      <c r="I3245" s="3" t="s">
        <v>14076</v>
      </c>
      <c r="J3245" s="3" t="s">
        <v>1098</v>
      </c>
      <c r="K3245" s="2" t="s">
        <v>14077</v>
      </c>
    </row>
    <row r="3246" spans="1:11" x14ac:dyDescent="0.25">
      <c r="A3246" s="2" t="s">
        <v>14078</v>
      </c>
      <c r="B3246" s="2" t="s">
        <v>154</v>
      </c>
      <c r="C3246" s="2" t="s">
        <v>16</v>
      </c>
      <c r="D3246" s="2" t="s">
        <v>155</v>
      </c>
      <c r="E3246" s="2" t="s">
        <v>370</v>
      </c>
      <c r="F3246" s="3">
        <v>5</v>
      </c>
      <c r="G3246" s="2" t="s">
        <v>1101</v>
      </c>
      <c r="H3246" s="2" t="s">
        <v>14079</v>
      </c>
      <c r="I3246" s="3" t="s">
        <v>14080</v>
      </c>
      <c r="J3246" s="3" t="s">
        <v>1098</v>
      </c>
      <c r="K3246" s="2" t="s">
        <v>14081</v>
      </c>
    </row>
    <row r="3247" spans="1:11" x14ac:dyDescent="0.25">
      <c r="A3247" s="2" t="s">
        <v>14082</v>
      </c>
      <c r="B3247" s="2" t="s">
        <v>154</v>
      </c>
      <c r="C3247" s="2" t="s">
        <v>16</v>
      </c>
      <c r="D3247" s="2" t="s">
        <v>155</v>
      </c>
      <c r="E3247" s="2" t="s">
        <v>370</v>
      </c>
      <c r="F3247" s="3">
        <v>6</v>
      </c>
      <c r="G3247" s="2" t="s">
        <v>1101</v>
      </c>
      <c r="H3247" s="2" t="s">
        <v>14083</v>
      </c>
      <c r="I3247" s="3" t="s">
        <v>14084</v>
      </c>
      <c r="J3247" s="3" t="s">
        <v>1098</v>
      </c>
      <c r="K3247" s="2" t="s">
        <v>14085</v>
      </c>
    </row>
    <row r="3248" spans="1:11" x14ac:dyDescent="0.25">
      <c r="A3248" s="2" t="s">
        <v>14086</v>
      </c>
      <c r="B3248" s="2" t="s">
        <v>154</v>
      </c>
      <c r="C3248" s="2" t="s">
        <v>16</v>
      </c>
      <c r="D3248" s="2" t="s">
        <v>155</v>
      </c>
      <c r="E3248" s="2" t="s">
        <v>405</v>
      </c>
      <c r="F3248" s="3">
        <v>0</v>
      </c>
      <c r="G3248" s="2" t="s">
        <v>1095</v>
      </c>
      <c r="H3248" s="2" t="s">
        <v>14087</v>
      </c>
      <c r="I3248" s="3" t="s">
        <v>14088</v>
      </c>
      <c r="J3248" s="3" t="s">
        <v>1137</v>
      </c>
      <c r="K3248" s="2" t="s">
        <v>14089</v>
      </c>
    </row>
    <row r="3249" spans="1:11" x14ac:dyDescent="0.25">
      <c r="A3249" s="2" t="s">
        <v>14090</v>
      </c>
      <c r="B3249" s="2" t="s">
        <v>154</v>
      </c>
      <c r="C3249" s="2" t="s">
        <v>16</v>
      </c>
      <c r="D3249" s="2" t="s">
        <v>155</v>
      </c>
      <c r="E3249" s="2" t="s">
        <v>405</v>
      </c>
      <c r="F3249" s="3">
        <v>1</v>
      </c>
      <c r="G3249" s="2" t="s">
        <v>1101</v>
      </c>
      <c r="H3249" s="2" t="s">
        <v>14091</v>
      </c>
      <c r="I3249" s="3" t="s">
        <v>14092</v>
      </c>
      <c r="J3249" s="3" t="s">
        <v>1098</v>
      </c>
      <c r="K3249" s="2" t="s">
        <v>14093</v>
      </c>
    </row>
    <row r="3250" spans="1:11" x14ac:dyDescent="0.25">
      <c r="A3250" s="2" t="s">
        <v>14094</v>
      </c>
      <c r="B3250" s="2" t="s">
        <v>154</v>
      </c>
      <c r="C3250" s="2" t="s">
        <v>16</v>
      </c>
      <c r="D3250" s="2" t="s">
        <v>155</v>
      </c>
      <c r="E3250" s="2" t="s">
        <v>405</v>
      </c>
      <c r="F3250" s="3">
        <v>2</v>
      </c>
      <c r="G3250" s="2" t="s">
        <v>1101</v>
      </c>
      <c r="H3250" s="2" t="s">
        <v>14095</v>
      </c>
      <c r="I3250" s="3" t="s">
        <v>14096</v>
      </c>
      <c r="J3250" s="3" t="s">
        <v>1098</v>
      </c>
      <c r="K3250" s="2" t="s">
        <v>14097</v>
      </c>
    </row>
    <row r="3251" spans="1:11" x14ac:dyDescent="0.25">
      <c r="A3251" s="2" t="s">
        <v>14098</v>
      </c>
      <c r="B3251" s="2" t="s">
        <v>154</v>
      </c>
      <c r="C3251" s="2" t="s">
        <v>16</v>
      </c>
      <c r="D3251" s="2" t="s">
        <v>155</v>
      </c>
      <c r="E3251" s="2" t="s">
        <v>405</v>
      </c>
      <c r="F3251" s="3">
        <v>3</v>
      </c>
      <c r="G3251" s="2" t="s">
        <v>1101</v>
      </c>
      <c r="H3251" s="2" t="s">
        <v>14099</v>
      </c>
      <c r="I3251" s="3" t="s">
        <v>14100</v>
      </c>
      <c r="J3251" s="3" t="s">
        <v>1098</v>
      </c>
      <c r="K3251" s="2" t="s">
        <v>14101</v>
      </c>
    </row>
    <row r="3252" spans="1:11" x14ac:dyDescent="0.25">
      <c r="A3252" s="2" t="s">
        <v>14102</v>
      </c>
      <c r="B3252" s="2" t="s">
        <v>154</v>
      </c>
      <c r="C3252" s="2" t="s">
        <v>16</v>
      </c>
      <c r="D3252" s="2" t="s">
        <v>155</v>
      </c>
      <c r="E3252" s="2" t="s">
        <v>405</v>
      </c>
      <c r="F3252" s="3">
        <v>4</v>
      </c>
      <c r="G3252" s="2" t="s">
        <v>1101</v>
      </c>
      <c r="H3252" s="2" t="s">
        <v>14103</v>
      </c>
      <c r="I3252" s="3" t="s">
        <v>14104</v>
      </c>
      <c r="J3252" s="3" t="s">
        <v>1098</v>
      </c>
      <c r="K3252" s="2" t="s">
        <v>14105</v>
      </c>
    </row>
    <row r="3253" spans="1:11" x14ac:dyDescent="0.25">
      <c r="A3253" s="2" t="s">
        <v>14106</v>
      </c>
      <c r="B3253" s="2" t="s">
        <v>154</v>
      </c>
      <c r="C3253" s="2" t="s">
        <v>16</v>
      </c>
      <c r="D3253" s="2" t="s">
        <v>155</v>
      </c>
      <c r="E3253" s="2" t="s">
        <v>405</v>
      </c>
      <c r="F3253" s="3">
        <v>5</v>
      </c>
      <c r="G3253" s="2" t="s">
        <v>1101</v>
      </c>
      <c r="H3253" s="2" t="s">
        <v>14107</v>
      </c>
      <c r="I3253" s="3" t="s">
        <v>14108</v>
      </c>
      <c r="J3253" s="3" t="s">
        <v>1098</v>
      </c>
      <c r="K3253" s="2" t="s">
        <v>14109</v>
      </c>
    </row>
    <row r="3254" spans="1:11" x14ac:dyDescent="0.25">
      <c r="A3254" s="2" t="s">
        <v>14110</v>
      </c>
      <c r="B3254" s="2" t="s">
        <v>154</v>
      </c>
      <c r="C3254" s="2" t="s">
        <v>16</v>
      </c>
      <c r="D3254" s="2" t="s">
        <v>155</v>
      </c>
      <c r="E3254" s="2" t="s">
        <v>405</v>
      </c>
      <c r="F3254" s="3">
        <v>6</v>
      </c>
      <c r="G3254" s="2" t="s">
        <v>1101</v>
      </c>
      <c r="H3254" s="2" t="s">
        <v>14111</v>
      </c>
      <c r="I3254" s="3" t="s">
        <v>14112</v>
      </c>
      <c r="J3254" s="3" t="s">
        <v>1098</v>
      </c>
      <c r="K3254" s="2" t="s">
        <v>14113</v>
      </c>
    </row>
    <row r="3255" spans="1:11" x14ac:dyDescent="0.25">
      <c r="A3255" s="2" t="s">
        <v>14114</v>
      </c>
      <c r="B3255" s="2" t="s">
        <v>157</v>
      </c>
      <c r="C3255" s="2" t="s">
        <v>16</v>
      </c>
      <c r="D3255" s="2" t="s">
        <v>158</v>
      </c>
      <c r="E3255" s="2" t="s">
        <v>380</v>
      </c>
      <c r="F3255" s="3">
        <v>0</v>
      </c>
      <c r="G3255" s="2" t="s">
        <v>1095</v>
      </c>
      <c r="H3255" s="2" t="s">
        <v>14115</v>
      </c>
      <c r="I3255" s="3" t="s">
        <v>14116</v>
      </c>
      <c r="J3255" s="3" t="s">
        <v>1098</v>
      </c>
      <c r="K3255" s="2" t="s">
        <v>14117</v>
      </c>
    </row>
    <row r="3256" spans="1:11" x14ac:dyDescent="0.25">
      <c r="A3256" s="2" t="s">
        <v>14118</v>
      </c>
      <c r="B3256" s="2" t="s">
        <v>157</v>
      </c>
      <c r="C3256" s="2" t="s">
        <v>16</v>
      </c>
      <c r="D3256" s="2" t="s">
        <v>158</v>
      </c>
      <c r="E3256" s="2" t="s">
        <v>380</v>
      </c>
      <c r="F3256" s="3">
        <v>1</v>
      </c>
      <c r="G3256" s="2" t="s">
        <v>1101</v>
      </c>
      <c r="H3256" s="2" t="s">
        <v>14119</v>
      </c>
      <c r="I3256" s="3" t="s">
        <v>14120</v>
      </c>
      <c r="J3256" s="3" t="s">
        <v>1098</v>
      </c>
      <c r="K3256" s="2" t="s">
        <v>14121</v>
      </c>
    </row>
    <row r="3257" spans="1:11" x14ac:dyDescent="0.25">
      <c r="A3257" s="2" t="s">
        <v>14122</v>
      </c>
      <c r="B3257" s="2" t="s">
        <v>157</v>
      </c>
      <c r="C3257" s="2" t="s">
        <v>16</v>
      </c>
      <c r="D3257" s="2" t="s">
        <v>158</v>
      </c>
      <c r="E3257" s="2" t="s">
        <v>380</v>
      </c>
      <c r="F3257" s="3">
        <v>2</v>
      </c>
      <c r="G3257" s="2" t="s">
        <v>1101</v>
      </c>
      <c r="H3257" s="2" t="s">
        <v>14123</v>
      </c>
      <c r="I3257" s="3" t="s">
        <v>14124</v>
      </c>
      <c r="J3257" s="3" t="s">
        <v>1098</v>
      </c>
      <c r="K3257" s="2" t="s">
        <v>14125</v>
      </c>
    </row>
    <row r="3258" spans="1:11" x14ac:dyDescent="0.25">
      <c r="A3258" s="2" t="s">
        <v>14126</v>
      </c>
      <c r="B3258" s="2" t="s">
        <v>157</v>
      </c>
      <c r="C3258" s="2" t="s">
        <v>16</v>
      </c>
      <c r="D3258" s="2" t="s">
        <v>158</v>
      </c>
      <c r="E3258" s="2" t="s">
        <v>380</v>
      </c>
      <c r="F3258" s="3">
        <v>3</v>
      </c>
      <c r="G3258" s="2" t="s">
        <v>1101</v>
      </c>
      <c r="H3258" s="2" t="s">
        <v>14127</v>
      </c>
      <c r="I3258" s="3" t="s">
        <v>14128</v>
      </c>
      <c r="J3258" s="3" t="s">
        <v>1098</v>
      </c>
      <c r="K3258" s="2" t="s">
        <v>14129</v>
      </c>
    </row>
    <row r="3259" spans="1:11" x14ac:dyDescent="0.25">
      <c r="A3259" s="2" t="s">
        <v>14130</v>
      </c>
      <c r="B3259" s="2" t="s">
        <v>157</v>
      </c>
      <c r="C3259" s="2" t="s">
        <v>16</v>
      </c>
      <c r="D3259" s="2" t="s">
        <v>158</v>
      </c>
      <c r="E3259" s="2" t="s">
        <v>380</v>
      </c>
      <c r="F3259" s="3">
        <v>4</v>
      </c>
      <c r="G3259" s="2" t="s">
        <v>1101</v>
      </c>
      <c r="H3259" s="2" t="s">
        <v>14131</v>
      </c>
      <c r="I3259" s="3" t="s">
        <v>14132</v>
      </c>
      <c r="J3259" s="3" t="s">
        <v>1098</v>
      </c>
      <c r="K3259" s="2" t="s">
        <v>14133</v>
      </c>
    </row>
    <row r="3260" spans="1:11" x14ac:dyDescent="0.25">
      <c r="A3260" s="2" t="s">
        <v>14134</v>
      </c>
      <c r="B3260" s="2" t="s">
        <v>157</v>
      </c>
      <c r="C3260" s="2" t="s">
        <v>16</v>
      </c>
      <c r="D3260" s="2" t="s">
        <v>158</v>
      </c>
      <c r="E3260" s="2" t="s">
        <v>380</v>
      </c>
      <c r="F3260" s="3">
        <v>5</v>
      </c>
      <c r="G3260" s="2" t="s">
        <v>1101</v>
      </c>
      <c r="H3260" s="2" t="s">
        <v>14135</v>
      </c>
      <c r="I3260" s="3" t="s">
        <v>14136</v>
      </c>
      <c r="J3260" s="3" t="s">
        <v>1098</v>
      </c>
      <c r="K3260" s="2" t="s">
        <v>14137</v>
      </c>
    </row>
    <row r="3261" spans="1:11" x14ac:dyDescent="0.25">
      <c r="A3261" s="2" t="s">
        <v>14138</v>
      </c>
      <c r="B3261" s="2" t="s">
        <v>157</v>
      </c>
      <c r="C3261" s="2" t="s">
        <v>16</v>
      </c>
      <c r="D3261" s="2" t="s">
        <v>158</v>
      </c>
      <c r="E3261" s="2" t="s">
        <v>380</v>
      </c>
      <c r="F3261" s="3">
        <v>6</v>
      </c>
      <c r="G3261" s="2" t="s">
        <v>1101</v>
      </c>
      <c r="H3261" s="2" t="s">
        <v>14139</v>
      </c>
      <c r="I3261" s="3" t="s">
        <v>14140</v>
      </c>
      <c r="J3261" s="3" t="s">
        <v>1098</v>
      </c>
      <c r="K3261" s="2" t="s">
        <v>14141</v>
      </c>
    </row>
    <row r="3262" spans="1:11" x14ac:dyDescent="0.25">
      <c r="A3262" s="2" t="s">
        <v>14142</v>
      </c>
      <c r="B3262" s="2" t="s">
        <v>157</v>
      </c>
      <c r="C3262" s="2" t="s">
        <v>16</v>
      </c>
      <c r="D3262" s="2" t="s">
        <v>158</v>
      </c>
      <c r="E3262" s="2" t="s">
        <v>370</v>
      </c>
      <c r="F3262" s="3">
        <v>0</v>
      </c>
      <c r="G3262" s="2" t="s">
        <v>1095</v>
      </c>
      <c r="H3262" s="2" t="s">
        <v>14143</v>
      </c>
      <c r="I3262" s="3" t="s">
        <v>14144</v>
      </c>
      <c r="J3262" s="3" t="s">
        <v>1098</v>
      </c>
      <c r="K3262" s="2" t="s">
        <v>14145</v>
      </c>
    </row>
    <row r="3263" spans="1:11" x14ac:dyDescent="0.25">
      <c r="A3263" s="2" t="s">
        <v>14146</v>
      </c>
      <c r="B3263" s="2" t="s">
        <v>157</v>
      </c>
      <c r="C3263" s="2" t="s">
        <v>16</v>
      </c>
      <c r="D3263" s="2" t="s">
        <v>158</v>
      </c>
      <c r="E3263" s="2" t="s">
        <v>370</v>
      </c>
      <c r="F3263" s="3">
        <v>1</v>
      </c>
      <c r="G3263" s="2" t="s">
        <v>1101</v>
      </c>
      <c r="H3263" s="2" t="s">
        <v>14147</v>
      </c>
      <c r="I3263" s="3" t="s">
        <v>14148</v>
      </c>
      <c r="J3263" s="3" t="s">
        <v>1098</v>
      </c>
      <c r="K3263" s="2" t="s">
        <v>14149</v>
      </c>
    </row>
    <row r="3264" spans="1:11" x14ac:dyDescent="0.25">
      <c r="A3264" s="2" t="s">
        <v>14150</v>
      </c>
      <c r="B3264" s="2" t="s">
        <v>157</v>
      </c>
      <c r="C3264" s="2" t="s">
        <v>16</v>
      </c>
      <c r="D3264" s="2" t="s">
        <v>158</v>
      </c>
      <c r="E3264" s="2" t="s">
        <v>370</v>
      </c>
      <c r="F3264" s="3">
        <v>2</v>
      </c>
      <c r="G3264" s="2" t="s">
        <v>1101</v>
      </c>
      <c r="H3264" s="2" t="s">
        <v>14151</v>
      </c>
      <c r="I3264" s="3" t="s">
        <v>14152</v>
      </c>
      <c r="J3264" s="3" t="s">
        <v>1098</v>
      </c>
      <c r="K3264" s="2" t="s">
        <v>14153</v>
      </c>
    </row>
    <row r="3265" spans="1:11" x14ac:dyDescent="0.25">
      <c r="A3265" s="2" t="s">
        <v>14154</v>
      </c>
      <c r="B3265" s="2" t="s">
        <v>157</v>
      </c>
      <c r="C3265" s="2" t="s">
        <v>16</v>
      </c>
      <c r="D3265" s="2" t="s">
        <v>158</v>
      </c>
      <c r="E3265" s="2" t="s">
        <v>370</v>
      </c>
      <c r="F3265" s="3">
        <v>3</v>
      </c>
      <c r="G3265" s="2" t="s">
        <v>1101</v>
      </c>
      <c r="H3265" s="2" t="s">
        <v>14155</v>
      </c>
      <c r="I3265" s="3" t="s">
        <v>14156</v>
      </c>
      <c r="J3265" s="3" t="s">
        <v>1098</v>
      </c>
      <c r="K3265" s="2" t="s">
        <v>14157</v>
      </c>
    </row>
    <row r="3266" spans="1:11" x14ac:dyDescent="0.25">
      <c r="A3266" s="2" t="s">
        <v>14158</v>
      </c>
      <c r="B3266" s="2" t="s">
        <v>157</v>
      </c>
      <c r="C3266" s="2" t="s">
        <v>16</v>
      </c>
      <c r="D3266" s="2" t="s">
        <v>158</v>
      </c>
      <c r="E3266" s="2" t="s">
        <v>370</v>
      </c>
      <c r="F3266" s="3">
        <v>4</v>
      </c>
      <c r="G3266" s="2" t="s">
        <v>1101</v>
      </c>
      <c r="H3266" s="2" t="s">
        <v>14159</v>
      </c>
      <c r="I3266" s="3" t="s">
        <v>14160</v>
      </c>
      <c r="J3266" s="3" t="s">
        <v>1098</v>
      </c>
      <c r="K3266" s="2" t="s">
        <v>14161</v>
      </c>
    </row>
    <row r="3267" spans="1:11" x14ac:dyDescent="0.25">
      <c r="A3267" s="2" t="s">
        <v>14162</v>
      </c>
      <c r="B3267" s="2" t="s">
        <v>157</v>
      </c>
      <c r="C3267" s="2" t="s">
        <v>16</v>
      </c>
      <c r="D3267" s="2" t="s">
        <v>158</v>
      </c>
      <c r="E3267" s="2" t="s">
        <v>370</v>
      </c>
      <c r="F3267" s="3">
        <v>5</v>
      </c>
      <c r="G3267" s="2" t="s">
        <v>1101</v>
      </c>
      <c r="H3267" s="2" t="s">
        <v>14163</v>
      </c>
      <c r="I3267" s="3" t="s">
        <v>14164</v>
      </c>
      <c r="J3267" s="3" t="s">
        <v>1098</v>
      </c>
      <c r="K3267" s="2" t="s">
        <v>14165</v>
      </c>
    </row>
    <row r="3268" spans="1:11" x14ac:dyDescent="0.25">
      <c r="A3268" s="2" t="s">
        <v>14166</v>
      </c>
      <c r="B3268" s="2" t="s">
        <v>157</v>
      </c>
      <c r="C3268" s="2" t="s">
        <v>16</v>
      </c>
      <c r="D3268" s="2" t="s">
        <v>158</v>
      </c>
      <c r="E3268" s="2" t="s">
        <v>370</v>
      </c>
      <c r="F3268" s="3">
        <v>6</v>
      </c>
      <c r="G3268" s="2" t="s">
        <v>1101</v>
      </c>
      <c r="H3268" s="2" t="s">
        <v>14167</v>
      </c>
      <c r="I3268" s="3" t="s">
        <v>14168</v>
      </c>
      <c r="J3268" s="3" t="s">
        <v>1098</v>
      </c>
      <c r="K3268" s="2" t="s">
        <v>14169</v>
      </c>
    </row>
    <row r="3269" spans="1:11" x14ac:dyDescent="0.25">
      <c r="A3269" s="2" t="s">
        <v>14170</v>
      </c>
      <c r="B3269" s="2" t="s">
        <v>157</v>
      </c>
      <c r="C3269" s="2" t="s">
        <v>16</v>
      </c>
      <c r="D3269" s="2" t="s">
        <v>158</v>
      </c>
      <c r="E3269" s="2" t="s">
        <v>393</v>
      </c>
      <c r="F3269" s="3">
        <v>0</v>
      </c>
      <c r="G3269" s="2" t="s">
        <v>1095</v>
      </c>
      <c r="H3269" s="2" t="s">
        <v>14171</v>
      </c>
      <c r="I3269" s="3" t="s">
        <v>14172</v>
      </c>
      <c r="J3269" s="3" t="s">
        <v>1098</v>
      </c>
      <c r="K3269" s="2" t="s">
        <v>14173</v>
      </c>
    </row>
    <row r="3270" spans="1:11" x14ac:dyDescent="0.25">
      <c r="A3270" s="2" t="s">
        <v>14174</v>
      </c>
      <c r="B3270" s="2" t="s">
        <v>157</v>
      </c>
      <c r="C3270" s="2" t="s">
        <v>16</v>
      </c>
      <c r="D3270" s="2" t="s">
        <v>158</v>
      </c>
      <c r="E3270" s="2" t="s">
        <v>393</v>
      </c>
      <c r="F3270" s="3">
        <v>1</v>
      </c>
      <c r="G3270" s="2" t="s">
        <v>1101</v>
      </c>
      <c r="H3270" s="2" t="s">
        <v>14175</v>
      </c>
      <c r="I3270" s="3" t="s">
        <v>14176</v>
      </c>
      <c r="J3270" s="3" t="s">
        <v>1098</v>
      </c>
      <c r="K3270" s="2" t="s">
        <v>14177</v>
      </c>
    </row>
    <row r="3271" spans="1:11" x14ac:dyDescent="0.25">
      <c r="A3271" s="2" t="s">
        <v>14178</v>
      </c>
      <c r="B3271" s="2" t="s">
        <v>157</v>
      </c>
      <c r="C3271" s="2" t="s">
        <v>16</v>
      </c>
      <c r="D3271" s="2" t="s">
        <v>158</v>
      </c>
      <c r="E3271" s="2" t="s">
        <v>393</v>
      </c>
      <c r="F3271" s="3">
        <v>2</v>
      </c>
      <c r="G3271" s="2" t="s">
        <v>1101</v>
      </c>
      <c r="H3271" s="2" t="s">
        <v>14179</v>
      </c>
      <c r="I3271" s="3" t="s">
        <v>14180</v>
      </c>
      <c r="J3271" s="3" t="s">
        <v>1098</v>
      </c>
      <c r="K3271" s="2" t="s">
        <v>14181</v>
      </c>
    </row>
    <row r="3272" spans="1:11" x14ac:dyDescent="0.25">
      <c r="A3272" s="2" t="s">
        <v>14182</v>
      </c>
      <c r="B3272" s="2" t="s">
        <v>157</v>
      </c>
      <c r="C3272" s="2" t="s">
        <v>16</v>
      </c>
      <c r="D3272" s="2" t="s">
        <v>158</v>
      </c>
      <c r="E3272" s="2" t="s">
        <v>393</v>
      </c>
      <c r="F3272" s="3">
        <v>3</v>
      </c>
      <c r="G3272" s="2" t="s">
        <v>1101</v>
      </c>
      <c r="H3272" s="2" t="s">
        <v>14183</v>
      </c>
      <c r="I3272" s="3" t="s">
        <v>14184</v>
      </c>
      <c r="J3272" s="3" t="s">
        <v>1098</v>
      </c>
      <c r="K3272" s="2" t="s">
        <v>14185</v>
      </c>
    </row>
    <row r="3273" spans="1:11" x14ac:dyDescent="0.25">
      <c r="A3273" s="2" t="s">
        <v>14186</v>
      </c>
      <c r="B3273" s="2" t="s">
        <v>157</v>
      </c>
      <c r="C3273" s="2" t="s">
        <v>16</v>
      </c>
      <c r="D3273" s="2" t="s">
        <v>158</v>
      </c>
      <c r="E3273" s="2" t="s">
        <v>393</v>
      </c>
      <c r="F3273" s="3">
        <v>4</v>
      </c>
      <c r="G3273" s="2" t="s">
        <v>1101</v>
      </c>
      <c r="H3273" s="2" t="s">
        <v>14187</v>
      </c>
      <c r="I3273" s="3" t="s">
        <v>14188</v>
      </c>
      <c r="J3273" s="3" t="s">
        <v>1098</v>
      </c>
      <c r="K3273" s="2" t="s">
        <v>14189</v>
      </c>
    </row>
    <row r="3274" spans="1:11" x14ac:dyDescent="0.25">
      <c r="A3274" s="2" t="s">
        <v>14190</v>
      </c>
      <c r="B3274" s="2" t="s">
        <v>157</v>
      </c>
      <c r="C3274" s="2" t="s">
        <v>16</v>
      </c>
      <c r="D3274" s="2" t="s">
        <v>158</v>
      </c>
      <c r="E3274" s="2" t="s">
        <v>393</v>
      </c>
      <c r="F3274" s="3">
        <v>5</v>
      </c>
      <c r="G3274" s="2" t="s">
        <v>1101</v>
      </c>
      <c r="H3274" s="2" t="s">
        <v>14191</v>
      </c>
      <c r="I3274" s="3" t="s">
        <v>14192</v>
      </c>
      <c r="J3274" s="3" t="s">
        <v>1098</v>
      </c>
      <c r="K3274" s="2" t="s">
        <v>14193</v>
      </c>
    </row>
    <row r="3275" spans="1:11" x14ac:dyDescent="0.25">
      <c r="A3275" s="2" t="s">
        <v>14194</v>
      </c>
      <c r="B3275" s="2" t="s">
        <v>157</v>
      </c>
      <c r="C3275" s="2" t="s">
        <v>16</v>
      </c>
      <c r="D3275" s="2" t="s">
        <v>158</v>
      </c>
      <c r="E3275" s="2" t="s">
        <v>393</v>
      </c>
      <c r="F3275" s="3">
        <v>6</v>
      </c>
      <c r="G3275" s="2" t="s">
        <v>1101</v>
      </c>
      <c r="H3275" s="2" t="s">
        <v>14195</v>
      </c>
      <c r="I3275" s="3" t="s">
        <v>14196</v>
      </c>
      <c r="J3275" s="3" t="s">
        <v>1098</v>
      </c>
      <c r="K3275" s="2" t="s">
        <v>14197</v>
      </c>
    </row>
    <row r="3276" spans="1:11" x14ac:dyDescent="0.25">
      <c r="A3276" s="2" t="s">
        <v>14198</v>
      </c>
      <c r="B3276" s="2" t="s">
        <v>178</v>
      </c>
      <c r="C3276" s="2" t="s">
        <v>16</v>
      </c>
      <c r="D3276" s="2" t="s">
        <v>179</v>
      </c>
      <c r="E3276" s="2" t="s">
        <v>388</v>
      </c>
      <c r="F3276" s="3">
        <v>0</v>
      </c>
      <c r="G3276" s="2" t="s">
        <v>1095</v>
      </c>
      <c r="H3276" s="2" t="s">
        <v>14199</v>
      </c>
      <c r="I3276" s="3" t="s">
        <v>14200</v>
      </c>
      <c r="J3276" s="3" t="s">
        <v>1098</v>
      </c>
      <c r="K3276" s="2" t="s">
        <v>14201</v>
      </c>
    </row>
    <row r="3277" spans="1:11" x14ac:dyDescent="0.25">
      <c r="A3277" s="2" t="s">
        <v>14202</v>
      </c>
      <c r="B3277" s="2" t="s">
        <v>178</v>
      </c>
      <c r="C3277" s="2" t="s">
        <v>16</v>
      </c>
      <c r="D3277" s="2" t="s">
        <v>179</v>
      </c>
      <c r="E3277" s="2" t="s">
        <v>388</v>
      </c>
      <c r="F3277" s="3">
        <v>1</v>
      </c>
      <c r="G3277" s="2" t="s">
        <v>1101</v>
      </c>
      <c r="H3277" s="2" t="s">
        <v>14203</v>
      </c>
      <c r="I3277" s="3" t="s">
        <v>14204</v>
      </c>
      <c r="J3277" s="3" t="s">
        <v>1098</v>
      </c>
      <c r="K3277" s="2" t="s">
        <v>14205</v>
      </c>
    </row>
    <row r="3278" spans="1:11" x14ac:dyDescent="0.25">
      <c r="A3278" s="2" t="s">
        <v>14206</v>
      </c>
      <c r="B3278" s="2" t="s">
        <v>178</v>
      </c>
      <c r="C3278" s="2" t="s">
        <v>16</v>
      </c>
      <c r="D3278" s="2" t="s">
        <v>179</v>
      </c>
      <c r="E3278" s="2" t="s">
        <v>388</v>
      </c>
      <c r="F3278" s="3">
        <v>2</v>
      </c>
      <c r="G3278" s="2" t="s">
        <v>1101</v>
      </c>
      <c r="H3278" s="2" t="s">
        <v>14207</v>
      </c>
      <c r="I3278" s="3" t="s">
        <v>14208</v>
      </c>
      <c r="J3278" s="3" t="s">
        <v>1098</v>
      </c>
      <c r="K3278" s="2" t="s">
        <v>14209</v>
      </c>
    </row>
    <row r="3279" spans="1:11" x14ac:dyDescent="0.25">
      <c r="A3279" s="2" t="s">
        <v>14210</v>
      </c>
      <c r="B3279" s="2" t="s">
        <v>178</v>
      </c>
      <c r="C3279" s="2" t="s">
        <v>16</v>
      </c>
      <c r="D3279" s="2" t="s">
        <v>179</v>
      </c>
      <c r="E3279" s="2" t="s">
        <v>388</v>
      </c>
      <c r="F3279" s="3">
        <v>3</v>
      </c>
      <c r="G3279" s="2" t="s">
        <v>1101</v>
      </c>
      <c r="H3279" s="2" t="s">
        <v>14211</v>
      </c>
      <c r="I3279" s="3" t="s">
        <v>14212</v>
      </c>
      <c r="J3279" s="3" t="s">
        <v>2720</v>
      </c>
      <c r="K3279" s="2" t="s">
        <v>14213</v>
      </c>
    </row>
    <row r="3280" spans="1:11" x14ac:dyDescent="0.25">
      <c r="A3280" s="2" t="s">
        <v>14214</v>
      </c>
      <c r="B3280" s="2" t="s">
        <v>178</v>
      </c>
      <c r="C3280" s="2" t="s">
        <v>16</v>
      </c>
      <c r="D3280" s="2" t="s">
        <v>179</v>
      </c>
      <c r="E3280" s="2" t="s">
        <v>388</v>
      </c>
      <c r="F3280" s="3">
        <v>4</v>
      </c>
      <c r="G3280" s="2" t="s">
        <v>1101</v>
      </c>
      <c r="H3280" s="2" t="s">
        <v>14215</v>
      </c>
      <c r="I3280" s="3" t="s">
        <v>14216</v>
      </c>
      <c r="J3280" s="3" t="s">
        <v>1098</v>
      </c>
      <c r="K3280" s="2" t="s">
        <v>14217</v>
      </c>
    </row>
    <row r="3281" spans="1:11" x14ac:dyDescent="0.25">
      <c r="A3281" s="2" t="s">
        <v>14218</v>
      </c>
      <c r="B3281" s="2" t="s">
        <v>178</v>
      </c>
      <c r="C3281" s="2" t="s">
        <v>16</v>
      </c>
      <c r="D3281" s="2" t="s">
        <v>179</v>
      </c>
      <c r="E3281" s="2" t="s">
        <v>388</v>
      </c>
      <c r="F3281" s="3">
        <v>5</v>
      </c>
      <c r="G3281" s="2" t="s">
        <v>1101</v>
      </c>
      <c r="H3281" s="2" t="s">
        <v>14219</v>
      </c>
      <c r="I3281" s="3" t="s">
        <v>14220</v>
      </c>
      <c r="J3281" s="3" t="s">
        <v>1098</v>
      </c>
      <c r="K3281" s="2" t="s">
        <v>14221</v>
      </c>
    </row>
    <row r="3282" spans="1:11" x14ac:dyDescent="0.25">
      <c r="A3282" s="2" t="s">
        <v>14222</v>
      </c>
      <c r="B3282" s="2" t="s">
        <v>178</v>
      </c>
      <c r="C3282" s="2" t="s">
        <v>16</v>
      </c>
      <c r="D3282" s="2" t="s">
        <v>179</v>
      </c>
      <c r="E3282" s="2" t="s">
        <v>388</v>
      </c>
      <c r="F3282" s="3">
        <v>6</v>
      </c>
      <c r="G3282" s="2" t="s">
        <v>1101</v>
      </c>
      <c r="H3282" s="2" t="s">
        <v>14223</v>
      </c>
      <c r="I3282" s="3" t="s">
        <v>14224</v>
      </c>
      <c r="J3282" s="3" t="s">
        <v>1098</v>
      </c>
      <c r="K3282" s="2" t="s">
        <v>14225</v>
      </c>
    </row>
    <row r="3283" spans="1:11" x14ac:dyDescent="0.25">
      <c r="A3283" s="2" t="s">
        <v>14226</v>
      </c>
      <c r="B3283" s="2" t="s">
        <v>178</v>
      </c>
      <c r="C3283" s="2" t="s">
        <v>16</v>
      </c>
      <c r="D3283" s="2" t="s">
        <v>179</v>
      </c>
      <c r="E3283" s="2" t="s">
        <v>388</v>
      </c>
      <c r="F3283" s="3">
        <v>7</v>
      </c>
      <c r="G3283" s="2" t="s">
        <v>1101</v>
      </c>
      <c r="H3283" s="2" t="s">
        <v>14227</v>
      </c>
      <c r="I3283" s="3" t="s">
        <v>14228</v>
      </c>
      <c r="J3283" s="3" t="s">
        <v>1098</v>
      </c>
      <c r="K3283" s="2" t="s">
        <v>14229</v>
      </c>
    </row>
    <row r="3284" spans="1:11" x14ac:dyDescent="0.25">
      <c r="A3284" s="2" t="s">
        <v>14230</v>
      </c>
      <c r="B3284" s="2" t="s">
        <v>178</v>
      </c>
      <c r="C3284" s="2" t="s">
        <v>16</v>
      </c>
      <c r="D3284" s="2" t="s">
        <v>179</v>
      </c>
      <c r="E3284" s="2" t="s">
        <v>388</v>
      </c>
      <c r="F3284" s="3">
        <v>8</v>
      </c>
      <c r="G3284" s="2" t="s">
        <v>1101</v>
      </c>
      <c r="H3284" s="2" t="s">
        <v>14231</v>
      </c>
      <c r="I3284" s="3" t="s">
        <v>14232</v>
      </c>
      <c r="J3284" s="3" t="s">
        <v>1098</v>
      </c>
      <c r="K3284" s="2" t="s">
        <v>14233</v>
      </c>
    </row>
    <row r="3285" spans="1:11" x14ac:dyDescent="0.25">
      <c r="A3285" s="2" t="s">
        <v>14234</v>
      </c>
      <c r="B3285" s="2" t="s">
        <v>178</v>
      </c>
      <c r="C3285" s="2" t="s">
        <v>16</v>
      </c>
      <c r="D3285" s="2" t="s">
        <v>179</v>
      </c>
      <c r="E3285" s="2" t="s">
        <v>388</v>
      </c>
      <c r="F3285" s="3">
        <v>9</v>
      </c>
      <c r="G3285" s="2" t="s">
        <v>1101</v>
      </c>
      <c r="H3285" s="2" t="s">
        <v>14235</v>
      </c>
      <c r="I3285" s="3" t="s">
        <v>14236</v>
      </c>
      <c r="J3285" s="3" t="s">
        <v>1098</v>
      </c>
      <c r="K3285" s="2" t="s">
        <v>14237</v>
      </c>
    </row>
    <row r="3286" spans="1:11" x14ac:dyDescent="0.25">
      <c r="A3286" s="2" t="s">
        <v>14238</v>
      </c>
      <c r="B3286" s="2" t="s">
        <v>178</v>
      </c>
      <c r="C3286" s="2" t="s">
        <v>16</v>
      </c>
      <c r="D3286" s="2" t="s">
        <v>179</v>
      </c>
      <c r="E3286" s="2" t="s">
        <v>388</v>
      </c>
      <c r="F3286" s="3">
        <v>10</v>
      </c>
      <c r="G3286" s="2" t="s">
        <v>1101</v>
      </c>
      <c r="H3286" s="2" t="s">
        <v>14239</v>
      </c>
      <c r="I3286" s="3" t="s">
        <v>14240</v>
      </c>
      <c r="J3286" s="3" t="s">
        <v>1098</v>
      </c>
      <c r="K3286" s="2" t="s">
        <v>14241</v>
      </c>
    </row>
    <row r="3287" spans="1:11" x14ac:dyDescent="0.25">
      <c r="A3287" s="2" t="s">
        <v>14242</v>
      </c>
      <c r="B3287" s="2" t="s">
        <v>178</v>
      </c>
      <c r="C3287" s="2" t="s">
        <v>16</v>
      </c>
      <c r="D3287" s="2" t="s">
        <v>179</v>
      </c>
      <c r="E3287" s="2" t="s">
        <v>1144</v>
      </c>
      <c r="F3287" s="3">
        <v>0</v>
      </c>
      <c r="G3287" s="2" t="s">
        <v>1095</v>
      </c>
      <c r="H3287" s="2" t="s">
        <v>14243</v>
      </c>
      <c r="I3287" s="3" t="s">
        <v>14244</v>
      </c>
      <c r="J3287" s="3" t="s">
        <v>1098</v>
      </c>
      <c r="K3287" s="2" t="s">
        <v>14245</v>
      </c>
    </row>
    <row r="3288" spans="1:11" x14ac:dyDescent="0.25">
      <c r="A3288" s="2" t="s">
        <v>14246</v>
      </c>
      <c r="B3288" s="2" t="s">
        <v>178</v>
      </c>
      <c r="C3288" s="2" t="s">
        <v>16</v>
      </c>
      <c r="D3288" s="2" t="s">
        <v>179</v>
      </c>
      <c r="E3288" s="2" t="s">
        <v>1144</v>
      </c>
      <c r="F3288" s="3">
        <v>1</v>
      </c>
      <c r="G3288" s="2" t="s">
        <v>1101</v>
      </c>
      <c r="H3288" s="2" t="s">
        <v>14247</v>
      </c>
      <c r="I3288" s="3" t="s">
        <v>14248</v>
      </c>
      <c r="J3288" s="3" t="s">
        <v>1098</v>
      </c>
      <c r="K3288" s="2" t="s">
        <v>14249</v>
      </c>
    </row>
    <row r="3289" spans="1:11" x14ac:dyDescent="0.25">
      <c r="A3289" s="2" t="s">
        <v>14250</v>
      </c>
      <c r="B3289" s="2" t="s">
        <v>178</v>
      </c>
      <c r="C3289" s="2" t="s">
        <v>16</v>
      </c>
      <c r="D3289" s="2" t="s">
        <v>179</v>
      </c>
      <c r="E3289" s="2" t="s">
        <v>1144</v>
      </c>
      <c r="F3289" s="3">
        <v>2</v>
      </c>
      <c r="G3289" s="2" t="s">
        <v>1101</v>
      </c>
      <c r="H3289" s="2" t="s">
        <v>14251</v>
      </c>
      <c r="I3289" s="3" t="s">
        <v>14252</v>
      </c>
      <c r="J3289" s="3" t="s">
        <v>1098</v>
      </c>
      <c r="K3289" s="2" t="s">
        <v>14253</v>
      </c>
    </row>
    <row r="3290" spans="1:11" x14ac:dyDescent="0.25">
      <c r="A3290" s="2" t="s">
        <v>14254</v>
      </c>
      <c r="B3290" s="2" t="s">
        <v>178</v>
      </c>
      <c r="C3290" s="2" t="s">
        <v>16</v>
      </c>
      <c r="D3290" s="2" t="s">
        <v>179</v>
      </c>
      <c r="E3290" s="2" t="s">
        <v>1144</v>
      </c>
      <c r="F3290" s="3">
        <v>3</v>
      </c>
      <c r="G3290" s="2" t="s">
        <v>1101</v>
      </c>
      <c r="H3290" s="2" t="s">
        <v>14255</v>
      </c>
      <c r="I3290" s="3" t="s">
        <v>14256</v>
      </c>
      <c r="J3290" s="3" t="s">
        <v>1098</v>
      </c>
      <c r="K3290" s="2" t="s">
        <v>14257</v>
      </c>
    </row>
    <row r="3291" spans="1:11" x14ac:dyDescent="0.25">
      <c r="A3291" s="2" t="s">
        <v>14258</v>
      </c>
      <c r="B3291" s="2" t="s">
        <v>178</v>
      </c>
      <c r="C3291" s="2" t="s">
        <v>16</v>
      </c>
      <c r="D3291" s="2" t="s">
        <v>179</v>
      </c>
      <c r="E3291" s="2" t="s">
        <v>1144</v>
      </c>
      <c r="F3291" s="3">
        <v>4</v>
      </c>
      <c r="G3291" s="2" t="s">
        <v>1101</v>
      </c>
      <c r="H3291" s="2" t="s">
        <v>14259</v>
      </c>
      <c r="I3291" s="3" t="s">
        <v>14260</v>
      </c>
      <c r="J3291" s="3" t="s">
        <v>1098</v>
      </c>
      <c r="K3291" s="2" t="s">
        <v>14261</v>
      </c>
    </row>
    <row r="3292" spans="1:11" x14ac:dyDescent="0.25">
      <c r="A3292" s="2" t="s">
        <v>14262</v>
      </c>
      <c r="B3292" s="2" t="s">
        <v>178</v>
      </c>
      <c r="C3292" s="2" t="s">
        <v>16</v>
      </c>
      <c r="D3292" s="2" t="s">
        <v>179</v>
      </c>
      <c r="E3292" s="2" t="s">
        <v>1144</v>
      </c>
      <c r="F3292" s="3">
        <v>5</v>
      </c>
      <c r="G3292" s="2" t="s">
        <v>1101</v>
      </c>
      <c r="H3292" s="2" t="s">
        <v>14263</v>
      </c>
      <c r="I3292" s="3" t="s">
        <v>14264</v>
      </c>
      <c r="J3292" s="3" t="s">
        <v>1098</v>
      </c>
      <c r="K3292" s="2" t="s">
        <v>14265</v>
      </c>
    </row>
    <row r="3293" spans="1:11" x14ac:dyDescent="0.25">
      <c r="A3293" s="2" t="s">
        <v>14266</v>
      </c>
      <c r="B3293" s="2" t="s">
        <v>178</v>
      </c>
      <c r="C3293" s="2" t="s">
        <v>16</v>
      </c>
      <c r="D3293" s="2" t="s">
        <v>179</v>
      </c>
      <c r="E3293" s="2" t="s">
        <v>1144</v>
      </c>
      <c r="F3293" s="3">
        <v>6</v>
      </c>
      <c r="G3293" s="2" t="s">
        <v>1101</v>
      </c>
      <c r="H3293" s="2" t="s">
        <v>14267</v>
      </c>
      <c r="I3293" s="3" t="s">
        <v>14268</v>
      </c>
      <c r="J3293" s="3" t="s">
        <v>1098</v>
      </c>
      <c r="K3293" s="2" t="s">
        <v>14269</v>
      </c>
    </row>
    <row r="3294" spans="1:11" x14ac:dyDescent="0.25">
      <c r="A3294" s="2" t="s">
        <v>14270</v>
      </c>
      <c r="B3294" s="2" t="s">
        <v>178</v>
      </c>
      <c r="C3294" s="2" t="s">
        <v>16</v>
      </c>
      <c r="D3294" s="2" t="s">
        <v>179</v>
      </c>
      <c r="E3294" s="2" t="s">
        <v>1144</v>
      </c>
      <c r="F3294" s="3">
        <v>7</v>
      </c>
      <c r="G3294" s="2" t="s">
        <v>1101</v>
      </c>
      <c r="H3294" s="2" t="s">
        <v>14271</v>
      </c>
      <c r="I3294" s="3" t="s">
        <v>14272</v>
      </c>
      <c r="J3294" s="3" t="s">
        <v>1098</v>
      </c>
      <c r="K3294" s="2" t="s">
        <v>14273</v>
      </c>
    </row>
    <row r="3295" spans="1:11" x14ac:dyDescent="0.25">
      <c r="A3295" s="2" t="s">
        <v>14274</v>
      </c>
      <c r="B3295" s="2" t="s">
        <v>178</v>
      </c>
      <c r="C3295" s="2" t="s">
        <v>16</v>
      </c>
      <c r="D3295" s="2" t="s">
        <v>179</v>
      </c>
      <c r="E3295" s="2" t="s">
        <v>1144</v>
      </c>
      <c r="F3295" s="3">
        <v>8</v>
      </c>
      <c r="G3295" s="2" t="s">
        <v>1101</v>
      </c>
      <c r="H3295" s="2" t="s">
        <v>14275</v>
      </c>
      <c r="I3295" s="3" t="s">
        <v>14276</v>
      </c>
      <c r="J3295" s="3" t="s">
        <v>1098</v>
      </c>
      <c r="K3295" s="2" t="s">
        <v>14277</v>
      </c>
    </row>
    <row r="3296" spans="1:11" x14ac:dyDescent="0.25">
      <c r="A3296" s="2" t="s">
        <v>14278</v>
      </c>
      <c r="B3296" s="2" t="s">
        <v>178</v>
      </c>
      <c r="C3296" s="2" t="s">
        <v>16</v>
      </c>
      <c r="D3296" s="2" t="s">
        <v>179</v>
      </c>
      <c r="E3296" s="2" t="s">
        <v>1144</v>
      </c>
      <c r="F3296" s="3">
        <v>9</v>
      </c>
      <c r="G3296" s="2" t="s">
        <v>1101</v>
      </c>
      <c r="H3296" s="2" t="s">
        <v>14279</v>
      </c>
      <c r="I3296" s="3" t="s">
        <v>14280</v>
      </c>
      <c r="J3296" s="3" t="s">
        <v>1098</v>
      </c>
      <c r="K3296" s="2" t="s">
        <v>14281</v>
      </c>
    </row>
    <row r="3297" spans="1:11" x14ac:dyDescent="0.25">
      <c r="A3297" s="2" t="s">
        <v>14282</v>
      </c>
      <c r="B3297" s="2" t="s">
        <v>178</v>
      </c>
      <c r="C3297" s="2" t="s">
        <v>16</v>
      </c>
      <c r="D3297" s="2" t="s">
        <v>179</v>
      </c>
      <c r="E3297" s="2" t="s">
        <v>1144</v>
      </c>
      <c r="F3297" s="3">
        <v>10</v>
      </c>
      <c r="G3297" s="2" t="s">
        <v>1101</v>
      </c>
      <c r="H3297" s="2" t="s">
        <v>14283</v>
      </c>
      <c r="I3297" s="3" t="s">
        <v>14284</v>
      </c>
      <c r="J3297" s="3" t="s">
        <v>1098</v>
      </c>
      <c r="K3297" s="2" t="s">
        <v>14285</v>
      </c>
    </row>
    <row r="3298" spans="1:11" x14ac:dyDescent="0.25">
      <c r="A3298" s="2" t="s">
        <v>14286</v>
      </c>
      <c r="B3298" s="2" t="s">
        <v>178</v>
      </c>
      <c r="C3298" s="2" t="s">
        <v>16</v>
      </c>
      <c r="D3298" s="2" t="s">
        <v>179</v>
      </c>
      <c r="E3298" s="2" t="s">
        <v>465</v>
      </c>
      <c r="F3298" s="3">
        <v>0</v>
      </c>
      <c r="G3298" s="2" t="s">
        <v>1095</v>
      </c>
      <c r="H3298" s="2" t="s">
        <v>14287</v>
      </c>
      <c r="I3298" s="3" t="s">
        <v>14288</v>
      </c>
      <c r="J3298" s="3" t="s">
        <v>1098</v>
      </c>
      <c r="K3298" s="2" t="s">
        <v>14289</v>
      </c>
    </row>
    <row r="3299" spans="1:11" x14ac:dyDescent="0.25">
      <c r="A3299" s="2" t="s">
        <v>14290</v>
      </c>
      <c r="B3299" s="2" t="s">
        <v>178</v>
      </c>
      <c r="C3299" s="2" t="s">
        <v>16</v>
      </c>
      <c r="D3299" s="2" t="s">
        <v>179</v>
      </c>
      <c r="E3299" s="2" t="s">
        <v>465</v>
      </c>
      <c r="F3299" s="3">
        <v>1</v>
      </c>
      <c r="G3299" s="2" t="s">
        <v>1101</v>
      </c>
      <c r="H3299" s="2" t="s">
        <v>14291</v>
      </c>
      <c r="I3299" s="3" t="s">
        <v>14292</v>
      </c>
      <c r="J3299" s="3" t="s">
        <v>1098</v>
      </c>
      <c r="K3299" s="2" t="s">
        <v>14293</v>
      </c>
    </row>
    <row r="3300" spans="1:11" x14ac:dyDescent="0.25">
      <c r="A3300" s="2" t="s">
        <v>14294</v>
      </c>
      <c r="B3300" s="2" t="s">
        <v>178</v>
      </c>
      <c r="C3300" s="2" t="s">
        <v>16</v>
      </c>
      <c r="D3300" s="2" t="s">
        <v>179</v>
      </c>
      <c r="E3300" s="2" t="s">
        <v>465</v>
      </c>
      <c r="F3300" s="3">
        <v>2</v>
      </c>
      <c r="G3300" s="2" t="s">
        <v>1101</v>
      </c>
      <c r="H3300" s="2" t="s">
        <v>14295</v>
      </c>
      <c r="I3300" s="3" t="s">
        <v>14296</v>
      </c>
      <c r="J3300" s="3" t="s">
        <v>1098</v>
      </c>
      <c r="K3300" s="2" t="s">
        <v>14297</v>
      </c>
    </row>
    <row r="3301" spans="1:11" x14ac:dyDescent="0.25">
      <c r="A3301" s="2" t="s">
        <v>14298</v>
      </c>
      <c r="B3301" s="2" t="s">
        <v>178</v>
      </c>
      <c r="C3301" s="2" t="s">
        <v>16</v>
      </c>
      <c r="D3301" s="2" t="s">
        <v>179</v>
      </c>
      <c r="E3301" s="2" t="s">
        <v>465</v>
      </c>
      <c r="F3301" s="3">
        <v>3</v>
      </c>
      <c r="G3301" s="2" t="s">
        <v>1101</v>
      </c>
      <c r="H3301" s="2" t="s">
        <v>14299</v>
      </c>
      <c r="I3301" s="3" t="s">
        <v>14300</v>
      </c>
      <c r="J3301" s="3" t="s">
        <v>1098</v>
      </c>
      <c r="K3301" s="2" t="s">
        <v>14301</v>
      </c>
    </row>
    <row r="3302" spans="1:11" x14ac:dyDescent="0.25">
      <c r="A3302" s="2" t="s">
        <v>14302</v>
      </c>
      <c r="B3302" s="2" t="s">
        <v>178</v>
      </c>
      <c r="C3302" s="2" t="s">
        <v>16</v>
      </c>
      <c r="D3302" s="2" t="s">
        <v>179</v>
      </c>
      <c r="E3302" s="2" t="s">
        <v>465</v>
      </c>
      <c r="F3302" s="3">
        <v>4</v>
      </c>
      <c r="G3302" s="2" t="s">
        <v>1101</v>
      </c>
      <c r="H3302" s="2" t="s">
        <v>14303</v>
      </c>
      <c r="I3302" s="3" t="s">
        <v>14304</v>
      </c>
      <c r="J3302" s="3" t="s">
        <v>1098</v>
      </c>
      <c r="K3302" s="2" t="s">
        <v>14305</v>
      </c>
    </row>
    <row r="3303" spans="1:11" x14ac:dyDescent="0.25">
      <c r="A3303" s="2" t="s">
        <v>14306</v>
      </c>
      <c r="B3303" s="2" t="s">
        <v>178</v>
      </c>
      <c r="C3303" s="2" t="s">
        <v>16</v>
      </c>
      <c r="D3303" s="2" t="s">
        <v>179</v>
      </c>
      <c r="E3303" s="2" t="s">
        <v>465</v>
      </c>
      <c r="F3303" s="3">
        <v>5</v>
      </c>
      <c r="G3303" s="2" t="s">
        <v>1101</v>
      </c>
      <c r="H3303" s="2" t="s">
        <v>14307</v>
      </c>
      <c r="I3303" s="3" t="s">
        <v>14308</v>
      </c>
      <c r="J3303" s="3" t="s">
        <v>1098</v>
      </c>
      <c r="K3303" s="2" t="s">
        <v>14309</v>
      </c>
    </row>
    <row r="3304" spans="1:11" x14ac:dyDescent="0.25">
      <c r="A3304" s="2" t="s">
        <v>14310</v>
      </c>
      <c r="B3304" s="2" t="s">
        <v>178</v>
      </c>
      <c r="C3304" s="2" t="s">
        <v>16</v>
      </c>
      <c r="D3304" s="2" t="s">
        <v>179</v>
      </c>
      <c r="E3304" s="2" t="s">
        <v>465</v>
      </c>
      <c r="F3304" s="3">
        <v>6</v>
      </c>
      <c r="G3304" s="2" t="s">
        <v>1101</v>
      </c>
      <c r="H3304" s="2" t="s">
        <v>14311</v>
      </c>
      <c r="I3304" s="3" t="s">
        <v>14312</v>
      </c>
      <c r="J3304" s="3" t="s">
        <v>1098</v>
      </c>
      <c r="K3304" s="2" t="s">
        <v>14313</v>
      </c>
    </row>
    <row r="3305" spans="1:11" x14ac:dyDescent="0.25">
      <c r="A3305" s="2" t="s">
        <v>14314</v>
      </c>
      <c r="B3305" s="2" t="s">
        <v>178</v>
      </c>
      <c r="C3305" s="2" t="s">
        <v>16</v>
      </c>
      <c r="D3305" s="2" t="s">
        <v>179</v>
      </c>
      <c r="E3305" s="2" t="s">
        <v>465</v>
      </c>
      <c r="F3305" s="3">
        <v>7</v>
      </c>
      <c r="G3305" s="2" t="s">
        <v>1101</v>
      </c>
      <c r="H3305" s="2" t="s">
        <v>14315</v>
      </c>
      <c r="I3305" s="3" t="s">
        <v>14316</v>
      </c>
      <c r="J3305" s="3" t="s">
        <v>1098</v>
      </c>
      <c r="K3305" s="2" t="s">
        <v>14317</v>
      </c>
    </row>
    <row r="3306" spans="1:11" x14ac:dyDescent="0.25">
      <c r="A3306" s="2" t="s">
        <v>14318</v>
      </c>
      <c r="B3306" s="2" t="s">
        <v>178</v>
      </c>
      <c r="C3306" s="2" t="s">
        <v>16</v>
      </c>
      <c r="D3306" s="2" t="s">
        <v>179</v>
      </c>
      <c r="E3306" s="2" t="s">
        <v>465</v>
      </c>
      <c r="F3306" s="3">
        <v>8</v>
      </c>
      <c r="G3306" s="2" t="s">
        <v>1101</v>
      </c>
      <c r="H3306" s="2" t="s">
        <v>14319</v>
      </c>
      <c r="I3306" s="3" t="s">
        <v>14320</v>
      </c>
      <c r="J3306" s="3" t="s">
        <v>1098</v>
      </c>
      <c r="K3306" s="2" t="s">
        <v>14321</v>
      </c>
    </row>
    <row r="3307" spans="1:11" x14ac:dyDescent="0.25">
      <c r="A3307" s="2" t="s">
        <v>14322</v>
      </c>
      <c r="B3307" s="2" t="s">
        <v>178</v>
      </c>
      <c r="C3307" s="2" t="s">
        <v>16</v>
      </c>
      <c r="D3307" s="2" t="s">
        <v>179</v>
      </c>
      <c r="E3307" s="2" t="s">
        <v>465</v>
      </c>
      <c r="F3307" s="3">
        <v>9</v>
      </c>
      <c r="G3307" s="2" t="s">
        <v>1101</v>
      </c>
      <c r="H3307" s="2" t="s">
        <v>14323</v>
      </c>
      <c r="I3307" s="3" t="s">
        <v>14324</v>
      </c>
      <c r="J3307" s="3" t="s">
        <v>1098</v>
      </c>
      <c r="K3307" s="2" t="s">
        <v>14325</v>
      </c>
    </row>
    <row r="3308" spans="1:11" x14ac:dyDescent="0.25">
      <c r="A3308" s="2" t="s">
        <v>14326</v>
      </c>
      <c r="B3308" s="2" t="s">
        <v>178</v>
      </c>
      <c r="C3308" s="2" t="s">
        <v>16</v>
      </c>
      <c r="D3308" s="2" t="s">
        <v>179</v>
      </c>
      <c r="E3308" s="2" t="s">
        <v>465</v>
      </c>
      <c r="F3308" s="3">
        <v>10</v>
      </c>
      <c r="G3308" s="2" t="s">
        <v>1101</v>
      </c>
      <c r="H3308" s="2" t="s">
        <v>14327</v>
      </c>
      <c r="I3308" s="3" t="s">
        <v>14328</v>
      </c>
      <c r="J3308" s="3" t="s">
        <v>1098</v>
      </c>
      <c r="K3308" s="2" t="s">
        <v>14329</v>
      </c>
    </row>
    <row r="3309" spans="1:11" x14ac:dyDescent="0.25">
      <c r="A3309" s="2" t="s">
        <v>14330</v>
      </c>
      <c r="B3309" s="2" t="s">
        <v>178</v>
      </c>
      <c r="C3309" s="2" t="s">
        <v>16</v>
      </c>
      <c r="D3309" s="2" t="s">
        <v>179</v>
      </c>
      <c r="E3309" s="2" t="s">
        <v>380</v>
      </c>
      <c r="F3309" s="3">
        <v>0</v>
      </c>
      <c r="G3309" s="2" t="s">
        <v>1095</v>
      </c>
      <c r="H3309" s="2" t="s">
        <v>14331</v>
      </c>
      <c r="I3309" s="3" t="s">
        <v>14332</v>
      </c>
      <c r="J3309" s="3" t="s">
        <v>1132</v>
      </c>
      <c r="K3309" s="2" t="s">
        <v>14333</v>
      </c>
    </row>
    <row r="3310" spans="1:11" x14ac:dyDescent="0.25">
      <c r="A3310" s="2" t="s">
        <v>14334</v>
      </c>
      <c r="B3310" s="2" t="s">
        <v>178</v>
      </c>
      <c r="C3310" s="2" t="s">
        <v>16</v>
      </c>
      <c r="D3310" s="2" t="s">
        <v>179</v>
      </c>
      <c r="E3310" s="2" t="s">
        <v>380</v>
      </c>
      <c r="F3310" s="3">
        <v>1</v>
      </c>
      <c r="G3310" s="2" t="s">
        <v>1101</v>
      </c>
      <c r="H3310" s="2" t="s">
        <v>14335</v>
      </c>
      <c r="I3310" s="3" t="s">
        <v>14336</v>
      </c>
      <c r="J3310" s="3" t="s">
        <v>1098</v>
      </c>
      <c r="K3310" s="2" t="s">
        <v>14337</v>
      </c>
    </row>
    <row r="3311" spans="1:11" x14ac:dyDescent="0.25">
      <c r="A3311" s="2" t="s">
        <v>14338</v>
      </c>
      <c r="B3311" s="2" t="s">
        <v>178</v>
      </c>
      <c r="C3311" s="2" t="s">
        <v>16</v>
      </c>
      <c r="D3311" s="2" t="s">
        <v>179</v>
      </c>
      <c r="E3311" s="2" t="s">
        <v>380</v>
      </c>
      <c r="F3311" s="3">
        <v>2</v>
      </c>
      <c r="G3311" s="2" t="s">
        <v>1101</v>
      </c>
      <c r="H3311" s="2" t="s">
        <v>14339</v>
      </c>
      <c r="I3311" s="3" t="s">
        <v>14340</v>
      </c>
      <c r="J3311" s="3" t="s">
        <v>1098</v>
      </c>
      <c r="K3311" s="2" t="s">
        <v>14341</v>
      </c>
    </row>
    <row r="3312" spans="1:11" x14ac:dyDescent="0.25">
      <c r="A3312" s="2" t="s">
        <v>14342</v>
      </c>
      <c r="B3312" s="2" t="s">
        <v>178</v>
      </c>
      <c r="C3312" s="2" t="s">
        <v>16</v>
      </c>
      <c r="D3312" s="2" t="s">
        <v>179</v>
      </c>
      <c r="E3312" s="2" t="s">
        <v>380</v>
      </c>
      <c r="F3312" s="3">
        <v>3</v>
      </c>
      <c r="G3312" s="2" t="s">
        <v>1101</v>
      </c>
      <c r="H3312" s="2" t="s">
        <v>14343</v>
      </c>
      <c r="I3312" s="3" t="s">
        <v>14344</v>
      </c>
      <c r="J3312" s="3" t="s">
        <v>1098</v>
      </c>
      <c r="K3312" s="2" t="s">
        <v>14345</v>
      </c>
    </row>
    <row r="3313" spans="1:11" x14ac:dyDescent="0.25">
      <c r="A3313" s="2" t="s">
        <v>14346</v>
      </c>
      <c r="B3313" s="2" t="s">
        <v>178</v>
      </c>
      <c r="C3313" s="2" t="s">
        <v>16</v>
      </c>
      <c r="D3313" s="2" t="s">
        <v>179</v>
      </c>
      <c r="E3313" s="2" t="s">
        <v>380</v>
      </c>
      <c r="F3313" s="3">
        <v>4</v>
      </c>
      <c r="G3313" s="2" t="s">
        <v>1101</v>
      </c>
      <c r="H3313" s="2" t="s">
        <v>14347</v>
      </c>
      <c r="I3313" s="3" t="s">
        <v>14348</v>
      </c>
      <c r="J3313" s="3" t="s">
        <v>1098</v>
      </c>
      <c r="K3313" s="2" t="s">
        <v>14349</v>
      </c>
    </row>
    <row r="3314" spans="1:11" x14ac:dyDescent="0.25">
      <c r="A3314" s="2" t="s">
        <v>14350</v>
      </c>
      <c r="B3314" s="2" t="s">
        <v>178</v>
      </c>
      <c r="C3314" s="2" t="s">
        <v>16</v>
      </c>
      <c r="D3314" s="2" t="s">
        <v>179</v>
      </c>
      <c r="E3314" s="2" t="s">
        <v>380</v>
      </c>
      <c r="F3314" s="3">
        <v>5</v>
      </c>
      <c r="G3314" s="2" t="s">
        <v>1101</v>
      </c>
      <c r="H3314" s="2" t="s">
        <v>14351</v>
      </c>
      <c r="I3314" s="3" t="s">
        <v>14352</v>
      </c>
      <c r="J3314" s="3" t="s">
        <v>1137</v>
      </c>
      <c r="K3314" s="2" t="s">
        <v>14353</v>
      </c>
    </row>
    <row r="3315" spans="1:11" x14ac:dyDescent="0.25">
      <c r="A3315" s="2" t="s">
        <v>14354</v>
      </c>
      <c r="B3315" s="2" t="s">
        <v>178</v>
      </c>
      <c r="C3315" s="2" t="s">
        <v>16</v>
      </c>
      <c r="D3315" s="2" t="s">
        <v>179</v>
      </c>
      <c r="E3315" s="2" t="s">
        <v>380</v>
      </c>
      <c r="F3315" s="3">
        <v>6</v>
      </c>
      <c r="G3315" s="2" t="s">
        <v>1101</v>
      </c>
      <c r="H3315" s="2" t="s">
        <v>14355</v>
      </c>
      <c r="I3315" s="3" t="s">
        <v>14356</v>
      </c>
      <c r="J3315" s="3" t="s">
        <v>1098</v>
      </c>
      <c r="K3315" s="2" t="s">
        <v>14357</v>
      </c>
    </row>
    <row r="3316" spans="1:11" x14ac:dyDescent="0.25">
      <c r="A3316" s="2" t="s">
        <v>14358</v>
      </c>
      <c r="B3316" s="2" t="s">
        <v>178</v>
      </c>
      <c r="C3316" s="2" t="s">
        <v>16</v>
      </c>
      <c r="D3316" s="2" t="s">
        <v>179</v>
      </c>
      <c r="E3316" s="2" t="s">
        <v>380</v>
      </c>
      <c r="F3316" s="3">
        <v>7</v>
      </c>
      <c r="G3316" s="2" t="s">
        <v>1101</v>
      </c>
      <c r="H3316" s="2" t="s">
        <v>14359</v>
      </c>
      <c r="I3316" s="3" t="s">
        <v>14360</v>
      </c>
      <c r="J3316" s="3" t="s">
        <v>1132</v>
      </c>
      <c r="K3316" s="2" t="s">
        <v>14361</v>
      </c>
    </row>
    <row r="3317" spans="1:11" x14ac:dyDescent="0.25">
      <c r="A3317" s="2" t="s">
        <v>14362</v>
      </c>
      <c r="B3317" s="2" t="s">
        <v>178</v>
      </c>
      <c r="C3317" s="2" t="s">
        <v>16</v>
      </c>
      <c r="D3317" s="2" t="s">
        <v>179</v>
      </c>
      <c r="E3317" s="2" t="s">
        <v>380</v>
      </c>
      <c r="F3317" s="3">
        <v>8</v>
      </c>
      <c r="G3317" s="2" t="s">
        <v>1101</v>
      </c>
      <c r="H3317" s="2" t="s">
        <v>14363</v>
      </c>
      <c r="I3317" s="3" t="s">
        <v>14364</v>
      </c>
      <c r="J3317" s="3" t="s">
        <v>1098</v>
      </c>
      <c r="K3317" s="2" t="s">
        <v>14365</v>
      </c>
    </row>
    <row r="3318" spans="1:11" x14ac:dyDescent="0.25">
      <c r="A3318" s="2" t="s">
        <v>14366</v>
      </c>
      <c r="B3318" s="2" t="s">
        <v>178</v>
      </c>
      <c r="C3318" s="2" t="s">
        <v>16</v>
      </c>
      <c r="D3318" s="2" t="s">
        <v>179</v>
      </c>
      <c r="E3318" s="2" t="s">
        <v>380</v>
      </c>
      <c r="F3318" s="3">
        <v>9</v>
      </c>
      <c r="G3318" s="2" t="s">
        <v>1101</v>
      </c>
      <c r="H3318" s="2" t="s">
        <v>14367</v>
      </c>
      <c r="I3318" s="3" t="s">
        <v>14368</v>
      </c>
      <c r="J3318" s="3" t="s">
        <v>1098</v>
      </c>
      <c r="K3318" s="2" t="s">
        <v>14369</v>
      </c>
    </row>
    <row r="3319" spans="1:11" x14ac:dyDescent="0.25">
      <c r="A3319" s="2" t="s">
        <v>14370</v>
      </c>
      <c r="B3319" s="2" t="s">
        <v>178</v>
      </c>
      <c r="C3319" s="2" t="s">
        <v>16</v>
      </c>
      <c r="D3319" s="2" t="s">
        <v>179</v>
      </c>
      <c r="E3319" s="2" t="s">
        <v>380</v>
      </c>
      <c r="F3319" s="3">
        <v>10</v>
      </c>
      <c r="G3319" s="2" t="s">
        <v>1101</v>
      </c>
      <c r="H3319" s="2" t="s">
        <v>14371</v>
      </c>
      <c r="I3319" s="3" t="s">
        <v>14372</v>
      </c>
      <c r="J3319" s="3" t="s">
        <v>1098</v>
      </c>
      <c r="K3319" s="2" t="s">
        <v>14373</v>
      </c>
    </row>
    <row r="3320" spans="1:11" x14ac:dyDescent="0.25">
      <c r="A3320" s="2" t="s">
        <v>14374</v>
      </c>
      <c r="B3320" s="2" t="s">
        <v>178</v>
      </c>
      <c r="C3320" s="2" t="s">
        <v>16</v>
      </c>
      <c r="D3320" s="2" t="s">
        <v>179</v>
      </c>
      <c r="E3320" s="2" t="s">
        <v>1189</v>
      </c>
      <c r="F3320" s="3">
        <v>0</v>
      </c>
      <c r="G3320" s="2" t="s">
        <v>1095</v>
      </c>
      <c r="H3320" s="2" t="s">
        <v>14375</v>
      </c>
      <c r="I3320" s="3" t="s">
        <v>14376</v>
      </c>
      <c r="J3320" s="3" t="s">
        <v>1098</v>
      </c>
      <c r="K3320" s="2" t="s">
        <v>14377</v>
      </c>
    </row>
    <row r="3321" spans="1:11" x14ac:dyDescent="0.25">
      <c r="A3321" s="2" t="s">
        <v>14378</v>
      </c>
      <c r="B3321" s="2" t="s">
        <v>178</v>
      </c>
      <c r="C3321" s="2" t="s">
        <v>16</v>
      </c>
      <c r="D3321" s="2" t="s">
        <v>179</v>
      </c>
      <c r="E3321" s="2" t="s">
        <v>1189</v>
      </c>
      <c r="F3321" s="3">
        <v>1</v>
      </c>
      <c r="G3321" s="2" t="s">
        <v>1101</v>
      </c>
      <c r="H3321" s="2" t="s">
        <v>14379</v>
      </c>
      <c r="I3321" s="3" t="s">
        <v>14380</v>
      </c>
      <c r="J3321" s="3" t="s">
        <v>1098</v>
      </c>
      <c r="K3321" s="2" t="s">
        <v>14381</v>
      </c>
    </row>
    <row r="3322" spans="1:11" x14ac:dyDescent="0.25">
      <c r="A3322" s="2" t="s">
        <v>14382</v>
      </c>
      <c r="B3322" s="2" t="s">
        <v>178</v>
      </c>
      <c r="C3322" s="2" t="s">
        <v>16</v>
      </c>
      <c r="D3322" s="2" t="s">
        <v>179</v>
      </c>
      <c r="E3322" s="2" t="s">
        <v>1189</v>
      </c>
      <c r="F3322" s="3">
        <v>2</v>
      </c>
      <c r="G3322" s="2" t="s">
        <v>1101</v>
      </c>
      <c r="H3322" s="2" t="s">
        <v>14383</v>
      </c>
      <c r="I3322" s="3" t="s">
        <v>14384</v>
      </c>
      <c r="J3322" s="3" t="s">
        <v>1098</v>
      </c>
      <c r="K3322" s="2" t="s">
        <v>14385</v>
      </c>
    </row>
    <row r="3323" spans="1:11" x14ac:dyDescent="0.25">
      <c r="A3323" s="2" t="s">
        <v>14386</v>
      </c>
      <c r="B3323" s="2" t="s">
        <v>178</v>
      </c>
      <c r="C3323" s="2" t="s">
        <v>16</v>
      </c>
      <c r="D3323" s="2" t="s">
        <v>179</v>
      </c>
      <c r="E3323" s="2" t="s">
        <v>1189</v>
      </c>
      <c r="F3323" s="3">
        <v>3</v>
      </c>
      <c r="G3323" s="2" t="s">
        <v>1101</v>
      </c>
      <c r="H3323" s="2" t="s">
        <v>14387</v>
      </c>
      <c r="I3323" s="3" t="s">
        <v>14388</v>
      </c>
      <c r="J3323" s="3" t="s">
        <v>1132</v>
      </c>
      <c r="K3323" s="2" t="s">
        <v>14389</v>
      </c>
    </row>
    <row r="3324" spans="1:11" x14ac:dyDescent="0.25">
      <c r="A3324" s="2" t="s">
        <v>14390</v>
      </c>
      <c r="B3324" s="2" t="s">
        <v>178</v>
      </c>
      <c r="C3324" s="2" t="s">
        <v>16</v>
      </c>
      <c r="D3324" s="2" t="s">
        <v>179</v>
      </c>
      <c r="E3324" s="2" t="s">
        <v>1189</v>
      </c>
      <c r="F3324" s="3">
        <v>4</v>
      </c>
      <c r="G3324" s="2" t="s">
        <v>1101</v>
      </c>
      <c r="H3324" s="2" t="s">
        <v>14391</v>
      </c>
      <c r="I3324" s="3" t="s">
        <v>14392</v>
      </c>
      <c r="J3324" s="3" t="s">
        <v>1098</v>
      </c>
      <c r="K3324" s="2" t="s">
        <v>14393</v>
      </c>
    </row>
    <row r="3325" spans="1:11" x14ac:dyDescent="0.25">
      <c r="A3325" s="2" t="s">
        <v>14394</v>
      </c>
      <c r="B3325" s="2" t="s">
        <v>178</v>
      </c>
      <c r="C3325" s="2" t="s">
        <v>16</v>
      </c>
      <c r="D3325" s="2" t="s">
        <v>179</v>
      </c>
      <c r="E3325" s="2" t="s">
        <v>1189</v>
      </c>
      <c r="F3325" s="3">
        <v>5</v>
      </c>
      <c r="G3325" s="2" t="s">
        <v>1101</v>
      </c>
      <c r="H3325" s="2" t="s">
        <v>14395</v>
      </c>
      <c r="I3325" s="3" t="s">
        <v>14396</v>
      </c>
      <c r="J3325" s="3" t="s">
        <v>1098</v>
      </c>
      <c r="K3325" s="2" t="s">
        <v>14397</v>
      </c>
    </row>
    <row r="3326" spans="1:11" x14ac:dyDescent="0.25">
      <c r="A3326" s="2" t="s">
        <v>14398</v>
      </c>
      <c r="B3326" s="2" t="s">
        <v>178</v>
      </c>
      <c r="C3326" s="2" t="s">
        <v>16</v>
      </c>
      <c r="D3326" s="2" t="s">
        <v>179</v>
      </c>
      <c r="E3326" s="2" t="s">
        <v>1189</v>
      </c>
      <c r="F3326" s="3">
        <v>6</v>
      </c>
      <c r="G3326" s="2" t="s">
        <v>1101</v>
      </c>
      <c r="H3326" s="2" t="s">
        <v>14399</v>
      </c>
      <c r="I3326" s="3" t="s">
        <v>14400</v>
      </c>
      <c r="J3326" s="3" t="s">
        <v>1098</v>
      </c>
      <c r="K3326" s="2" t="s">
        <v>14401</v>
      </c>
    </row>
    <row r="3327" spans="1:11" x14ac:dyDescent="0.25">
      <c r="A3327" s="2" t="s">
        <v>14402</v>
      </c>
      <c r="B3327" s="2" t="s">
        <v>178</v>
      </c>
      <c r="C3327" s="2" t="s">
        <v>16</v>
      </c>
      <c r="D3327" s="2" t="s">
        <v>179</v>
      </c>
      <c r="E3327" s="2" t="s">
        <v>1189</v>
      </c>
      <c r="F3327" s="3">
        <v>7</v>
      </c>
      <c r="G3327" s="2" t="s">
        <v>1101</v>
      </c>
      <c r="H3327" s="2" t="s">
        <v>14403</v>
      </c>
      <c r="I3327" s="3" t="s">
        <v>14404</v>
      </c>
      <c r="J3327" s="3" t="s">
        <v>1098</v>
      </c>
      <c r="K3327" s="2" t="s">
        <v>14405</v>
      </c>
    </row>
    <row r="3328" spans="1:11" x14ac:dyDescent="0.25">
      <c r="A3328" s="2" t="s">
        <v>14406</v>
      </c>
      <c r="B3328" s="2" t="s">
        <v>178</v>
      </c>
      <c r="C3328" s="2" t="s">
        <v>16</v>
      </c>
      <c r="D3328" s="2" t="s">
        <v>179</v>
      </c>
      <c r="E3328" s="2" t="s">
        <v>1189</v>
      </c>
      <c r="F3328" s="3">
        <v>8</v>
      </c>
      <c r="G3328" s="2" t="s">
        <v>1101</v>
      </c>
      <c r="H3328" s="2" t="s">
        <v>14407</v>
      </c>
      <c r="I3328" s="3" t="s">
        <v>14408</v>
      </c>
      <c r="J3328" s="3" t="s">
        <v>1098</v>
      </c>
      <c r="K3328" s="2" t="s">
        <v>14409</v>
      </c>
    </row>
    <row r="3329" spans="1:11" x14ac:dyDescent="0.25">
      <c r="A3329" s="2" t="s">
        <v>14410</v>
      </c>
      <c r="B3329" s="2" t="s">
        <v>178</v>
      </c>
      <c r="C3329" s="2" t="s">
        <v>16</v>
      </c>
      <c r="D3329" s="2" t="s">
        <v>179</v>
      </c>
      <c r="E3329" s="2" t="s">
        <v>1189</v>
      </c>
      <c r="F3329" s="3">
        <v>9</v>
      </c>
      <c r="G3329" s="2" t="s">
        <v>1101</v>
      </c>
      <c r="H3329" s="2" t="s">
        <v>14411</v>
      </c>
      <c r="I3329" s="3" t="s">
        <v>14412</v>
      </c>
      <c r="J3329" s="3" t="s">
        <v>1098</v>
      </c>
      <c r="K3329" s="2" t="s">
        <v>14413</v>
      </c>
    </row>
    <row r="3330" spans="1:11" x14ac:dyDescent="0.25">
      <c r="A3330" s="2" t="s">
        <v>14414</v>
      </c>
      <c r="B3330" s="2" t="s">
        <v>178</v>
      </c>
      <c r="C3330" s="2" t="s">
        <v>16</v>
      </c>
      <c r="D3330" s="2" t="s">
        <v>179</v>
      </c>
      <c r="E3330" s="2" t="s">
        <v>1189</v>
      </c>
      <c r="F3330" s="3">
        <v>10</v>
      </c>
      <c r="G3330" s="2" t="s">
        <v>1101</v>
      </c>
      <c r="H3330" s="2" t="s">
        <v>14415</v>
      </c>
      <c r="I3330" s="3" t="s">
        <v>14416</v>
      </c>
      <c r="J3330" s="3" t="s">
        <v>1098</v>
      </c>
      <c r="K3330" s="2" t="s">
        <v>14417</v>
      </c>
    </row>
    <row r="3331" spans="1:11" x14ac:dyDescent="0.25">
      <c r="A3331" s="2" t="s">
        <v>14418</v>
      </c>
      <c r="B3331" s="2" t="s">
        <v>178</v>
      </c>
      <c r="C3331" s="2" t="s">
        <v>16</v>
      </c>
      <c r="D3331" s="2" t="s">
        <v>179</v>
      </c>
      <c r="E3331" s="2" t="s">
        <v>364</v>
      </c>
      <c r="F3331" s="3">
        <v>0</v>
      </c>
      <c r="G3331" s="2" t="s">
        <v>1095</v>
      </c>
      <c r="H3331" s="2" t="s">
        <v>14419</v>
      </c>
      <c r="I3331" s="3" t="s">
        <v>14420</v>
      </c>
      <c r="J3331" s="3" t="s">
        <v>1098</v>
      </c>
      <c r="K3331" s="2" t="s">
        <v>14421</v>
      </c>
    </row>
    <row r="3332" spans="1:11" x14ac:dyDescent="0.25">
      <c r="A3332" s="2" t="s">
        <v>14422</v>
      </c>
      <c r="B3332" s="2" t="s">
        <v>178</v>
      </c>
      <c r="C3332" s="2" t="s">
        <v>16</v>
      </c>
      <c r="D3332" s="2" t="s">
        <v>179</v>
      </c>
      <c r="E3332" s="2" t="s">
        <v>364</v>
      </c>
      <c r="F3332" s="3">
        <v>1</v>
      </c>
      <c r="G3332" s="2" t="s">
        <v>1101</v>
      </c>
      <c r="H3332" s="2" t="s">
        <v>14423</v>
      </c>
      <c r="I3332" s="3" t="s">
        <v>14424</v>
      </c>
      <c r="J3332" s="3" t="s">
        <v>1098</v>
      </c>
      <c r="K3332" s="2" t="s">
        <v>14425</v>
      </c>
    </row>
    <row r="3333" spans="1:11" x14ac:dyDescent="0.25">
      <c r="A3333" s="2" t="s">
        <v>14426</v>
      </c>
      <c r="B3333" s="2" t="s">
        <v>178</v>
      </c>
      <c r="C3333" s="2" t="s">
        <v>16</v>
      </c>
      <c r="D3333" s="2" t="s">
        <v>179</v>
      </c>
      <c r="E3333" s="2" t="s">
        <v>364</v>
      </c>
      <c r="F3333" s="3">
        <v>2</v>
      </c>
      <c r="G3333" s="2" t="s">
        <v>1101</v>
      </c>
      <c r="H3333" s="2" t="s">
        <v>14427</v>
      </c>
      <c r="I3333" s="3" t="s">
        <v>14428</v>
      </c>
      <c r="J3333" s="3" t="s">
        <v>1098</v>
      </c>
      <c r="K3333" s="2" t="s">
        <v>14429</v>
      </c>
    </row>
    <row r="3334" spans="1:11" x14ac:dyDescent="0.25">
      <c r="A3334" s="2" t="s">
        <v>14430</v>
      </c>
      <c r="B3334" s="2" t="s">
        <v>178</v>
      </c>
      <c r="C3334" s="2" t="s">
        <v>16</v>
      </c>
      <c r="D3334" s="2" t="s">
        <v>179</v>
      </c>
      <c r="E3334" s="2" t="s">
        <v>364</v>
      </c>
      <c r="F3334" s="3">
        <v>3</v>
      </c>
      <c r="G3334" s="2" t="s">
        <v>1101</v>
      </c>
      <c r="H3334" s="2" t="s">
        <v>14431</v>
      </c>
      <c r="I3334" s="3" t="s">
        <v>14432</v>
      </c>
      <c r="J3334" s="3" t="s">
        <v>1098</v>
      </c>
      <c r="K3334" s="2" t="s">
        <v>14433</v>
      </c>
    </row>
    <row r="3335" spans="1:11" x14ac:dyDescent="0.25">
      <c r="A3335" s="2" t="s">
        <v>14434</v>
      </c>
      <c r="B3335" s="2" t="s">
        <v>178</v>
      </c>
      <c r="C3335" s="2" t="s">
        <v>16</v>
      </c>
      <c r="D3335" s="2" t="s">
        <v>179</v>
      </c>
      <c r="E3335" s="2" t="s">
        <v>364</v>
      </c>
      <c r="F3335" s="3">
        <v>4</v>
      </c>
      <c r="G3335" s="2" t="s">
        <v>1101</v>
      </c>
      <c r="H3335" s="2" t="s">
        <v>14435</v>
      </c>
      <c r="I3335" s="3" t="s">
        <v>14436</v>
      </c>
      <c r="J3335" s="3" t="s">
        <v>1098</v>
      </c>
      <c r="K3335" s="2" t="s">
        <v>14437</v>
      </c>
    </row>
    <row r="3336" spans="1:11" x14ac:dyDescent="0.25">
      <c r="A3336" s="2" t="s">
        <v>14438</v>
      </c>
      <c r="B3336" s="2" t="s">
        <v>178</v>
      </c>
      <c r="C3336" s="2" t="s">
        <v>16</v>
      </c>
      <c r="D3336" s="2" t="s">
        <v>179</v>
      </c>
      <c r="E3336" s="2" t="s">
        <v>364</v>
      </c>
      <c r="F3336" s="3">
        <v>5</v>
      </c>
      <c r="G3336" s="2" t="s">
        <v>1101</v>
      </c>
      <c r="H3336" s="2" t="s">
        <v>14439</v>
      </c>
      <c r="I3336" s="3" t="s">
        <v>14440</v>
      </c>
      <c r="J3336" s="3" t="s">
        <v>1098</v>
      </c>
      <c r="K3336" s="2" t="s">
        <v>14441</v>
      </c>
    </row>
    <row r="3337" spans="1:11" x14ac:dyDescent="0.25">
      <c r="A3337" s="2" t="s">
        <v>14442</v>
      </c>
      <c r="B3337" s="2" t="s">
        <v>178</v>
      </c>
      <c r="C3337" s="2" t="s">
        <v>16</v>
      </c>
      <c r="D3337" s="2" t="s">
        <v>179</v>
      </c>
      <c r="E3337" s="2" t="s">
        <v>364</v>
      </c>
      <c r="F3337" s="3">
        <v>6</v>
      </c>
      <c r="G3337" s="2" t="s">
        <v>1101</v>
      </c>
      <c r="H3337" s="2" t="s">
        <v>14443</v>
      </c>
      <c r="I3337" s="3" t="s">
        <v>14444</v>
      </c>
      <c r="J3337" s="3" t="s">
        <v>1098</v>
      </c>
      <c r="K3337" s="2" t="s">
        <v>14445</v>
      </c>
    </row>
    <row r="3338" spans="1:11" x14ac:dyDescent="0.25">
      <c r="A3338" s="2" t="s">
        <v>14446</v>
      </c>
      <c r="B3338" s="2" t="s">
        <v>178</v>
      </c>
      <c r="C3338" s="2" t="s">
        <v>16</v>
      </c>
      <c r="D3338" s="2" t="s">
        <v>179</v>
      </c>
      <c r="E3338" s="2" t="s">
        <v>364</v>
      </c>
      <c r="F3338" s="3">
        <v>7</v>
      </c>
      <c r="G3338" s="2" t="s">
        <v>1101</v>
      </c>
      <c r="H3338" s="2" t="s">
        <v>14447</v>
      </c>
      <c r="I3338" s="3" t="s">
        <v>14448</v>
      </c>
      <c r="J3338" s="3" t="s">
        <v>1098</v>
      </c>
      <c r="K3338" s="2" t="s">
        <v>14449</v>
      </c>
    </row>
    <row r="3339" spans="1:11" x14ac:dyDescent="0.25">
      <c r="A3339" s="2" t="s">
        <v>14450</v>
      </c>
      <c r="B3339" s="2" t="s">
        <v>178</v>
      </c>
      <c r="C3339" s="2" t="s">
        <v>16</v>
      </c>
      <c r="D3339" s="2" t="s">
        <v>179</v>
      </c>
      <c r="E3339" s="2" t="s">
        <v>364</v>
      </c>
      <c r="F3339" s="3">
        <v>8</v>
      </c>
      <c r="G3339" s="2" t="s">
        <v>1101</v>
      </c>
      <c r="H3339" s="2" t="s">
        <v>14451</v>
      </c>
      <c r="I3339" s="3" t="s">
        <v>14452</v>
      </c>
      <c r="J3339" s="3" t="s">
        <v>1098</v>
      </c>
      <c r="K3339" s="2" t="s">
        <v>14453</v>
      </c>
    </row>
    <row r="3340" spans="1:11" x14ac:dyDescent="0.25">
      <c r="A3340" s="2" t="s">
        <v>14454</v>
      </c>
      <c r="B3340" s="2" t="s">
        <v>178</v>
      </c>
      <c r="C3340" s="2" t="s">
        <v>16</v>
      </c>
      <c r="D3340" s="2" t="s">
        <v>179</v>
      </c>
      <c r="E3340" s="2" t="s">
        <v>364</v>
      </c>
      <c r="F3340" s="3">
        <v>9</v>
      </c>
      <c r="G3340" s="2" t="s">
        <v>1101</v>
      </c>
      <c r="H3340" s="2" t="s">
        <v>14455</v>
      </c>
      <c r="I3340" s="3" t="s">
        <v>14456</v>
      </c>
      <c r="J3340" s="3" t="s">
        <v>1098</v>
      </c>
      <c r="K3340" s="2" t="s">
        <v>14457</v>
      </c>
    </row>
    <row r="3341" spans="1:11" x14ac:dyDescent="0.25">
      <c r="A3341" s="2" t="s">
        <v>14458</v>
      </c>
      <c r="B3341" s="2" t="s">
        <v>178</v>
      </c>
      <c r="C3341" s="2" t="s">
        <v>16</v>
      </c>
      <c r="D3341" s="2" t="s">
        <v>179</v>
      </c>
      <c r="E3341" s="2" t="s">
        <v>364</v>
      </c>
      <c r="F3341" s="3">
        <v>10</v>
      </c>
      <c r="G3341" s="2" t="s">
        <v>1101</v>
      </c>
      <c r="H3341" s="2" t="s">
        <v>14459</v>
      </c>
      <c r="I3341" s="3" t="s">
        <v>14460</v>
      </c>
      <c r="J3341" s="3" t="s">
        <v>2720</v>
      </c>
      <c r="K3341" s="2" t="s">
        <v>14461</v>
      </c>
    </row>
    <row r="3342" spans="1:11" x14ac:dyDescent="0.25">
      <c r="A3342" s="2" t="s">
        <v>14462</v>
      </c>
      <c r="B3342" s="2" t="s">
        <v>178</v>
      </c>
      <c r="C3342" s="2" t="s">
        <v>16</v>
      </c>
      <c r="D3342" s="2" t="s">
        <v>179</v>
      </c>
      <c r="E3342" s="2" t="s">
        <v>458</v>
      </c>
      <c r="F3342" s="3">
        <v>0</v>
      </c>
      <c r="G3342" s="2" t="s">
        <v>1095</v>
      </c>
      <c r="H3342" s="2" t="s">
        <v>14463</v>
      </c>
      <c r="I3342" s="3" t="s">
        <v>14464</v>
      </c>
      <c r="J3342" s="3" t="s">
        <v>1098</v>
      </c>
      <c r="K3342" s="2" t="s">
        <v>14465</v>
      </c>
    </row>
    <row r="3343" spans="1:11" x14ac:dyDescent="0.25">
      <c r="A3343" s="2" t="s">
        <v>14466</v>
      </c>
      <c r="B3343" s="2" t="s">
        <v>178</v>
      </c>
      <c r="C3343" s="2" t="s">
        <v>16</v>
      </c>
      <c r="D3343" s="2" t="s">
        <v>179</v>
      </c>
      <c r="E3343" s="2" t="s">
        <v>458</v>
      </c>
      <c r="F3343" s="3">
        <v>1</v>
      </c>
      <c r="G3343" s="2" t="s">
        <v>1101</v>
      </c>
      <c r="H3343" s="2" t="s">
        <v>14467</v>
      </c>
      <c r="I3343" s="3" t="s">
        <v>14468</v>
      </c>
      <c r="J3343" s="3" t="s">
        <v>1098</v>
      </c>
      <c r="K3343" s="2" t="s">
        <v>14469</v>
      </c>
    </row>
    <row r="3344" spans="1:11" x14ac:dyDescent="0.25">
      <c r="A3344" s="2" t="s">
        <v>14470</v>
      </c>
      <c r="B3344" s="2" t="s">
        <v>178</v>
      </c>
      <c r="C3344" s="2" t="s">
        <v>16</v>
      </c>
      <c r="D3344" s="2" t="s">
        <v>179</v>
      </c>
      <c r="E3344" s="2" t="s">
        <v>458</v>
      </c>
      <c r="F3344" s="3">
        <v>2</v>
      </c>
      <c r="G3344" s="2" t="s">
        <v>1101</v>
      </c>
      <c r="H3344" s="2" t="s">
        <v>14471</v>
      </c>
      <c r="I3344" s="3" t="s">
        <v>14472</v>
      </c>
      <c r="J3344" s="3" t="s">
        <v>1098</v>
      </c>
      <c r="K3344" s="2" t="s">
        <v>14473</v>
      </c>
    </row>
    <row r="3345" spans="1:11" x14ac:dyDescent="0.25">
      <c r="A3345" s="2" t="s">
        <v>14474</v>
      </c>
      <c r="B3345" s="2" t="s">
        <v>178</v>
      </c>
      <c r="C3345" s="2" t="s">
        <v>16</v>
      </c>
      <c r="D3345" s="2" t="s">
        <v>179</v>
      </c>
      <c r="E3345" s="2" t="s">
        <v>458</v>
      </c>
      <c r="F3345" s="3">
        <v>3</v>
      </c>
      <c r="G3345" s="2" t="s">
        <v>1101</v>
      </c>
      <c r="H3345" s="2" t="s">
        <v>14475</v>
      </c>
      <c r="I3345" s="3" t="s">
        <v>14476</v>
      </c>
      <c r="J3345" s="3" t="s">
        <v>1098</v>
      </c>
      <c r="K3345" s="2" t="s">
        <v>14477</v>
      </c>
    </row>
    <row r="3346" spans="1:11" x14ac:dyDescent="0.25">
      <c r="A3346" s="2" t="s">
        <v>14478</v>
      </c>
      <c r="B3346" s="2" t="s">
        <v>178</v>
      </c>
      <c r="C3346" s="2" t="s">
        <v>16</v>
      </c>
      <c r="D3346" s="2" t="s">
        <v>179</v>
      </c>
      <c r="E3346" s="2" t="s">
        <v>458</v>
      </c>
      <c r="F3346" s="3">
        <v>4</v>
      </c>
      <c r="G3346" s="2" t="s">
        <v>1101</v>
      </c>
      <c r="H3346" s="2" t="s">
        <v>14479</v>
      </c>
      <c r="I3346" s="3" t="s">
        <v>14480</v>
      </c>
      <c r="J3346" s="3" t="s">
        <v>1098</v>
      </c>
      <c r="K3346" s="2" t="s">
        <v>14481</v>
      </c>
    </row>
    <row r="3347" spans="1:11" x14ac:dyDescent="0.25">
      <c r="A3347" s="2" t="s">
        <v>14482</v>
      </c>
      <c r="B3347" s="2" t="s">
        <v>178</v>
      </c>
      <c r="C3347" s="2" t="s">
        <v>16</v>
      </c>
      <c r="D3347" s="2" t="s">
        <v>179</v>
      </c>
      <c r="E3347" s="2" t="s">
        <v>458</v>
      </c>
      <c r="F3347" s="3">
        <v>5</v>
      </c>
      <c r="G3347" s="2" t="s">
        <v>1101</v>
      </c>
      <c r="H3347" s="2" t="s">
        <v>14483</v>
      </c>
      <c r="I3347" s="3" t="s">
        <v>14484</v>
      </c>
      <c r="J3347" s="3" t="s">
        <v>1098</v>
      </c>
      <c r="K3347" s="2" t="s">
        <v>14485</v>
      </c>
    </row>
    <row r="3348" spans="1:11" x14ac:dyDescent="0.25">
      <c r="A3348" s="2" t="s">
        <v>14486</v>
      </c>
      <c r="B3348" s="2" t="s">
        <v>178</v>
      </c>
      <c r="C3348" s="2" t="s">
        <v>16</v>
      </c>
      <c r="D3348" s="2" t="s">
        <v>179</v>
      </c>
      <c r="E3348" s="2" t="s">
        <v>458</v>
      </c>
      <c r="F3348" s="3">
        <v>6</v>
      </c>
      <c r="G3348" s="2" t="s">
        <v>1101</v>
      </c>
      <c r="H3348" s="2" t="s">
        <v>14487</v>
      </c>
      <c r="I3348" s="3" t="s">
        <v>14488</v>
      </c>
      <c r="J3348" s="3" t="s">
        <v>1098</v>
      </c>
      <c r="K3348" s="2" t="s">
        <v>14489</v>
      </c>
    </row>
    <row r="3349" spans="1:11" x14ac:dyDescent="0.25">
      <c r="A3349" s="2" t="s">
        <v>14490</v>
      </c>
      <c r="B3349" s="2" t="s">
        <v>178</v>
      </c>
      <c r="C3349" s="2" t="s">
        <v>16</v>
      </c>
      <c r="D3349" s="2" t="s">
        <v>179</v>
      </c>
      <c r="E3349" s="2" t="s">
        <v>458</v>
      </c>
      <c r="F3349" s="3">
        <v>7</v>
      </c>
      <c r="G3349" s="2" t="s">
        <v>1101</v>
      </c>
      <c r="H3349" s="2" t="s">
        <v>14491</v>
      </c>
      <c r="I3349" s="3" t="s">
        <v>14492</v>
      </c>
      <c r="J3349" s="3" t="s">
        <v>1098</v>
      </c>
      <c r="K3349" s="2" t="s">
        <v>14493</v>
      </c>
    </row>
    <row r="3350" spans="1:11" x14ac:dyDescent="0.25">
      <c r="A3350" s="2" t="s">
        <v>14494</v>
      </c>
      <c r="B3350" s="2" t="s">
        <v>178</v>
      </c>
      <c r="C3350" s="2" t="s">
        <v>16</v>
      </c>
      <c r="D3350" s="2" t="s">
        <v>179</v>
      </c>
      <c r="E3350" s="2" t="s">
        <v>458</v>
      </c>
      <c r="F3350" s="3">
        <v>8</v>
      </c>
      <c r="G3350" s="2" t="s">
        <v>1101</v>
      </c>
      <c r="H3350" s="2" t="s">
        <v>14495</v>
      </c>
      <c r="I3350" s="3" t="s">
        <v>14496</v>
      </c>
      <c r="J3350" s="3" t="s">
        <v>1098</v>
      </c>
      <c r="K3350" s="2" t="s">
        <v>14497</v>
      </c>
    </row>
    <row r="3351" spans="1:11" x14ac:dyDescent="0.25">
      <c r="A3351" s="2" t="s">
        <v>14498</v>
      </c>
      <c r="B3351" s="2" t="s">
        <v>178</v>
      </c>
      <c r="C3351" s="2" t="s">
        <v>16</v>
      </c>
      <c r="D3351" s="2" t="s">
        <v>179</v>
      </c>
      <c r="E3351" s="2" t="s">
        <v>458</v>
      </c>
      <c r="F3351" s="3">
        <v>9</v>
      </c>
      <c r="G3351" s="2" t="s">
        <v>1101</v>
      </c>
      <c r="H3351" s="2" t="s">
        <v>14499</v>
      </c>
      <c r="I3351" s="3" t="s">
        <v>14500</v>
      </c>
      <c r="J3351" s="3" t="s">
        <v>1098</v>
      </c>
      <c r="K3351" s="2" t="s">
        <v>14501</v>
      </c>
    </row>
    <row r="3352" spans="1:11" x14ac:dyDescent="0.25">
      <c r="A3352" s="2" t="s">
        <v>14502</v>
      </c>
      <c r="B3352" s="2" t="s">
        <v>178</v>
      </c>
      <c r="C3352" s="2" t="s">
        <v>16</v>
      </c>
      <c r="D3352" s="2" t="s">
        <v>179</v>
      </c>
      <c r="E3352" s="2" t="s">
        <v>458</v>
      </c>
      <c r="F3352" s="3">
        <v>10</v>
      </c>
      <c r="G3352" s="2" t="s">
        <v>1101</v>
      </c>
      <c r="H3352" s="2" t="s">
        <v>14503</v>
      </c>
      <c r="I3352" s="3" t="s">
        <v>14504</v>
      </c>
      <c r="J3352" s="3" t="s">
        <v>1098</v>
      </c>
      <c r="K3352" s="2" t="s">
        <v>14505</v>
      </c>
    </row>
    <row r="3353" spans="1:11" x14ac:dyDescent="0.25">
      <c r="A3353" s="2" t="s">
        <v>14506</v>
      </c>
      <c r="B3353" s="2" t="s">
        <v>178</v>
      </c>
      <c r="C3353" s="2" t="s">
        <v>16</v>
      </c>
      <c r="D3353" s="2" t="s">
        <v>179</v>
      </c>
      <c r="E3353" s="2" t="s">
        <v>370</v>
      </c>
      <c r="F3353" s="3">
        <v>0</v>
      </c>
      <c r="G3353" s="2" t="s">
        <v>1095</v>
      </c>
      <c r="H3353" s="2" t="s">
        <v>14507</v>
      </c>
      <c r="I3353" s="3" t="s">
        <v>14508</v>
      </c>
      <c r="J3353" s="3" t="s">
        <v>1098</v>
      </c>
      <c r="K3353" s="2" t="s">
        <v>14509</v>
      </c>
    </row>
    <row r="3354" spans="1:11" x14ac:dyDescent="0.25">
      <c r="A3354" s="2" t="s">
        <v>14510</v>
      </c>
      <c r="B3354" s="2" t="s">
        <v>178</v>
      </c>
      <c r="C3354" s="2" t="s">
        <v>16</v>
      </c>
      <c r="D3354" s="2" t="s">
        <v>179</v>
      </c>
      <c r="E3354" s="2" t="s">
        <v>370</v>
      </c>
      <c r="F3354" s="3">
        <v>1</v>
      </c>
      <c r="G3354" s="2" t="s">
        <v>1101</v>
      </c>
      <c r="H3354" s="2" t="s">
        <v>14511</v>
      </c>
      <c r="I3354" s="3" t="s">
        <v>14512</v>
      </c>
      <c r="J3354" s="3" t="s">
        <v>1098</v>
      </c>
      <c r="K3354" s="2" t="s">
        <v>14513</v>
      </c>
    </row>
    <row r="3355" spans="1:11" x14ac:dyDescent="0.25">
      <c r="A3355" s="2" t="s">
        <v>14514</v>
      </c>
      <c r="B3355" s="2" t="s">
        <v>178</v>
      </c>
      <c r="C3355" s="2" t="s">
        <v>16</v>
      </c>
      <c r="D3355" s="2" t="s">
        <v>179</v>
      </c>
      <c r="E3355" s="2" t="s">
        <v>370</v>
      </c>
      <c r="F3355" s="3">
        <v>2</v>
      </c>
      <c r="G3355" s="2" t="s">
        <v>1101</v>
      </c>
      <c r="H3355" s="2" t="s">
        <v>14515</v>
      </c>
      <c r="I3355" s="3" t="s">
        <v>14516</v>
      </c>
      <c r="J3355" s="3" t="s">
        <v>1098</v>
      </c>
      <c r="K3355" s="2" t="s">
        <v>14517</v>
      </c>
    </row>
    <row r="3356" spans="1:11" x14ac:dyDescent="0.25">
      <c r="A3356" s="2" t="s">
        <v>14518</v>
      </c>
      <c r="B3356" s="2" t="s">
        <v>178</v>
      </c>
      <c r="C3356" s="2" t="s">
        <v>16</v>
      </c>
      <c r="D3356" s="2" t="s">
        <v>179</v>
      </c>
      <c r="E3356" s="2" t="s">
        <v>370</v>
      </c>
      <c r="F3356" s="3">
        <v>3</v>
      </c>
      <c r="G3356" s="2" t="s">
        <v>1101</v>
      </c>
      <c r="H3356" s="2" t="s">
        <v>14519</v>
      </c>
      <c r="I3356" s="3" t="s">
        <v>14520</v>
      </c>
      <c r="J3356" s="3" t="s">
        <v>1098</v>
      </c>
      <c r="K3356" s="2" t="s">
        <v>14521</v>
      </c>
    </row>
    <row r="3357" spans="1:11" x14ac:dyDescent="0.25">
      <c r="A3357" s="2" t="s">
        <v>14522</v>
      </c>
      <c r="B3357" s="2" t="s">
        <v>178</v>
      </c>
      <c r="C3357" s="2" t="s">
        <v>16</v>
      </c>
      <c r="D3357" s="2" t="s">
        <v>179</v>
      </c>
      <c r="E3357" s="2" t="s">
        <v>370</v>
      </c>
      <c r="F3357" s="3">
        <v>4</v>
      </c>
      <c r="G3357" s="2" t="s">
        <v>1101</v>
      </c>
      <c r="H3357" s="2" t="s">
        <v>14523</v>
      </c>
      <c r="I3357" s="3" t="s">
        <v>14524</v>
      </c>
      <c r="J3357" s="3" t="s">
        <v>1098</v>
      </c>
      <c r="K3357" s="2" t="s">
        <v>14525</v>
      </c>
    </row>
    <row r="3358" spans="1:11" x14ac:dyDescent="0.25">
      <c r="A3358" s="2" t="s">
        <v>14526</v>
      </c>
      <c r="B3358" s="2" t="s">
        <v>178</v>
      </c>
      <c r="C3358" s="2" t="s">
        <v>16</v>
      </c>
      <c r="D3358" s="2" t="s">
        <v>179</v>
      </c>
      <c r="E3358" s="2" t="s">
        <v>370</v>
      </c>
      <c r="F3358" s="3">
        <v>5</v>
      </c>
      <c r="G3358" s="2" t="s">
        <v>1101</v>
      </c>
      <c r="H3358" s="2" t="s">
        <v>14527</v>
      </c>
      <c r="I3358" s="3" t="s">
        <v>14528</v>
      </c>
      <c r="J3358" s="3" t="s">
        <v>1098</v>
      </c>
      <c r="K3358" s="2" t="s">
        <v>14529</v>
      </c>
    </row>
    <row r="3359" spans="1:11" x14ac:dyDescent="0.25">
      <c r="A3359" s="2" t="s">
        <v>14530</v>
      </c>
      <c r="B3359" s="2" t="s">
        <v>178</v>
      </c>
      <c r="C3359" s="2" t="s">
        <v>16</v>
      </c>
      <c r="D3359" s="2" t="s">
        <v>179</v>
      </c>
      <c r="E3359" s="2" t="s">
        <v>370</v>
      </c>
      <c r="F3359" s="3">
        <v>6</v>
      </c>
      <c r="G3359" s="2" t="s">
        <v>1101</v>
      </c>
      <c r="H3359" s="2" t="s">
        <v>14531</v>
      </c>
      <c r="I3359" s="3" t="s">
        <v>14532</v>
      </c>
      <c r="J3359" s="3" t="s">
        <v>1098</v>
      </c>
      <c r="K3359" s="2" t="s">
        <v>14533</v>
      </c>
    </row>
    <row r="3360" spans="1:11" x14ac:dyDescent="0.25">
      <c r="A3360" s="2" t="s">
        <v>14534</v>
      </c>
      <c r="B3360" s="2" t="s">
        <v>178</v>
      </c>
      <c r="C3360" s="2" t="s">
        <v>16</v>
      </c>
      <c r="D3360" s="2" t="s">
        <v>179</v>
      </c>
      <c r="E3360" s="2" t="s">
        <v>370</v>
      </c>
      <c r="F3360" s="3">
        <v>7</v>
      </c>
      <c r="G3360" s="2" t="s">
        <v>1101</v>
      </c>
      <c r="H3360" s="2" t="s">
        <v>14535</v>
      </c>
      <c r="I3360" s="3" t="s">
        <v>14536</v>
      </c>
      <c r="J3360" s="3" t="s">
        <v>1098</v>
      </c>
      <c r="K3360" s="2" t="s">
        <v>14537</v>
      </c>
    </row>
    <row r="3361" spans="1:11" x14ac:dyDescent="0.25">
      <c r="A3361" s="2" t="s">
        <v>14538</v>
      </c>
      <c r="B3361" s="2" t="s">
        <v>178</v>
      </c>
      <c r="C3361" s="2" t="s">
        <v>16</v>
      </c>
      <c r="D3361" s="2" t="s">
        <v>179</v>
      </c>
      <c r="E3361" s="2" t="s">
        <v>370</v>
      </c>
      <c r="F3361" s="3">
        <v>8</v>
      </c>
      <c r="G3361" s="2" t="s">
        <v>1101</v>
      </c>
      <c r="H3361" s="2" t="s">
        <v>14539</v>
      </c>
      <c r="I3361" s="3" t="s">
        <v>14540</v>
      </c>
      <c r="J3361" s="3" t="s">
        <v>1098</v>
      </c>
      <c r="K3361" s="2" t="s">
        <v>14541</v>
      </c>
    </row>
    <row r="3362" spans="1:11" x14ac:dyDescent="0.25">
      <c r="A3362" s="2" t="s">
        <v>14542</v>
      </c>
      <c r="B3362" s="2" t="s">
        <v>178</v>
      </c>
      <c r="C3362" s="2" t="s">
        <v>16</v>
      </c>
      <c r="D3362" s="2" t="s">
        <v>179</v>
      </c>
      <c r="E3362" s="2" t="s">
        <v>370</v>
      </c>
      <c r="F3362" s="3">
        <v>9</v>
      </c>
      <c r="G3362" s="2" t="s">
        <v>1101</v>
      </c>
      <c r="H3362" s="2" t="s">
        <v>14543</v>
      </c>
      <c r="I3362" s="3" t="s">
        <v>14544</v>
      </c>
      <c r="J3362" s="3" t="s">
        <v>1098</v>
      </c>
      <c r="K3362" s="2" t="s">
        <v>14545</v>
      </c>
    </row>
    <row r="3363" spans="1:11" x14ac:dyDescent="0.25">
      <c r="A3363" s="2" t="s">
        <v>14546</v>
      </c>
      <c r="B3363" s="2" t="s">
        <v>178</v>
      </c>
      <c r="C3363" s="2" t="s">
        <v>16</v>
      </c>
      <c r="D3363" s="2" t="s">
        <v>179</v>
      </c>
      <c r="E3363" s="2" t="s">
        <v>370</v>
      </c>
      <c r="F3363" s="3">
        <v>10</v>
      </c>
      <c r="G3363" s="2" t="s">
        <v>1101</v>
      </c>
      <c r="H3363" s="2" t="s">
        <v>14547</v>
      </c>
      <c r="I3363" s="3" t="s">
        <v>14548</v>
      </c>
      <c r="J3363" s="3" t="s">
        <v>1098</v>
      </c>
      <c r="K3363" s="2" t="s">
        <v>14549</v>
      </c>
    </row>
    <row r="3364" spans="1:11" x14ac:dyDescent="0.25">
      <c r="A3364" s="2" t="s">
        <v>14550</v>
      </c>
      <c r="B3364" s="2" t="s">
        <v>178</v>
      </c>
      <c r="C3364" s="2" t="s">
        <v>16</v>
      </c>
      <c r="D3364" s="2" t="s">
        <v>179</v>
      </c>
      <c r="E3364" s="2" t="s">
        <v>378</v>
      </c>
      <c r="F3364" s="3">
        <v>0</v>
      </c>
      <c r="G3364" s="2" t="s">
        <v>1095</v>
      </c>
      <c r="H3364" s="2" t="s">
        <v>14551</v>
      </c>
      <c r="I3364" s="3" t="s">
        <v>14552</v>
      </c>
      <c r="J3364" s="3" t="s">
        <v>1098</v>
      </c>
      <c r="K3364" s="2" t="s">
        <v>14553</v>
      </c>
    </row>
    <row r="3365" spans="1:11" x14ac:dyDescent="0.25">
      <c r="A3365" s="2" t="s">
        <v>14554</v>
      </c>
      <c r="B3365" s="2" t="s">
        <v>178</v>
      </c>
      <c r="C3365" s="2" t="s">
        <v>16</v>
      </c>
      <c r="D3365" s="2" t="s">
        <v>179</v>
      </c>
      <c r="E3365" s="2" t="s">
        <v>378</v>
      </c>
      <c r="F3365" s="3">
        <v>1</v>
      </c>
      <c r="G3365" s="2" t="s">
        <v>1101</v>
      </c>
      <c r="H3365" s="2" t="s">
        <v>14555</v>
      </c>
      <c r="I3365" s="3" t="s">
        <v>14556</v>
      </c>
      <c r="J3365" s="3" t="s">
        <v>1098</v>
      </c>
      <c r="K3365" s="2" t="s">
        <v>14557</v>
      </c>
    </row>
    <row r="3366" spans="1:11" x14ac:dyDescent="0.25">
      <c r="A3366" s="2" t="s">
        <v>14558</v>
      </c>
      <c r="B3366" s="2" t="s">
        <v>178</v>
      </c>
      <c r="C3366" s="2" t="s">
        <v>16</v>
      </c>
      <c r="D3366" s="2" t="s">
        <v>179</v>
      </c>
      <c r="E3366" s="2" t="s">
        <v>378</v>
      </c>
      <c r="F3366" s="3">
        <v>2</v>
      </c>
      <c r="G3366" s="2" t="s">
        <v>1101</v>
      </c>
      <c r="H3366" s="2" t="s">
        <v>14559</v>
      </c>
      <c r="I3366" s="3" t="s">
        <v>14560</v>
      </c>
      <c r="J3366" s="3" t="s">
        <v>1098</v>
      </c>
      <c r="K3366" s="2" t="s">
        <v>14561</v>
      </c>
    </row>
    <row r="3367" spans="1:11" x14ac:dyDescent="0.25">
      <c r="A3367" s="2" t="s">
        <v>14562</v>
      </c>
      <c r="B3367" s="2" t="s">
        <v>178</v>
      </c>
      <c r="C3367" s="2" t="s">
        <v>16</v>
      </c>
      <c r="D3367" s="2" t="s">
        <v>179</v>
      </c>
      <c r="E3367" s="2" t="s">
        <v>378</v>
      </c>
      <c r="F3367" s="3">
        <v>3</v>
      </c>
      <c r="G3367" s="2" t="s">
        <v>1101</v>
      </c>
      <c r="H3367" s="2" t="s">
        <v>14563</v>
      </c>
      <c r="I3367" s="3" t="s">
        <v>14564</v>
      </c>
      <c r="J3367" s="3" t="s">
        <v>1098</v>
      </c>
      <c r="K3367" s="2" t="s">
        <v>14565</v>
      </c>
    </row>
    <row r="3368" spans="1:11" x14ac:dyDescent="0.25">
      <c r="A3368" s="2" t="s">
        <v>14566</v>
      </c>
      <c r="B3368" s="2" t="s">
        <v>178</v>
      </c>
      <c r="C3368" s="2" t="s">
        <v>16</v>
      </c>
      <c r="D3368" s="2" t="s">
        <v>179</v>
      </c>
      <c r="E3368" s="2" t="s">
        <v>378</v>
      </c>
      <c r="F3368" s="3">
        <v>4</v>
      </c>
      <c r="G3368" s="2" t="s">
        <v>1101</v>
      </c>
      <c r="H3368" s="2" t="s">
        <v>14567</v>
      </c>
      <c r="I3368" s="3" t="s">
        <v>14568</v>
      </c>
      <c r="J3368" s="3" t="s">
        <v>1098</v>
      </c>
      <c r="K3368" s="2" t="s">
        <v>14569</v>
      </c>
    </row>
    <row r="3369" spans="1:11" x14ac:dyDescent="0.25">
      <c r="A3369" s="2" t="s">
        <v>14570</v>
      </c>
      <c r="B3369" s="2" t="s">
        <v>178</v>
      </c>
      <c r="C3369" s="2" t="s">
        <v>16</v>
      </c>
      <c r="D3369" s="2" t="s">
        <v>179</v>
      </c>
      <c r="E3369" s="2" t="s">
        <v>378</v>
      </c>
      <c r="F3369" s="3">
        <v>5</v>
      </c>
      <c r="G3369" s="2" t="s">
        <v>1101</v>
      </c>
      <c r="H3369" s="2" t="s">
        <v>14571</v>
      </c>
      <c r="I3369" s="3" t="s">
        <v>14572</v>
      </c>
      <c r="J3369" s="3" t="s">
        <v>1098</v>
      </c>
      <c r="K3369" s="2" t="s">
        <v>14573</v>
      </c>
    </row>
    <row r="3370" spans="1:11" x14ac:dyDescent="0.25">
      <c r="A3370" s="2" t="s">
        <v>14574</v>
      </c>
      <c r="B3370" s="2" t="s">
        <v>178</v>
      </c>
      <c r="C3370" s="2" t="s">
        <v>16</v>
      </c>
      <c r="D3370" s="2" t="s">
        <v>179</v>
      </c>
      <c r="E3370" s="2" t="s">
        <v>378</v>
      </c>
      <c r="F3370" s="3">
        <v>6</v>
      </c>
      <c r="G3370" s="2" t="s">
        <v>1101</v>
      </c>
      <c r="H3370" s="2" t="s">
        <v>14575</v>
      </c>
      <c r="I3370" s="3" t="s">
        <v>14576</v>
      </c>
      <c r="J3370" s="3" t="s">
        <v>1098</v>
      </c>
      <c r="K3370" s="2" t="s">
        <v>14577</v>
      </c>
    </row>
    <row r="3371" spans="1:11" x14ac:dyDescent="0.25">
      <c r="A3371" s="2" t="s">
        <v>14578</v>
      </c>
      <c r="B3371" s="2" t="s">
        <v>178</v>
      </c>
      <c r="C3371" s="2" t="s">
        <v>16</v>
      </c>
      <c r="D3371" s="2" t="s">
        <v>179</v>
      </c>
      <c r="E3371" s="2" t="s">
        <v>378</v>
      </c>
      <c r="F3371" s="3">
        <v>7</v>
      </c>
      <c r="G3371" s="2" t="s">
        <v>1101</v>
      </c>
      <c r="H3371" s="2" t="s">
        <v>14579</v>
      </c>
      <c r="I3371" s="3" t="s">
        <v>14580</v>
      </c>
      <c r="J3371" s="3" t="s">
        <v>1098</v>
      </c>
      <c r="K3371" s="2" t="s">
        <v>14581</v>
      </c>
    </row>
    <row r="3372" spans="1:11" x14ac:dyDescent="0.25">
      <c r="A3372" s="2" t="s">
        <v>14582</v>
      </c>
      <c r="B3372" s="2" t="s">
        <v>178</v>
      </c>
      <c r="C3372" s="2" t="s">
        <v>16</v>
      </c>
      <c r="D3372" s="2" t="s">
        <v>179</v>
      </c>
      <c r="E3372" s="2" t="s">
        <v>378</v>
      </c>
      <c r="F3372" s="3">
        <v>8</v>
      </c>
      <c r="G3372" s="2" t="s">
        <v>1101</v>
      </c>
      <c r="H3372" s="2" t="s">
        <v>14583</v>
      </c>
      <c r="I3372" s="3" t="s">
        <v>14584</v>
      </c>
      <c r="J3372" s="3" t="s">
        <v>1137</v>
      </c>
      <c r="K3372" s="2" t="s">
        <v>14585</v>
      </c>
    </row>
    <row r="3373" spans="1:11" x14ac:dyDescent="0.25">
      <c r="A3373" s="2" t="s">
        <v>14586</v>
      </c>
      <c r="B3373" s="2" t="s">
        <v>178</v>
      </c>
      <c r="C3373" s="2" t="s">
        <v>16</v>
      </c>
      <c r="D3373" s="2" t="s">
        <v>179</v>
      </c>
      <c r="E3373" s="2" t="s">
        <v>378</v>
      </c>
      <c r="F3373" s="3">
        <v>9</v>
      </c>
      <c r="G3373" s="2" t="s">
        <v>1101</v>
      </c>
      <c r="H3373" s="2" t="s">
        <v>14587</v>
      </c>
      <c r="I3373" s="3" t="s">
        <v>14588</v>
      </c>
      <c r="J3373" s="3" t="s">
        <v>1098</v>
      </c>
      <c r="K3373" s="2" t="s">
        <v>14589</v>
      </c>
    </row>
    <row r="3374" spans="1:11" x14ac:dyDescent="0.25">
      <c r="A3374" s="2" t="s">
        <v>14590</v>
      </c>
      <c r="B3374" s="2" t="s">
        <v>178</v>
      </c>
      <c r="C3374" s="2" t="s">
        <v>16</v>
      </c>
      <c r="D3374" s="2" t="s">
        <v>179</v>
      </c>
      <c r="E3374" s="2" t="s">
        <v>378</v>
      </c>
      <c r="F3374" s="3">
        <v>10</v>
      </c>
      <c r="G3374" s="2" t="s">
        <v>1101</v>
      </c>
      <c r="H3374" s="2" t="s">
        <v>14591</v>
      </c>
      <c r="I3374" s="3" t="s">
        <v>14592</v>
      </c>
      <c r="J3374" s="3" t="s">
        <v>1098</v>
      </c>
      <c r="K3374" s="2" t="s">
        <v>14593</v>
      </c>
    </row>
    <row r="3375" spans="1:11" x14ac:dyDescent="0.25">
      <c r="A3375" s="2" t="s">
        <v>14594</v>
      </c>
      <c r="B3375" s="2" t="s">
        <v>178</v>
      </c>
      <c r="C3375" s="2" t="s">
        <v>16</v>
      </c>
      <c r="D3375" s="2" t="s">
        <v>179</v>
      </c>
      <c r="E3375" s="2" t="s">
        <v>393</v>
      </c>
      <c r="F3375" s="3">
        <v>0</v>
      </c>
      <c r="G3375" s="2" t="s">
        <v>1095</v>
      </c>
      <c r="H3375" s="2" t="s">
        <v>14595</v>
      </c>
      <c r="I3375" s="3" t="s">
        <v>14596</v>
      </c>
      <c r="J3375" s="3" t="s">
        <v>1098</v>
      </c>
      <c r="K3375" s="2" t="s">
        <v>14597</v>
      </c>
    </row>
    <row r="3376" spans="1:11" x14ac:dyDescent="0.25">
      <c r="A3376" s="2" t="s">
        <v>14598</v>
      </c>
      <c r="B3376" s="2" t="s">
        <v>178</v>
      </c>
      <c r="C3376" s="2" t="s">
        <v>16</v>
      </c>
      <c r="D3376" s="2" t="s">
        <v>179</v>
      </c>
      <c r="E3376" s="2" t="s">
        <v>393</v>
      </c>
      <c r="F3376" s="3">
        <v>1</v>
      </c>
      <c r="G3376" s="2" t="s">
        <v>1101</v>
      </c>
      <c r="H3376" s="2" t="s">
        <v>14599</v>
      </c>
      <c r="I3376" s="3" t="s">
        <v>14600</v>
      </c>
      <c r="J3376" s="3" t="s">
        <v>1098</v>
      </c>
      <c r="K3376" s="2" t="s">
        <v>14601</v>
      </c>
    </row>
    <row r="3377" spans="1:11" x14ac:dyDescent="0.25">
      <c r="A3377" s="2" t="s">
        <v>14602</v>
      </c>
      <c r="B3377" s="2" t="s">
        <v>178</v>
      </c>
      <c r="C3377" s="2" t="s">
        <v>16</v>
      </c>
      <c r="D3377" s="2" t="s">
        <v>179</v>
      </c>
      <c r="E3377" s="2" t="s">
        <v>393</v>
      </c>
      <c r="F3377" s="3">
        <v>2</v>
      </c>
      <c r="G3377" s="2" t="s">
        <v>1101</v>
      </c>
      <c r="H3377" s="2" t="s">
        <v>14603</v>
      </c>
      <c r="I3377" s="3" t="s">
        <v>14604</v>
      </c>
      <c r="J3377" s="3" t="s">
        <v>1098</v>
      </c>
      <c r="K3377" s="2" t="s">
        <v>14605</v>
      </c>
    </row>
    <row r="3378" spans="1:11" x14ac:dyDescent="0.25">
      <c r="A3378" s="2" t="s">
        <v>14606</v>
      </c>
      <c r="B3378" s="2" t="s">
        <v>178</v>
      </c>
      <c r="C3378" s="2" t="s">
        <v>16</v>
      </c>
      <c r="D3378" s="2" t="s">
        <v>179</v>
      </c>
      <c r="E3378" s="2" t="s">
        <v>393</v>
      </c>
      <c r="F3378" s="3">
        <v>3</v>
      </c>
      <c r="G3378" s="2" t="s">
        <v>1101</v>
      </c>
      <c r="H3378" s="2" t="s">
        <v>14607</v>
      </c>
      <c r="I3378" s="3" t="s">
        <v>14608</v>
      </c>
      <c r="J3378" s="3" t="s">
        <v>1098</v>
      </c>
      <c r="K3378" s="2" t="s">
        <v>14609</v>
      </c>
    </row>
    <row r="3379" spans="1:11" x14ac:dyDescent="0.25">
      <c r="A3379" s="2" t="s">
        <v>14610</v>
      </c>
      <c r="B3379" s="2" t="s">
        <v>178</v>
      </c>
      <c r="C3379" s="2" t="s">
        <v>16</v>
      </c>
      <c r="D3379" s="2" t="s">
        <v>179</v>
      </c>
      <c r="E3379" s="2" t="s">
        <v>393</v>
      </c>
      <c r="F3379" s="3">
        <v>4</v>
      </c>
      <c r="G3379" s="2" t="s">
        <v>1101</v>
      </c>
      <c r="H3379" s="2" t="s">
        <v>14611</v>
      </c>
      <c r="I3379" s="3" t="s">
        <v>14612</v>
      </c>
      <c r="J3379" s="3" t="s">
        <v>1098</v>
      </c>
      <c r="K3379" s="2" t="s">
        <v>14613</v>
      </c>
    </row>
    <row r="3380" spans="1:11" x14ac:dyDescent="0.25">
      <c r="A3380" s="2" t="s">
        <v>14614</v>
      </c>
      <c r="B3380" s="2" t="s">
        <v>178</v>
      </c>
      <c r="C3380" s="2" t="s">
        <v>16</v>
      </c>
      <c r="D3380" s="2" t="s">
        <v>179</v>
      </c>
      <c r="E3380" s="2" t="s">
        <v>393</v>
      </c>
      <c r="F3380" s="3">
        <v>5</v>
      </c>
      <c r="G3380" s="2" t="s">
        <v>1101</v>
      </c>
      <c r="H3380" s="2" t="s">
        <v>14615</v>
      </c>
      <c r="I3380" s="3" t="s">
        <v>14616</v>
      </c>
      <c r="J3380" s="3" t="s">
        <v>1098</v>
      </c>
      <c r="K3380" s="2" t="s">
        <v>14617</v>
      </c>
    </row>
    <row r="3381" spans="1:11" x14ac:dyDescent="0.25">
      <c r="A3381" s="2" t="s">
        <v>14618</v>
      </c>
      <c r="B3381" s="2" t="s">
        <v>178</v>
      </c>
      <c r="C3381" s="2" t="s">
        <v>16</v>
      </c>
      <c r="D3381" s="2" t="s">
        <v>179</v>
      </c>
      <c r="E3381" s="2" t="s">
        <v>393</v>
      </c>
      <c r="F3381" s="3">
        <v>6</v>
      </c>
      <c r="G3381" s="2" t="s">
        <v>1101</v>
      </c>
      <c r="H3381" s="2" t="s">
        <v>14619</v>
      </c>
      <c r="I3381" s="3" t="s">
        <v>14620</v>
      </c>
      <c r="J3381" s="3" t="s">
        <v>1098</v>
      </c>
      <c r="K3381" s="2" t="s">
        <v>14621</v>
      </c>
    </row>
    <row r="3382" spans="1:11" x14ac:dyDescent="0.25">
      <c r="A3382" s="2" t="s">
        <v>14622</v>
      </c>
      <c r="B3382" s="2" t="s">
        <v>178</v>
      </c>
      <c r="C3382" s="2" t="s">
        <v>16</v>
      </c>
      <c r="D3382" s="2" t="s">
        <v>179</v>
      </c>
      <c r="E3382" s="2" t="s">
        <v>393</v>
      </c>
      <c r="F3382" s="3">
        <v>7</v>
      </c>
      <c r="G3382" s="2" t="s">
        <v>1101</v>
      </c>
      <c r="H3382" s="2" t="s">
        <v>14623</v>
      </c>
      <c r="I3382" s="3" t="s">
        <v>14624</v>
      </c>
      <c r="J3382" s="3" t="s">
        <v>1137</v>
      </c>
      <c r="K3382" s="2" t="s">
        <v>14625</v>
      </c>
    </row>
    <row r="3383" spans="1:11" x14ac:dyDescent="0.25">
      <c r="A3383" s="2" t="s">
        <v>14626</v>
      </c>
      <c r="B3383" s="2" t="s">
        <v>178</v>
      </c>
      <c r="C3383" s="2" t="s">
        <v>16</v>
      </c>
      <c r="D3383" s="2" t="s">
        <v>179</v>
      </c>
      <c r="E3383" s="2" t="s">
        <v>393</v>
      </c>
      <c r="F3383" s="3">
        <v>8</v>
      </c>
      <c r="G3383" s="2" t="s">
        <v>1101</v>
      </c>
      <c r="H3383" s="2" t="s">
        <v>14627</v>
      </c>
      <c r="I3383" s="3" t="s">
        <v>14628</v>
      </c>
      <c r="J3383" s="3" t="s">
        <v>1098</v>
      </c>
      <c r="K3383" s="2" t="s">
        <v>14629</v>
      </c>
    </row>
    <row r="3384" spans="1:11" x14ac:dyDescent="0.25">
      <c r="A3384" s="2" t="s">
        <v>14630</v>
      </c>
      <c r="B3384" s="2" t="s">
        <v>178</v>
      </c>
      <c r="C3384" s="2" t="s">
        <v>16</v>
      </c>
      <c r="D3384" s="2" t="s">
        <v>179</v>
      </c>
      <c r="E3384" s="2" t="s">
        <v>393</v>
      </c>
      <c r="F3384" s="3">
        <v>9</v>
      </c>
      <c r="G3384" s="2" t="s">
        <v>1101</v>
      </c>
      <c r="H3384" s="2" t="s">
        <v>14631</v>
      </c>
      <c r="I3384" s="3" t="s">
        <v>14632</v>
      </c>
      <c r="J3384" s="3" t="s">
        <v>1098</v>
      </c>
      <c r="K3384" s="2" t="s">
        <v>14633</v>
      </c>
    </row>
    <row r="3385" spans="1:11" x14ac:dyDescent="0.25">
      <c r="A3385" s="2" t="s">
        <v>14634</v>
      </c>
      <c r="B3385" s="2" t="s">
        <v>178</v>
      </c>
      <c r="C3385" s="2" t="s">
        <v>16</v>
      </c>
      <c r="D3385" s="2" t="s">
        <v>179</v>
      </c>
      <c r="E3385" s="2" t="s">
        <v>393</v>
      </c>
      <c r="F3385" s="3">
        <v>10</v>
      </c>
      <c r="G3385" s="2" t="s">
        <v>1101</v>
      </c>
      <c r="H3385" s="2" t="s">
        <v>14635</v>
      </c>
      <c r="I3385" s="3" t="s">
        <v>14636</v>
      </c>
      <c r="J3385" s="3" t="s">
        <v>1098</v>
      </c>
      <c r="K3385" s="2" t="s">
        <v>14637</v>
      </c>
    </row>
    <row r="3386" spans="1:11" x14ac:dyDescent="0.25">
      <c r="A3386" s="2" t="s">
        <v>14638</v>
      </c>
      <c r="B3386" s="2" t="s">
        <v>178</v>
      </c>
      <c r="C3386" s="2" t="s">
        <v>16</v>
      </c>
      <c r="D3386" s="2" t="s">
        <v>179</v>
      </c>
      <c r="E3386" s="2" t="s">
        <v>403</v>
      </c>
      <c r="F3386" s="3">
        <v>0</v>
      </c>
      <c r="G3386" s="2" t="s">
        <v>1095</v>
      </c>
      <c r="H3386" s="2" t="s">
        <v>14639</v>
      </c>
      <c r="I3386" s="3" t="s">
        <v>14640</v>
      </c>
      <c r="J3386" s="3" t="s">
        <v>1098</v>
      </c>
      <c r="K3386" s="2" t="s">
        <v>14641</v>
      </c>
    </row>
    <row r="3387" spans="1:11" x14ac:dyDescent="0.25">
      <c r="A3387" s="2" t="s">
        <v>14642</v>
      </c>
      <c r="B3387" s="2" t="s">
        <v>178</v>
      </c>
      <c r="C3387" s="2" t="s">
        <v>16</v>
      </c>
      <c r="D3387" s="2" t="s">
        <v>179</v>
      </c>
      <c r="E3387" s="2" t="s">
        <v>403</v>
      </c>
      <c r="F3387" s="3">
        <v>1</v>
      </c>
      <c r="G3387" s="2" t="s">
        <v>1101</v>
      </c>
      <c r="H3387" s="2" t="s">
        <v>14643</v>
      </c>
      <c r="I3387" s="3" t="s">
        <v>14644</v>
      </c>
      <c r="J3387" s="3" t="s">
        <v>1098</v>
      </c>
      <c r="K3387" s="2" t="s">
        <v>14645</v>
      </c>
    </row>
    <row r="3388" spans="1:11" x14ac:dyDescent="0.25">
      <c r="A3388" s="2" t="s">
        <v>14646</v>
      </c>
      <c r="B3388" s="2" t="s">
        <v>178</v>
      </c>
      <c r="C3388" s="2" t="s">
        <v>16</v>
      </c>
      <c r="D3388" s="2" t="s">
        <v>179</v>
      </c>
      <c r="E3388" s="2" t="s">
        <v>403</v>
      </c>
      <c r="F3388" s="3">
        <v>2</v>
      </c>
      <c r="G3388" s="2" t="s">
        <v>1101</v>
      </c>
      <c r="H3388" s="2" t="s">
        <v>14647</v>
      </c>
      <c r="I3388" s="3" t="s">
        <v>14648</v>
      </c>
      <c r="J3388" s="3" t="s">
        <v>1098</v>
      </c>
      <c r="K3388" s="2" t="s">
        <v>14649</v>
      </c>
    </row>
    <row r="3389" spans="1:11" x14ac:dyDescent="0.25">
      <c r="A3389" s="2" t="s">
        <v>14650</v>
      </c>
      <c r="B3389" s="2" t="s">
        <v>178</v>
      </c>
      <c r="C3389" s="2" t="s">
        <v>16</v>
      </c>
      <c r="D3389" s="2" t="s">
        <v>179</v>
      </c>
      <c r="E3389" s="2" t="s">
        <v>403</v>
      </c>
      <c r="F3389" s="3">
        <v>3</v>
      </c>
      <c r="G3389" s="2" t="s">
        <v>1101</v>
      </c>
      <c r="H3389" s="2" t="s">
        <v>14651</v>
      </c>
      <c r="I3389" s="3" t="s">
        <v>14652</v>
      </c>
      <c r="J3389" s="3" t="s">
        <v>1098</v>
      </c>
      <c r="K3389" s="2" t="s">
        <v>14653</v>
      </c>
    </row>
    <row r="3390" spans="1:11" x14ac:dyDescent="0.25">
      <c r="A3390" s="2" t="s">
        <v>14654</v>
      </c>
      <c r="B3390" s="2" t="s">
        <v>178</v>
      </c>
      <c r="C3390" s="2" t="s">
        <v>16</v>
      </c>
      <c r="D3390" s="2" t="s">
        <v>179</v>
      </c>
      <c r="E3390" s="2" t="s">
        <v>403</v>
      </c>
      <c r="F3390" s="3">
        <v>4</v>
      </c>
      <c r="G3390" s="2" t="s">
        <v>1101</v>
      </c>
      <c r="H3390" s="2" t="s">
        <v>14655</v>
      </c>
      <c r="I3390" s="3" t="s">
        <v>14656</v>
      </c>
      <c r="J3390" s="3" t="s">
        <v>1098</v>
      </c>
      <c r="K3390" s="2" t="s">
        <v>14657</v>
      </c>
    </row>
    <row r="3391" spans="1:11" x14ac:dyDescent="0.25">
      <c r="A3391" s="2" t="s">
        <v>14658</v>
      </c>
      <c r="B3391" s="2" t="s">
        <v>178</v>
      </c>
      <c r="C3391" s="2" t="s">
        <v>16</v>
      </c>
      <c r="D3391" s="2" t="s">
        <v>179</v>
      </c>
      <c r="E3391" s="2" t="s">
        <v>403</v>
      </c>
      <c r="F3391" s="3">
        <v>5</v>
      </c>
      <c r="G3391" s="2" t="s">
        <v>1101</v>
      </c>
      <c r="H3391" s="2" t="s">
        <v>14659</v>
      </c>
      <c r="I3391" s="3" t="s">
        <v>14660</v>
      </c>
      <c r="J3391" s="3" t="s">
        <v>1098</v>
      </c>
      <c r="K3391" s="2" t="s">
        <v>14661</v>
      </c>
    </row>
    <row r="3392" spans="1:11" x14ac:dyDescent="0.25">
      <c r="A3392" s="2" t="s">
        <v>14662</v>
      </c>
      <c r="B3392" s="2" t="s">
        <v>178</v>
      </c>
      <c r="C3392" s="2" t="s">
        <v>16</v>
      </c>
      <c r="D3392" s="2" t="s">
        <v>179</v>
      </c>
      <c r="E3392" s="2" t="s">
        <v>403</v>
      </c>
      <c r="F3392" s="3">
        <v>6</v>
      </c>
      <c r="G3392" s="2" t="s">
        <v>1101</v>
      </c>
      <c r="H3392" s="2" t="s">
        <v>14663</v>
      </c>
      <c r="I3392" s="3" t="s">
        <v>14664</v>
      </c>
      <c r="J3392" s="3" t="s">
        <v>1132</v>
      </c>
      <c r="K3392" s="2" t="s">
        <v>14665</v>
      </c>
    </row>
    <row r="3393" spans="1:11" x14ac:dyDescent="0.25">
      <c r="A3393" s="2" t="s">
        <v>14666</v>
      </c>
      <c r="B3393" s="2" t="s">
        <v>178</v>
      </c>
      <c r="C3393" s="2" t="s">
        <v>16</v>
      </c>
      <c r="D3393" s="2" t="s">
        <v>179</v>
      </c>
      <c r="E3393" s="2" t="s">
        <v>403</v>
      </c>
      <c r="F3393" s="3">
        <v>7</v>
      </c>
      <c r="G3393" s="2" t="s">
        <v>1101</v>
      </c>
      <c r="H3393" s="2" t="s">
        <v>14667</v>
      </c>
      <c r="I3393" s="3" t="s">
        <v>14668</v>
      </c>
      <c r="J3393" s="3" t="s">
        <v>1098</v>
      </c>
      <c r="K3393" s="2" t="s">
        <v>14669</v>
      </c>
    </row>
    <row r="3394" spans="1:11" x14ac:dyDescent="0.25">
      <c r="A3394" s="2" t="s">
        <v>14670</v>
      </c>
      <c r="B3394" s="2" t="s">
        <v>178</v>
      </c>
      <c r="C3394" s="2" t="s">
        <v>16</v>
      </c>
      <c r="D3394" s="2" t="s">
        <v>179</v>
      </c>
      <c r="E3394" s="2" t="s">
        <v>403</v>
      </c>
      <c r="F3394" s="3">
        <v>8</v>
      </c>
      <c r="G3394" s="2" t="s">
        <v>1101</v>
      </c>
      <c r="H3394" s="2" t="s">
        <v>14671</v>
      </c>
      <c r="I3394" s="3" t="s">
        <v>14672</v>
      </c>
      <c r="J3394" s="3" t="s">
        <v>1098</v>
      </c>
      <c r="K3394" s="2" t="s">
        <v>14673</v>
      </c>
    </row>
    <row r="3395" spans="1:11" x14ac:dyDescent="0.25">
      <c r="A3395" s="2" t="s">
        <v>14674</v>
      </c>
      <c r="B3395" s="2" t="s">
        <v>178</v>
      </c>
      <c r="C3395" s="2" t="s">
        <v>16</v>
      </c>
      <c r="D3395" s="2" t="s">
        <v>179</v>
      </c>
      <c r="E3395" s="2" t="s">
        <v>403</v>
      </c>
      <c r="F3395" s="3">
        <v>9</v>
      </c>
      <c r="G3395" s="2" t="s">
        <v>1101</v>
      </c>
      <c r="H3395" s="2" t="s">
        <v>14675</v>
      </c>
      <c r="I3395" s="3" t="s">
        <v>14676</v>
      </c>
      <c r="J3395" s="3" t="s">
        <v>1098</v>
      </c>
      <c r="K3395" s="2" t="s">
        <v>14677</v>
      </c>
    </row>
    <row r="3396" spans="1:11" x14ac:dyDescent="0.25">
      <c r="A3396" s="2" t="s">
        <v>14678</v>
      </c>
      <c r="B3396" s="2" t="s">
        <v>178</v>
      </c>
      <c r="C3396" s="2" t="s">
        <v>16</v>
      </c>
      <c r="D3396" s="2" t="s">
        <v>179</v>
      </c>
      <c r="E3396" s="2" t="s">
        <v>403</v>
      </c>
      <c r="F3396" s="3">
        <v>10</v>
      </c>
      <c r="G3396" s="2" t="s">
        <v>1101</v>
      </c>
      <c r="H3396" s="2" t="s">
        <v>14679</v>
      </c>
      <c r="I3396" s="3" t="s">
        <v>14680</v>
      </c>
      <c r="J3396" s="3" t="s">
        <v>1098</v>
      </c>
      <c r="K3396" s="2" t="s">
        <v>14681</v>
      </c>
    </row>
    <row r="3397" spans="1:11" x14ac:dyDescent="0.25">
      <c r="A3397" s="2" t="s">
        <v>14682</v>
      </c>
      <c r="B3397" s="2" t="s">
        <v>178</v>
      </c>
      <c r="C3397" s="2" t="s">
        <v>16</v>
      </c>
      <c r="D3397" s="2" t="s">
        <v>179</v>
      </c>
      <c r="E3397" s="2" t="s">
        <v>398</v>
      </c>
      <c r="F3397" s="3">
        <v>0</v>
      </c>
      <c r="G3397" s="2" t="s">
        <v>1095</v>
      </c>
      <c r="H3397" s="2" t="s">
        <v>14683</v>
      </c>
      <c r="I3397" s="3" t="s">
        <v>14684</v>
      </c>
      <c r="J3397" s="3" t="s">
        <v>1098</v>
      </c>
      <c r="K3397" s="2" t="s">
        <v>14685</v>
      </c>
    </row>
    <row r="3398" spans="1:11" x14ac:dyDescent="0.25">
      <c r="A3398" s="2" t="s">
        <v>14686</v>
      </c>
      <c r="B3398" s="2" t="s">
        <v>178</v>
      </c>
      <c r="C3398" s="2" t="s">
        <v>16</v>
      </c>
      <c r="D3398" s="2" t="s">
        <v>179</v>
      </c>
      <c r="E3398" s="2" t="s">
        <v>398</v>
      </c>
      <c r="F3398" s="3">
        <v>1</v>
      </c>
      <c r="G3398" s="2" t="s">
        <v>1101</v>
      </c>
      <c r="H3398" s="2" t="s">
        <v>14687</v>
      </c>
      <c r="I3398" s="3" t="s">
        <v>14688</v>
      </c>
      <c r="J3398" s="3" t="s">
        <v>1098</v>
      </c>
      <c r="K3398" s="2" t="s">
        <v>14689</v>
      </c>
    </row>
    <row r="3399" spans="1:11" x14ac:dyDescent="0.25">
      <c r="A3399" s="2" t="s">
        <v>14690</v>
      </c>
      <c r="B3399" s="2" t="s">
        <v>178</v>
      </c>
      <c r="C3399" s="2" t="s">
        <v>16</v>
      </c>
      <c r="D3399" s="2" t="s">
        <v>179</v>
      </c>
      <c r="E3399" s="2" t="s">
        <v>398</v>
      </c>
      <c r="F3399" s="3">
        <v>2</v>
      </c>
      <c r="G3399" s="2" t="s">
        <v>1101</v>
      </c>
      <c r="H3399" s="2" t="s">
        <v>14691</v>
      </c>
      <c r="I3399" s="3" t="s">
        <v>14692</v>
      </c>
      <c r="J3399" s="3" t="s">
        <v>1132</v>
      </c>
      <c r="K3399" s="2" t="s">
        <v>14693</v>
      </c>
    </row>
    <row r="3400" spans="1:11" x14ac:dyDescent="0.25">
      <c r="A3400" s="2" t="s">
        <v>14694</v>
      </c>
      <c r="B3400" s="2" t="s">
        <v>178</v>
      </c>
      <c r="C3400" s="2" t="s">
        <v>16</v>
      </c>
      <c r="D3400" s="2" t="s">
        <v>179</v>
      </c>
      <c r="E3400" s="2" t="s">
        <v>398</v>
      </c>
      <c r="F3400" s="3">
        <v>3</v>
      </c>
      <c r="G3400" s="2" t="s">
        <v>1101</v>
      </c>
      <c r="H3400" s="2" t="s">
        <v>14695</v>
      </c>
      <c r="I3400" s="3" t="s">
        <v>14696</v>
      </c>
      <c r="J3400" s="3" t="s">
        <v>1098</v>
      </c>
      <c r="K3400" s="2" t="s">
        <v>14697</v>
      </c>
    </row>
    <row r="3401" spans="1:11" x14ac:dyDescent="0.25">
      <c r="A3401" s="2" t="s">
        <v>14698</v>
      </c>
      <c r="B3401" s="2" t="s">
        <v>178</v>
      </c>
      <c r="C3401" s="2" t="s">
        <v>16</v>
      </c>
      <c r="D3401" s="2" t="s">
        <v>179</v>
      </c>
      <c r="E3401" s="2" t="s">
        <v>398</v>
      </c>
      <c r="F3401" s="3">
        <v>4</v>
      </c>
      <c r="G3401" s="2" t="s">
        <v>1101</v>
      </c>
      <c r="H3401" s="2" t="s">
        <v>14699</v>
      </c>
      <c r="I3401" s="3" t="s">
        <v>14700</v>
      </c>
      <c r="J3401" s="3" t="s">
        <v>1098</v>
      </c>
      <c r="K3401" s="2" t="s">
        <v>14701</v>
      </c>
    </row>
    <row r="3402" spans="1:11" x14ac:dyDescent="0.25">
      <c r="A3402" s="2" t="s">
        <v>14702</v>
      </c>
      <c r="B3402" s="2" t="s">
        <v>178</v>
      </c>
      <c r="C3402" s="2" t="s">
        <v>16</v>
      </c>
      <c r="D3402" s="2" t="s">
        <v>179</v>
      </c>
      <c r="E3402" s="2" t="s">
        <v>398</v>
      </c>
      <c r="F3402" s="3">
        <v>5</v>
      </c>
      <c r="G3402" s="2" t="s">
        <v>1101</v>
      </c>
      <c r="H3402" s="2" t="s">
        <v>14703</v>
      </c>
      <c r="I3402" s="3" t="s">
        <v>14704</v>
      </c>
      <c r="J3402" s="3" t="s">
        <v>1098</v>
      </c>
      <c r="K3402" s="2" t="s">
        <v>14705</v>
      </c>
    </row>
    <row r="3403" spans="1:11" x14ac:dyDescent="0.25">
      <c r="A3403" s="2" t="s">
        <v>14706</v>
      </c>
      <c r="B3403" s="2" t="s">
        <v>178</v>
      </c>
      <c r="C3403" s="2" t="s">
        <v>16</v>
      </c>
      <c r="D3403" s="2" t="s">
        <v>179</v>
      </c>
      <c r="E3403" s="2" t="s">
        <v>398</v>
      </c>
      <c r="F3403" s="3">
        <v>6</v>
      </c>
      <c r="G3403" s="2" t="s">
        <v>1101</v>
      </c>
      <c r="H3403" s="2" t="s">
        <v>14707</v>
      </c>
      <c r="I3403" s="3" t="s">
        <v>14708</v>
      </c>
      <c r="J3403" s="3" t="s">
        <v>1132</v>
      </c>
      <c r="K3403" s="2" t="s">
        <v>14709</v>
      </c>
    </row>
    <row r="3404" spans="1:11" x14ac:dyDescent="0.25">
      <c r="A3404" s="2" t="s">
        <v>14710</v>
      </c>
      <c r="B3404" s="2" t="s">
        <v>178</v>
      </c>
      <c r="C3404" s="2" t="s">
        <v>16</v>
      </c>
      <c r="D3404" s="2" t="s">
        <v>179</v>
      </c>
      <c r="E3404" s="2" t="s">
        <v>398</v>
      </c>
      <c r="F3404" s="3">
        <v>7</v>
      </c>
      <c r="G3404" s="2" t="s">
        <v>1101</v>
      </c>
      <c r="H3404" s="2" t="s">
        <v>14711</v>
      </c>
      <c r="I3404" s="3" t="s">
        <v>14712</v>
      </c>
      <c r="J3404" s="3" t="s">
        <v>1132</v>
      </c>
      <c r="K3404" s="2" t="s">
        <v>14713</v>
      </c>
    </row>
    <row r="3405" spans="1:11" x14ac:dyDescent="0.25">
      <c r="A3405" s="2" t="s">
        <v>14714</v>
      </c>
      <c r="B3405" s="2" t="s">
        <v>178</v>
      </c>
      <c r="C3405" s="2" t="s">
        <v>16</v>
      </c>
      <c r="D3405" s="2" t="s">
        <v>179</v>
      </c>
      <c r="E3405" s="2" t="s">
        <v>398</v>
      </c>
      <c r="F3405" s="3">
        <v>8</v>
      </c>
      <c r="G3405" s="2" t="s">
        <v>1101</v>
      </c>
      <c r="H3405" s="2" t="s">
        <v>14715</v>
      </c>
      <c r="I3405" s="3" t="s">
        <v>14716</v>
      </c>
      <c r="J3405" s="3" t="s">
        <v>1098</v>
      </c>
      <c r="K3405" s="2" t="s">
        <v>14717</v>
      </c>
    </row>
    <row r="3406" spans="1:11" x14ac:dyDescent="0.25">
      <c r="A3406" s="2" t="s">
        <v>14718</v>
      </c>
      <c r="B3406" s="2" t="s">
        <v>178</v>
      </c>
      <c r="C3406" s="2" t="s">
        <v>16</v>
      </c>
      <c r="D3406" s="2" t="s">
        <v>179</v>
      </c>
      <c r="E3406" s="2" t="s">
        <v>398</v>
      </c>
      <c r="F3406" s="3">
        <v>9</v>
      </c>
      <c r="G3406" s="2" t="s">
        <v>1101</v>
      </c>
      <c r="H3406" s="2" t="s">
        <v>14719</v>
      </c>
      <c r="I3406" s="3" t="s">
        <v>14720</v>
      </c>
      <c r="J3406" s="3" t="s">
        <v>1098</v>
      </c>
      <c r="K3406" s="2" t="s">
        <v>14721</v>
      </c>
    </row>
    <row r="3407" spans="1:11" x14ac:dyDescent="0.25">
      <c r="A3407" s="2" t="s">
        <v>14722</v>
      </c>
      <c r="B3407" s="2" t="s">
        <v>178</v>
      </c>
      <c r="C3407" s="2" t="s">
        <v>16</v>
      </c>
      <c r="D3407" s="2" t="s">
        <v>179</v>
      </c>
      <c r="E3407" s="2" t="s">
        <v>398</v>
      </c>
      <c r="F3407" s="3">
        <v>10</v>
      </c>
      <c r="G3407" s="2" t="s">
        <v>1101</v>
      </c>
      <c r="H3407" s="2" t="s">
        <v>14723</v>
      </c>
      <c r="I3407" s="3" t="s">
        <v>14724</v>
      </c>
      <c r="J3407" s="3" t="s">
        <v>1098</v>
      </c>
      <c r="K3407" s="2" t="s">
        <v>14725</v>
      </c>
    </row>
    <row r="3408" spans="1:11" x14ac:dyDescent="0.25">
      <c r="A3408" s="2" t="s">
        <v>14726</v>
      </c>
      <c r="B3408" s="2" t="s">
        <v>178</v>
      </c>
      <c r="C3408" s="2" t="s">
        <v>16</v>
      </c>
      <c r="D3408" s="2" t="s">
        <v>179</v>
      </c>
      <c r="E3408" s="2" t="s">
        <v>405</v>
      </c>
      <c r="F3408" s="3">
        <v>0</v>
      </c>
      <c r="G3408" s="2" t="s">
        <v>1095</v>
      </c>
      <c r="H3408" s="2" t="s">
        <v>14727</v>
      </c>
      <c r="I3408" s="3" t="s">
        <v>14728</v>
      </c>
      <c r="J3408" s="3" t="s">
        <v>1132</v>
      </c>
      <c r="K3408" s="2" t="s">
        <v>14729</v>
      </c>
    </row>
    <row r="3409" spans="1:11" x14ac:dyDescent="0.25">
      <c r="A3409" s="2" t="s">
        <v>14730</v>
      </c>
      <c r="B3409" s="2" t="s">
        <v>178</v>
      </c>
      <c r="C3409" s="2" t="s">
        <v>16</v>
      </c>
      <c r="D3409" s="2" t="s">
        <v>179</v>
      </c>
      <c r="E3409" s="2" t="s">
        <v>405</v>
      </c>
      <c r="F3409" s="3">
        <v>1</v>
      </c>
      <c r="G3409" s="2" t="s">
        <v>1101</v>
      </c>
      <c r="H3409" s="2" t="s">
        <v>14731</v>
      </c>
      <c r="I3409" s="3" t="s">
        <v>14732</v>
      </c>
      <c r="J3409" s="3" t="s">
        <v>1098</v>
      </c>
      <c r="K3409" s="2" t="s">
        <v>14733</v>
      </c>
    </row>
    <row r="3410" spans="1:11" x14ac:dyDescent="0.25">
      <c r="A3410" s="2" t="s">
        <v>14734</v>
      </c>
      <c r="B3410" s="2" t="s">
        <v>178</v>
      </c>
      <c r="C3410" s="2" t="s">
        <v>16</v>
      </c>
      <c r="D3410" s="2" t="s">
        <v>179</v>
      </c>
      <c r="E3410" s="2" t="s">
        <v>405</v>
      </c>
      <c r="F3410" s="3">
        <v>2</v>
      </c>
      <c r="G3410" s="2" t="s">
        <v>1101</v>
      </c>
      <c r="H3410" s="2" t="s">
        <v>14735</v>
      </c>
      <c r="I3410" s="3" t="s">
        <v>14736</v>
      </c>
      <c r="J3410" s="3" t="s">
        <v>1098</v>
      </c>
      <c r="K3410" s="2" t="s">
        <v>14737</v>
      </c>
    </row>
    <row r="3411" spans="1:11" x14ac:dyDescent="0.25">
      <c r="A3411" s="2" t="s">
        <v>14738</v>
      </c>
      <c r="B3411" s="2" t="s">
        <v>178</v>
      </c>
      <c r="C3411" s="2" t="s">
        <v>16</v>
      </c>
      <c r="D3411" s="2" t="s">
        <v>179</v>
      </c>
      <c r="E3411" s="2" t="s">
        <v>405</v>
      </c>
      <c r="F3411" s="3">
        <v>3</v>
      </c>
      <c r="G3411" s="2" t="s">
        <v>1101</v>
      </c>
      <c r="H3411" s="2" t="s">
        <v>14739</v>
      </c>
      <c r="I3411" s="3" t="s">
        <v>14740</v>
      </c>
      <c r="J3411" s="3" t="s">
        <v>1098</v>
      </c>
      <c r="K3411" s="2" t="s">
        <v>14741</v>
      </c>
    </row>
    <row r="3412" spans="1:11" x14ac:dyDescent="0.25">
      <c r="A3412" s="2" t="s">
        <v>14742</v>
      </c>
      <c r="B3412" s="2" t="s">
        <v>178</v>
      </c>
      <c r="C3412" s="2" t="s">
        <v>16</v>
      </c>
      <c r="D3412" s="2" t="s">
        <v>179</v>
      </c>
      <c r="E3412" s="2" t="s">
        <v>405</v>
      </c>
      <c r="F3412" s="3">
        <v>4</v>
      </c>
      <c r="G3412" s="2" t="s">
        <v>1101</v>
      </c>
      <c r="H3412" s="2" t="s">
        <v>14743</v>
      </c>
      <c r="I3412" s="3" t="s">
        <v>14744</v>
      </c>
      <c r="J3412" s="3" t="s">
        <v>1098</v>
      </c>
      <c r="K3412" s="2" t="s">
        <v>14745</v>
      </c>
    </row>
    <row r="3413" spans="1:11" x14ac:dyDescent="0.25">
      <c r="A3413" s="2" t="s">
        <v>14746</v>
      </c>
      <c r="B3413" s="2" t="s">
        <v>178</v>
      </c>
      <c r="C3413" s="2" t="s">
        <v>16</v>
      </c>
      <c r="D3413" s="2" t="s">
        <v>179</v>
      </c>
      <c r="E3413" s="2" t="s">
        <v>405</v>
      </c>
      <c r="F3413" s="3">
        <v>5</v>
      </c>
      <c r="G3413" s="2" t="s">
        <v>1101</v>
      </c>
      <c r="H3413" s="2" t="s">
        <v>14747</v>
      </c>
      <c r="I3413" s="3" t="s">
        <v>14748</v>
      </c>
      <c r="J3413" s="3" t="s">
        <v>1098</v>
      </c>
      <c r="K3413" s="2" t="s">
        <v>14749</v>
      </c>
    </row>
    <row r="3414" spans="1:11" x14ac:dyDescent="0.25">
      <c r="A3414" s="2" t="s">
        <v>14750</v>
      </c>
      <c r="B3414" s="2" t="s">
        <v>178</v>
      </c>
      <c r="C3414" s="2" t="s">
        <v>16</v>
      </c>
      <c r="D3414" s="2" t="s">
        <v>179</v>
      </c>
      <c r="E3414" s="2" t="s">
        <v>405</v>
      </c>
      <c r="F3414" s="3">
        <v>6</v>
      </c>
      <c r="G3414" s="2" t="s">
        <v>1101</v>
      </c>
      <c r="H3414" s="2" t="s">
        <v>14751</v>
      </c>
      <c r="I3414" s="3" t="s">
        <v>14752</v>
      </c>
      <c r="J3414" s="3" t="s">
        <v>1098</v>
      </c>
      <c r="K3414" s="2" t="s">
        <v>14753</v>
      </c>
    </row>
    <row r="3415" spans="1:11" x14ac:dyDescent="0.25">
      <c r="A3415" s="2" t="s">
        <v>14754</v>
      </c>
      <c r="B3415" s="2" t="s">
        <v>178</v>
      </c>
      <c r="C3415" s="2" t="s">
        <v>16</v>
      </c>
      <c r="D3415" s="2" t="s">
        <v>179</v>
      </c>
      <c r="E3415" s="2" t="s">
        <v>405</v>
      </c>
      <c r="F3415" s="3">
        <v>7</v>
      </c>
      <c r="G3415" s="2" t="s">
        <v>1101</v>
      </c>
      <c r="H3415" s="2" t="s">
        <v>14755</v>
      </c>
      <c r="I3415" s="3" t="s">
        <v>14756</v>
      </c>
      <c r="J3415" s="3" t="s">
        <v>1098</v>
      </c>
      <c r="K3415" s="2" t="s">
        <v>14757</v>
      </c>
    </row>
    <row r="3416" spans="1:11" x14ac:dyDescent="0.25">
      <c r="A3416" s="2" t="s">
        <v>14758</v>
      </c>
      <c r="B3416" s="2" t="s">
        <v>178</v>
      </c>
      <c r="C3416" s="2" t="s">
        <v>16</v>
      </c>
      <c r="D3416" s="2" t="s">
        <v>179</v>
      </c>
      <c r="E3416" s="2" t="s">
        <v>405</v>
      </c>
      <c r="F3416" s="3">
        <v>8</v>
      </c>
      <c r="G3416" s="2" t="s">
        <v>1101</v>
      </c>
      <c r="H3416" s="2" t="s">
        <v>14759</v>
      </c>
      <c r="I3416" s="3" t="s">
        <v>14760</v>
      </c>
      <c r="J3416" s="3" t="s">
        <v>1098</v>
      </c>
      <c r="K3416" s="2" t="s">
        <v>14761</v>
      </c>
    </row>
    <row r="3417" spans="1:11" x14ac:dyDescent="0.25">
      <c r="A3417" s="2" t="s">
        <v>14762</v>
      </c>
      <c r="B3417" s="2" t="s">
        <v>178</v>
      </c>
      <c r="C3417" s="2" t="s">
        <v>16</v>
      </c>
      <c r="D3417" s="2" t="s">
        <v>179</v>
      </c>
      <c r="E3417" s="2" t="s">
        <v>405</v>
      </c>
      <c r="F3417" s="3">
        <v>9</v>
      </c>
      <c r="G3417" s="2" t="s">
        <v>1101</v>
      </c>
      <c r="H3417" s="2" t="s">
        <v>14763</v>
      </c>
      <c r="I3417" s="3" t="s">
        <v>14764</v>
      </c>
      <c r="J3417" s="3" t="s">
        <v>1098</v>
      </c>
      <c r="K3417" s="2" t="s">
        <v>14765</v>
      </c>
    </row>
    <row r="3418" spans="1:11" x14ac:dyDescent="0.25">
      <c r="A3418" s="2" t="s">
        <v>14766</v>
      </c>
      <c r="B3418" s="2" t="s">
        <v>178</v>
      </c>
      <c r="C3418" s="2" t="s">
        <v>16</v>
      </c>
      <c r="D3418" s="2" t="s">
        <v>179</v>
      </c>
      <c r="E3418" s="2" t="s">
        <v>405</v>
      </c>
      <c r="F3418" s="3">
        <v>10</v>
      </c>
      <c r="G3418" s="2" t="s">
        <v>1101</v>
      </c>
      <c r="H3418" s="2" t="s">
        <v>14767</v>
      </c>
      <c r="I3418" s="3" t="s">
        <v>14768</v>
      </c>
      <c r="J3418" s="3" t="s">
        <v>1098</v>
      </c>
      <c r="K3418" s="2" t="s">
        <v>14769</v>
      </c>
    </row>
    <row r="3419" spans="1:11" x14ac:dyDescent="0.25">
      <c r="A3419" s="2" t="s">
        <v>14770</v>
      </c>
      <c r="B3419" s="2" t="s">
        <v>178</v>
      </c>
      <c r="C3419" s="2" t="s">
        <v>16</v>
      </c>
      <c r="D3419" s="2" t="s">
        <v>179</v>
      </c>
      <c r="E3419" s="2" t="s">
        <v>401</v>
      </c>
      <c r="F3419" s="3">
        <v>0</v>
      </c>
      <c r="G3419" s="2" t="s">
        <v>1095</v>
      </c>
      <c r="H3419" s="2" t="s">
        <v>14771</v>
      </c>
      <c r="I3419" s="3" t="s">
        <v>14772</v>
      </c>
      <c r="J3419" s="3" t="s">
        <v>1098</v>
      </c>
      <c r="K3419" s="2" t="s">
        <v>14773</v>
      </c>
    </row>
    <row r="3420" spans="1:11" x14ac:dyDescent="0.25">
      <c r="A3420" s="2" t="s">
        <v>14774</v>
      </c>
      <c r="B3420" s="2" t="s">
        <v>178</v>
      </c>
      <c r="C3420" s="2" t="s">
        <v>16</v>
      </c>
      <c r="D3420" s="2" t="s">
        <v>179</v>
      </c>
      <c r="E3420" s="2" t="s">
        <v>401</v>
      </c>
      <c r="F3420" s="3">
        <v>1</v>
      </c>
      <c r="G3420" s="2" t="s">
        <v>1101</v>
      </c>
      <c r="H3420" s="2" t="s">
        <v>14775</v>
      </c>
      <c r="I3420" s="3" t="s">
        <v>14776</v>
      </c>
      <c r="J3420" s="3" t="s">
        <v>1098</v>
      </c>
      <c r="K3420" s="2" t="s">
        <v>14777</v>
      </c>
    </row>
    <row r="3421" spans="1:11" x14ac:dyDescent="0.25">
      <c r="A3421" s="2" t="s">
        <v>14778</v>
      </c>
      <c r="B3421" s="2" t="s">
        <v>178</v>
      </c>
      <c r="C3421" s="2" t="s">
        <v>16</v>
      </c>
      <c r="D3421" s="2" t="s">
        <v>179</v>
      </c>
      <c r="E3421" s="2" t="s">
        <v>401</v>
      </c>
      <c r="F3421" s="3">
        <v>2</v>
      </c>
      <c r="G3421" s="2" t="s">
        <v>1101</v>
      </c>
      <c r="H3421" s="2" t="s">
        <v>14779</v>
      </c>
      <c r="I3421" s="3" t="s">
        <v>14780</v>
      </c>
      <c r="J3421" s="3" t="s">
        <v>1098</v>
      </c>
      <c r="K3421" s="2" t="s">
        <v>14781</v>
      </c>
    </row>
    <row r="3422" spans="1:11" x14ac:dyDescent="0.25">
      <c r="A3422" s="2" t="s">
        <v>14782</v>
      </c>
      <c r="B3422" s="2" t="s">
        <v>178</v>
      </c>
      <c r="C3422" s="2" t="s">
        <v>16</v>
      </c>
      <c r="D3422" s="2" t="s">
        <v>179</v>
      </c>
      <c r="E3422" s="2" t="s">
        <v>401</v>
      </c>
      <c r="F3422" s="3">
        <v>3</v>
      </c>
      <c r="G3422" s="2" t="s">
        <v>1101</v>
      </c>
      <c r="H3422" s="2" t="s">
        <v>14783</v>
      </c>
      <c r="I3422" s="3" t="s">
        <v>14784</v>
      </c>
      <c r="J3422" s="3" t="s">
        <v>1098</v>
      </c>
      <c r="K3422" s="2" t="s">
        <v>14785</v>
      </c>
    </row>
    <row r="3423" spans="1:11" x14ac:dyDescent="0.25">
      <c r="A3423" s="2" t="s">
        <v>14786</v>
      </c>
      <c r="B3423" s="2" t="s">
        <v>178</v>
      </c>
      <c r="C3423" s="2" t="s">
        <v>16</v>
      </c>
      <c r="D3423" s="2" t="s">
        <v>179</v>
      </c>
      <c r="E3423" s="2" t="s">
        <v>401</v>
      </c>
      <c r="F3423" s="3">
        <v>4</v>
      </c>
      <c r="G3423" s="2" t="s">
        <v>1101</v>
      </c>
      <c r="H3423" s="2" t="s">
        <v>14787</v>
      </c>
      <c r="I3423" s="3" t="s">
        <v>14788</v>
      </c>
      <c r="J3423" s="3" t="s">
        <v>1098</v>
      </c>
      <c r="K3423" s="2" t="s">
        <v>14789</v>
      </c>
    </row>
    <row r="3424" spans="1:11" x14ac:dyDescent="0.25">
      <c r="A3424" s="2" t="s">
        <v>14790</v>
      </c>
      <c r="B3424" s="2" t="s">
        <v>178</v>
      </c>
      <c r="C3424" s="2" t="s">
        <v>16</v>
      </c>
      <c r="D3424" s="2" t="s">
        <v>179</v>
      </c>
      <c r="E3424" s="2" t="s">
        <v>401</v>
      </c>
      <c r="F3424" s="3">
        <v>5</v>
      </c>
      <c r="G3424" s="2" t="s">
        <v>1101</v>
      </c>
      <c r="H3424" s="2" t="s">
        <v>14791</v>
      </c>
      <c r="I3424" s="3" t="s">
        <v>14792</v>
      </c>
      <c r="J3424" s="3" t="s">
        <v>1098</v>
      </c>
      <c r="K3424" s="2" t="s">
        <v>14793</v>
      </c>
    </row>
    <row r="3425" spans="1:11" x14ac:dyDescent="0.25">
      <c r="A3425" s="2" t="s">
        <v>14794</v>
      </c>
      <c r="B3425" s="2" t="s">
        <v>178</v>
      </c>
      <c r="C3425" s="2" t="s">
        <v>16</v>
      </c>
      <c r="D3425" s="2" t="s">
        <v>179</v>
      </c>
      <c r="E3425" s="2" t="s">
        <v>401</v>
      </c>
      <c r="F3425" s="3">
        <v>6</v>
      </c>
      <c r="G3425" s="2" t="s">
        <v>1101</v>
      </c>
      <c r="H3425" s="2" t="s">
        <v>14795</v>
      </c>
      <c r="I3425" s="3" t="s">
        <v>14796</v>
      </c>
      <c r="J3425" s="3" t="s">
        <v>1098</v>
      </c>
      <c r="K3425" s="2" t="s">
        <v>14797</v>
      </c>
    </row>
    <row r="3426" spans="1:11" x14ac:dyDescent="0.25">
      <c r="A3426" s="2" t="s">
        <v>14798</v>
      </c>
      <c r="B3426" s="2" t="s">
        <v>178</v>
      </c>
      <c r="C3426" s="2" t="s">
        <v>16</v>
      </c>
      <c r="D3426" s="2" t="s">
        <v>179</v>
      </c>
      <c r="E3426" s="2" t="s">
        <v>401</v>
      </c>
      <c r="F3426" s="3">
        <v>7</v>
      </c>
      <c r="G3426" s="2" t="s">
        <v>1101</v>
      </c>
      <c r="H3426" s="2" t="s">
        <v>14799</v>
      </c>
      <c r="I3426" s="3" t="s">
        <v>14800</v>
      </c>
      <c r="J3426" s="3" t="s">
        <v>1098</v>
      </c>
      <c r="K3426" s="2" t="s">
        <v>14801</v>
      </c>
    </row>
    <row r="3427" spans="1:11" x14ac:dyDescent="0.25">
      <c r="A3427" s="2" t="s">
        <v>14802</v>
      </c>
      <c r="B3427" s="2" t="s">
        <v>178</v>
      </c>
      <c r="C3427" s="2" t="s">
        <v>16</v>
      </c>
      <c r="D3427" s="2" t="s">
        <v>179</v>
      </c>
      <c r="E3427" s="2" t="s">
        <v>401</v>
      </c>
      <c r="F3427" s="3">
        <v>8</v>
      </c>
      <c r="G3427" s="2" t="s">
        <v>1101</v>
      </c>
      <c r="H3427" s="2" t="s">
        <v>14803</v>
      </c>
      <c r="I3427" s="3" t="s">
        <v>14804</v>
      </c>
      <c r="J3427" s="3" t="s">
        <v>1137</v>
      </c>
      <c r="K3427" s="2" t="s">
        <v>14805</v>
      </c>
    </row>
    <row r="3428" spans="1:11" x14ac:dyDescent="0.25">
      <c r="A3428" s="2" t="s">
        <v>14806</v>
      </c>
      <c r="B3428" s="2" t="s">
        <v>178</v>
      </c>
      <c r="C3428" s="2" t="s">
        <v>16</v>
      </c>
      <c r="D3428" s="2" t="s">
        <v>179</v>
      </c>
      <c r="E3428" s="2" t="s">
        <v>401</v>
      </c>
      <c r="F3428" s="3">
        <v>9</v>
      </c>
      <c r="G3428" s="2" t="s">
        <v>1101</v>
      </c>
      <c r="H3428" s="2" t="s">
        <v>14807</v>
      </c>
      <c r="I3428" s="3" t="s">
        <v>14808</v>
      </c>
      <c r="J3428" s="3" t="s">
        <v>1098</v>
      </c>
      <c r="K3428" s="2" t="s">
        <v>14809</v>
      </c>
    </row>
    <row r="3429" spans="1:11" x14ac:dyDescent="0.25">
      <c r="A3429" s="2" t="s">
        <v>14810</v>
      </c>
      <c r="B3429" s="2" t="s">
        <v>178</v>
      </c>
      <c r="C3429" s="2" t="s">
        <v>16</v>
      </c>
      <c r="D3429" s="2" t="s">
        <v>179</v>
      </c>
      <c r="E3429" s="2" t="s">
        <v>401</v>
      </c>
      <c r="F3429" s="3">
        <v>10</v>
      </c>
      <c r="G3429" s="2" t="s">
        <v>1101</v>
      </c>
      <c r="H3429" s="2" t="s">
        <v>14811</v>
      </c>
      <c r="I3429" s="3" t="s">
        <v>14812</v>
      </c>
      <c r="J3429" s="3" t="s">
        <v>1098</v>
      </c>
      <c r="K3429" s="2" t="s">
        <v>14813</v>
      </c>
    </row>
    <row r="3430" spans="1:11" x14ac:dyDescent="0.25">
      <c r="A3430" s="2" t="s">
        <v>14814</v>
      </c>
      <c r="B3430" s="2" t="s">
        <v>178</v>
      </c>
      <c r="C3430" s="2" t="s">
        <v>16</v>
      </c>
      <c r="D3430" s="2" t="s">
        <v>179</v>
      </c>
      <c r="E3430" s="2" t="s">
        <v>486</v>
      </c>
      <c r="F3430" s="3">
        <v>0</v>
      </c>
      <c r="G3430" s="2" t="s">
        <v>1095</v>
      </c>
      <c r="H3430" s="2" t="s">
        <v>14815</v>
      </c>
      <c r="I3430" s="3" t="s">
        <v>14816</v>
      </c>
      <c r="J3430" s="3" t="s">
        <v>1098</v>
      </c>
      <c r="K3430" s="2" t="s">
        <v>14817</v>
      </c>
    </row>
    <row r="3431" spans="1:11" x14ac:dyDescent="0.25">
      <c r="A3431" s="2" t="s">
        <v>14818</v>
      </c>
      <c r="B3431" s="2" t="s">
        <v>178</v>
      </c>
      <c r="C3431" s="2" t="s">
        <v>16</v>
      </c>
      <c r="D3431" s="2" t="s">
        <v>179</v>
      </c>
      <c r="E3431" s="2" t="s">
        <v>486</v>
      </c>
      <c r="F3431" s="3">
        <v>1</v>
      </c>
      <c r="G3431" s="2" t="s">
        <v>1101</v>
      </c>
      <c r="H3431" s="2" t="s">
        <v>14819</v>
      </c>
      <c r="I3431" s="3" t="s">
        <v>14820</v>
      </c>
      <c r="J3431" s="3" t="s">
        <v>1098</v>
      </c>
      <c r="K3431" s="2" t="s">
        <v>14821</v>
      </c>
    </row>
    <row r="3432" spans="1:11" x14ac:dyDescent="0.25">
      <c r="A3432" s="2" t="s">
        <v>14822</v>
      </c>
      <c r="B3432" s="2" t="s">
        <v>178</v>
      </c>
      <c r="C3432" s="2" t="s">
        <v>16</v>
      </c>
      <c r="D3432" s="2" t="s">
        <v>179</v>
      </c>
      <c r="E3432" s="2" t="s">
        <v>486</v>
      </c>
      <c r="F3432" s="3">
        <v>2</v>
      </c>
      <c r="G3432" s="2" t="s">
        <v>1101</v>
      </c>
      <c r="H3432" s="2" t="s">
        <v>14823</v>
      </c>
      <c r="I3432" s="3" t="s">
        <v>14824</v>
      </c>
      <c r="J3432" s="3" t="s">
        <v>1098</v>
      </c>
      <c r="K3432" s="2" t="s">
        <v>14825</v>
      </c>
    </row>
    <row r="3433" spans="1:11" x14ac:dyDescent="0.25">
      <c r="A3433" s="2" t="s">
        <v>14826</v>
      </c>
      <c r="B3433" s="2" t="s">
        <v>178</v>
      </c>
      <c r="C3433" s="2" t="s">
        <v>16</v>
      </c>
      <c r="D3433" s="2" t="s">
        <v>179</v>
      </c>
      <c r="E3433" s="2" t="s">
        <v>486</v>
      </c>
      <c r="F3433" s="3">
        <v>3</v>
      </c>
      <c r="G3433" s="2" t="s">
        <v>1101</v>
      </c>
      <c r="H3433" s="2" t="s">
        <v>14827</v>
      </c>
      <c r="I3433" s="3" t="s">
        <v>14828</v>
      </c>
      <c r="J3433" s="3" t="s">
        <v>1098</v>
      </c>
      <c r="K3433" s="2" t="s">
        <v>14829</v>
      </c>
    </row>
    <row r="3434" spans="1:11" x14ac:dyDescent="0.25">
      <c r="A3434" s="2" t="s">
        <v>14830</v>
      </c>
      <c r="B3434" s="2" t="s">
        <v>178</v>
      </c>
      <c r="C3434" s="2" t="s">
        <v>16</v>
      </c>
      <c r="D3434" s="2" t="s">
        <v>179</v>
      </c>
      <c r="E3434" s="2" t="s">
        <v>486</v>
      </c>
      <c r="F3434" s="3">
        <v>4</v>
      </c>
      <c r="G3434" s="2" t="s">
        <v>1101</v>
      </c>
      <c r="H3434" s="2" t="s">
        <v>14831</v>
      </c>
      <c r="I3434" s="3" t="s">
        <v>14832</v>
      </c>
      <c r="J3434" s="3" t="s">
        <v>1098</v>
      </c>
      <c r="K3434" s="2" t="s">
        <v>14833</v>
      </c>
    </row>
    <row r="3435" spans="1:11" x14ac:dyDescent="0.25">
      <c r="A3435" s="2" t="s">
        <v>14834</v>
      </c>
      <c r="B3435" s="2" t="s">
        <v>178</v>
      </c>
      <c r="C3435" s="2" t="s">
        <v>16</v>
      </c>
      <c r="D3435" s="2" t="s">
        <v>179</v>
      </c>
      <c r="E3435" s="2" t="s">
        <v>486</v>
      </c>
      <c r="F3435" s="3">
        <v>5</v>
      </c>
      <c r="G3435" s="2" t="s">
        <v>1101</v>
      </c>
      <c r="H3435" s="2" t="s">
        <v>14835</v>
      </c>
      <c r="I3435" s="3" t="s">
        <v>14836</v>
      </c>
      <c r="J3435" s="3" t="s">
        <v>1098</v>
      </c>
      <c r="K3435" s="2" t="s">
        <v>14837</v>
      </c>
    </row>
    <row r="3436" spans="1:11" x14ac:dyDescent="0.25">
      <c r="A3436" s="2" t="s">
        <v>14838</v>
      </c>
      <c r="B3436" s="2" t="s">
        <v>178</v>
      </c>
      <c r="C3436" s="2" t="s">
        <v>16</v>
      </c>
      <c r="D3436" s="2" t="s">
        <v>179</v>
      </c>
      <c r="E3436" s="2" t="s">
        <v>486</v>
      </c>
      <c r="F3436" s="3">
        <v>6</v>
      </c>
      <c r="G3436" s="2" t="s">
        <v>1101</v>
      </c>
      <c r="H3436" s="2" t="s">
        <v>14839</v>
      </c>
      <c r="I3436" s="3" t="s">
        <v>14840</v>
      </c>
      <c r="J3436" s="3" t="s">
        <v>1098</v>
      </c>
      <c r="K3436" s="2" t="s">
        <v>14841</v>
      </c>
    </row>
    <row r="3437" spans="1:11" x14ac:dyDescent="0.25">
      <c r="A3437" s="2" t="s">
        <v>14842</v>
      </c>
      <c r="B3437" s="2" t="s">
        <v>178</v>
      </c>
      <c r="C3437" s="2" t="s">
        <v>16</v>
      </c>
      <c r="D3437" s="2" t="s">
        <v>179</v>
      </c>
      <c r="E3437" s="2" t="s">
        <v>486</v>
      </c>
      <c r="F3437" s="3">
        <v>7</v>
      </c>
      <c r="G3437" s="2" t="s">
        <v>1101</v>
      </c>
      <c r="H3437" s="2" t="s">
        <v>14843</v>
      </c>
      <c r="I3437" s="3" t="s">
        <v>14844</v>
      </c>
      <c r="J3437" s="3" t="s">
        <v>1098</v>
      </c>
      <c r="K3437" s="2" t="s">
        <v>14845</v>
      </c>
    </row>
    <row r="3438" spans="1:11" x14ac:dyDescent="0.25">
      <c r="A3438" s="2" t="s">
        <v>14846</v>
      </c>
      <c r="B3438" s="2" t="s">
        <v>178</v>
      </c>
      <c r="C3438" s="2" t="s">
        <v>16</v>
      </c>
      <c r="D3438" s="2" t="s">
        <v>179</v>
      </c>
      <c r="E3438" s="2" t="s">
        <v>486</v>
      </c>
      <c r="F3438" s="3">
        <v>8</v>
      </c>
      <c r="G3438" s="2" t="s">
        <v>1101</v>
      </c>
      <c r="H3438" s="2" t="s">
        <v>14847</v>
      </c>
      <c r="I3438" s="3" t="s">
        <v>14848</v>
      </c>
      <c r="J3438" s="3" t="s">
        <v>1137</v>
      </c>
      <c r="K3438" s="2" t="s">
        <v>14849</v>
      </c>
    </row>
    <row r="3439" spans="1:11" x14ac:dyDescent="0.25">
      <c r="A3439" s="2" t="s">
        <v>14850</v>
      </c>
      <c r="B3439" s="2" t="s">
        <v>178</v>
      </c>
      <c r="C3439" s="2" t="s">
        <v>16</v>
      </c>
      <c r="D3439" s="2" t="s">
        <v>179</v>
      </c>
      <c r="E3439" s="2" t="s">
        <v>486</v>
      </c>
      <c r="F3439" s="3">
        <v>9</v>
      </c>
      <c r="G3439" s="2" t="s">
        <v>1101</v>
      </c>
      <c r="H3439" s="2" t="s">
        <v>14851</v>
      </c>
      <c r="I3439" s="3" t="s">
        <v>14852</v>
      </c>
      <c r="J3439" s="3" t="s">
        <v>1098</v>
      </c>
      <c r="K3439" s="2" t="s">
        <v>14853</v>
      </c>
    </row>
    <row r="3440" spans="1:11" x14ac:dyDescent="0.25">
      <c r="A3440" s="2" t="s">
        <v>14854</v>
      </c>
      <c r="B3440" s="2" t="s">
        <v>178</v>
      </c>
      <c r="C3440" s="2" t="s">
        <v>16</v>
      </c>
      <c r="D3440" s="2" t="s">
        <v>179</v>
      </c>
      <c r="E3440" s="2" t="s">
        <v>486</v>
      </c>
      <c r="F3440" s="3">
        <v>10</v>
      </c>
      <c r="G3440" s="2" t="s">
        <v>1101</v>
      </c>
      <c r="H3440" s="2" t="s">
        <v>14855</v>
      </c>
      <c r="I3440" s="3" t="s">
        <v>14856</v>
      </c>
      <c r="J3440" s="3" t="s">
        <v>1098</v>
      </c>
      <c r="K3440" s="2" t="s">
        <v>14857</v>
      </c>
    </row>
    <row r="3441" spans="1:11" x14ac:dyDescent="0.25">
      <c r="A3441" s="2" t="s">
        <v>14858</v>
      </c>
      <c r="B3441" s="2" t="s">
        <v>178</v>
      </c>
      <c r="C3441" s="2" t="s">
        <v>16</v>
      </c>
      <c r="D3441" s="2" t="s">
        <v>179</v>
      </c>
      <c r="E3441" s="2" t="s">
        <v>385</v>
      </c>
      <c r="F3441" s="3">
        <v>0</v>
      </c>
      <c r="G3441" s="2" t="s">
        <v>1095</v>
      </c>
      <c r="H3441" s="2" t="s">
        <v>14859</v>
      </c>
      <c r="I3441" s="3" t="s">
        <v>14860</v>
      </c>
      <c r="J3441" s="3" t="s">
        <v>1098</v>
      </c>
      <c r="K3441" s="2" t="s">
        <v>14861</v>
      </c>
    </row>
    <row r="3442" spans="1:11" x14ac:dyDescent="0.25">
      <c r="A3442" s="2" t="s">
        <v>14862</v>
      </c>
      <c r="B3442" s="2" t="s">
        <v>178</v>
      </c>
      <c r="C3442" s="2" t="s">
        <v>16</v>
      </c>
      <c r="D3442" s="2" t="s">
        <v>179</v>
      </c>
      <c r="E3442" s="2" t="s">
        <v>385</v>
      </c>
      <c r="F3442" s="3">
        <v>1</v>
      </c>
      <c r="G3442" s="2" t="s">
        <v>1101</v>
      </c>
      <c r="H3442" s="2" t="s">
        <v>14863</v>
      </c>
      <c r="I3442" s="3" t="s">
        <v>14864</v>
      </c>
      <c r="J3442" s="3" t="s">
        <v>1137</v>
      </c>
      <c r="K3442" s="2" t="s">
        <v>14865</v>
      </c>
    </row>
    <row r="3443" spans="1:11" x14ac:dyDescent="0.25">
      <c r="A3443" s="2" t="s">
        <v>14866</v>
      </c>
      <c r="B3443" s="2" t="s">
        <v>178</v>
      </c>
      <c r="C3443" s="2" t="s">
        <v>16</v>
      </c>
      <c r="D3443" s="2" t="s">
        <v>179</v>
      </c>
      <c r="E3443" s="2" t="s">
        <v>385</v>
      </c>
      <c r="F3443" s="3">
        <v>2</v>
      </c>
      <c r="G3443" s="2" t="s">
        <v>1101</v>
      </c>
      <c r="H3443" s="2" t="s">
        <v>14867</v>
      </c>
      <c r="I3443" s="3" t="s">
        <v>14868</v>
      </c>
      <c r="J3443" s="3" t="s">
        <v>2720</v>
      </c>
      <c r="K3443" s="2" t="s">
        <v>14869</v>
      </c>
    </row>
    <row r="3444" spans="1:11" x14ac:dyDescent="0.25">
      <c r="A3444" s="2" t="s">
        <v>14870</v>
      </c>
      <c r="B3444" s="2" t="s">
        <v>178</v>
      </c>
      <c r="C3444" s="2" t="s">
        <v>16</v>
      </c>
      <c r="D3444" s="2" t="s">
        <v>179</v>
      </c>
      <c r="E3444" s="2" t="s">
        <v>385</v>
      </c>
      <c r="F3444" s="3">
        <v>3</v>
      </c>
      <c r="G3444" s="2" t="s">
        <v>1101</v>
      </c>
      <c r="H3444" s="2" t="s">
        <v>14871</v>
      </c>
      <c r="I3444" s="3" t="s">
        <v>14872</v>
      </c>
      <c r="J3444" s="3" t="s">
        <v>1098</v>
      </c>
      <c r="K3444" s="2" t="s">
        <v>14873</v>
      </c>
    </row>
    <row r="3445" spans="1:11" x14ac:dyDescent="0.25">
      <c r="A3445" s="2" t="s">
        <v>14874</v>
      </c>
      <c r="B3445" s="2" t="s">
        <v>178</v>
      </c>
      <c r="C3445" s="2" t="s">
        <v>16</v>
      </c>
      <c r="D3445" s="2" t="s">
        <v>179</v>
      </c>
      <c r="E3445" s="2" t="s">
        <v>385</v>
      </c>
      <c r="F3445" s="3">
        <v>4</v>
      </c>
      <c r="G3445" s="2" t="s">
        <v>1101</v>
      </c>
      <c r="H3445" s="2" t="s">
        <v>14875</v>
      </c>
      <c r="I3445" s="3" t="s">
        <v>14876</v>
      </c>
      <c r="J3445" s="3" t="s">
        <v>1098</v>
      </c>
      <c r="K3445" s="2" t="s">
        <v>14877</v>
      </c>
    </row>
    <row r="3446" spans="1:11" x14ac:dyDescent="0.25">
      <c r="A3446" s="2" t="s">
        <v>14878</v>
      </c>
      <c r="B3446" s="2" t="s">
        <v>178</v>
      </c>
      <c r="C3446" s="2" t="s">
        <v>16</v>
      </c>
      <c r="D3446" s="2" t="s">
        <v>179</v>
      </c>
      <c r="E3446" s="2" t="s">
        <v>385</v>
      </c>
      <c r="F3446" s="3">
        <v>5</v>
      </c>
      <c r="G3446" s="2" t="s">
        <v>1101</v>
      </c>
      <c r="H3446" s="2" t="s">
        <v>14879</v>
      </c>
      <c r="I3446" s="3" t="s">
        <v>14880</v>
      </c>
      <c r="J3446" s="3" t="s">
        <v>1098</v>
      </c>
      <c r="K3446" s="2" t="s">
        <v>14881</v>
      </c>
    </row>
    <row r="3447" spans="1:11" x14ac:dyDescent="0.25">
      <c r="A3447" s="2" t="s">
        <v>14882</v>
      </c>
      <c r="B3447" s="2" t="s">
        <v>178</v>
      </c>
      <c r="C3447" s="2" t="s">
        <v>16</v>
      </c>
      <c r="D3447" s="2" t="s">
        <v>179</v>
      </c>
      <c r="E3447" s="2" t="s">
        <v>385</v>
      </c>
      <c r="F3447" s="3">
        <v>6</v>
      </c>
      <c r="G3447" s="2" t="s">
        <v>1101</v>
      </c>
      <c r="H3447" s="2" t="s">
        <v>14883</v>
      </c>
      <c r="I3447" s="3" t="s">
        <v>14884</v>
      </c>
      <c r="J3447" s="3" t="s">
        <v>1098</v>
      </c>
      <c r="K3447" s="2" t="s">
        <v>14885</v>
      </c>
    </row>
    <row r="3448" spans="1:11" x14ac:dyDescent="0.25">
      <c r="A3448" s="2" t="s">
        <v>14886</v>
      </c>
      <c r="B3448" s="2" t="s">
        <v>178</v>
      </c>
      <c r="C3448" s="2" t="s">
        <v>16</v>
      </c>
      <c r="D3448" s="2" t="s">
        <v>179</v>
      </c>
      <c r="E3448" s="2" t="s">
        <v>385</v>
      </c>
      <c r="F3448" s="3">
        <v>7</v>
      </c>
      <c r="G3448" s="2" t="s">
        <v>1101</v>
      </c>
      <c r="H3448" s="2" t="s">
        <v>14887</v>
      </c>
      <c r="I3448" s="3" t="s">
        <v>14888</v>
      </c>
      <c r="J3448" s="3" t="s">
        <v>1098</v>
      </c>
      <c r="K3448" s="2" t="s">
        <v>14889</v>
      </c>
    </row>
    <row r="3449" spans="1:11" x14ac:dyDescent="0.25">
      <c r="A3449" s="2" t="s">
        <v>14890</v>
      </c>
      <c r="B3449" s="2" t="s">
        <v>178</v>
      </c>
      <c r="C3449" s="2" t="s">
        <v>16</v>
      </c>
      <c r="D3449" s="2" t="s">
        <v>179</v>
      </c>
      <c r="E3449" s="2" t="s">
        <v>385</v>
      </c>
      <c r="F3449" s="3">
        <v>8</v>
      </c>
      <c r="G3449" s="2" t="s">
        <v>1101</v>
      </c>
      <c r="H3449" s="2" t="s">
        <v>14891</v>
      </c>
      <c r="I3449" s="3" t="s">
        <v>14892</v>
      </c>
      <c r="J3449" s="3" t="s">
        <v>1098</v>
      </c>
      <c r="K3449" s="2" t="s">
        <v>14893</v>
      </c>
    </row>
    <row r="3450" spans="1:11" x14ac:dyDescent="0.25">
      <c r="A3450" s="2" t="s">
        <v>14894</v>
      </c>
      <c r="B3450" s="2" t="s">
        <v>178</v>
      </c>
      <c r="C3450" s="2" t="s">
        <v>16</v>
      </c>
      <c r="D3450" s="2" t="s">
        <v>179</v>
      </c>
      <c r="E3450" s="2" t="s">
        <v>385</v>
      </c>
      <c r="F3450" s="3">
        <v>9</v>
      </c>
      <c r="G3450" s="2" t="s">
        <v>1101</v>
      </c>
      <c r="H3450" s="2" t="s">
        <v>14895</v>
      </c>
      <c r="I3450" s="3" t="s">
        <v>14896</v>
      </c>
      <c r="J3450" s="3" t="s">
        <v>1098</v>
      </c>
      <c r="K3450" s="2" t="s">
        <v>14897</v>
      </c>
    </row>
    <row r="3451" spans="1:11" x14ac:dyDescent="0.25">
      <c r="A3451" s="2" t="s">
        <v>14898</v>
      </c>
      <c r="B3451" s="2" t="s">
        <v>178</v>
      </c>
      <c r="C3451" s="2" t="s">
        <v>16</v>
      </c>
      <c r="D3451" s="2" t="s">
        <v>179</v>
      </c>
      <c r="E3451" s="2" t="s">
        <v>385</v>
      </c>
      <c r="F3451" s="3">
        <v>10</v>
      </c>
      <c r="G3451" s="2" t="s">
        <v>1101</v>
      </c>
      <c r="H3451" s="2" t="s">
        <v>14899</v>
      </c>
      <c r="I3451" s="3" t="s">
        <v>14900</v>
      </c>
      <c r="J3451" s="3" t="s">
        <v>1132</v>
      </c>
      <c r="K3451" s="2" t="s">
        <v>14901</v>
      </c>
    </row>
    <row r="3452" spans="1:11" x14ac:dyDescent="0.25">
      <c r="A3452" s="2" t="s">
        <v>14902</v>
      </c>
      <c r="B3452" s="2" t="s">
        <v>160</v>
      </c>
      <c r="C3452" s="2" t="s">
        <v>16</v>
      </c>
      <c r="D3452" s="2" t="s">
        <v>161</v>
      </c>
      <c r="E3452" s="2" t="s">
        <v>1189</v>
      </c>
      <c r="F3452" s="3">
        <v>0</v>
      </c>
      <c r="G3452" s="2" t="s">
        <v>1095</v>
      </c>
      <c r="H3452" s="2" t="s">
        <v>14903</v>
      </c>
      <c r="I3452" s="3" t="s">
        <v>14904</v>
      </c>
      <c r="J3452" s="3" t="s">
        <v>1132</v>
      </c>
      <c r="K3452" s="2" t="s">
        <v>14905</v>
      </c>
    </row>
    <row r="3453" spans="1:11" x14ac:dyDescent="0.25">
      <c r="A3453" s="2" t="s">
        <v>14906</v>
      </c>
      <c r="B3453" s="2" t="s">
        <v>160</v>
      </c>
      <c r="C3453" s="2" t="s">
        <v>16</v>
      </c>
      <c r="D3453" s="2" t="s">
        <v>161</v>
      </c>
      <c r="E3453" s="2" t="s">
        <v>1189</v>
      </c>
      <c r="F3453" s="3">
        <v>1</v>
      </c>
      <c r="G3453" s="2" t="s">
        <v>1101</v>
      </c>
      <c r="H3453" s="2" t="s">
        <v>14907</v>
      </c>
      <c r="I3453" s="3" t="s">
        <v>14908</v>
      </c>
      <c r="J3453" s="3" t="s">
        <v>1098</v>
      </c>
      <c r="K3453" s="2" t="s">
        <v>14909</v>
      </c>
    </row>
    <row r="3454" spans="1:11" x14ac:dyDescent="0.25">
      <c r="A3454" s="2" t="s">
        <v>14910</v>
      </c>
      <c r="B3454" s="2" t="s">
        <v>160</v>
      </c>
      <c r="C3454" s="2" t="s">
        <v>16</v>
      </c>
      <c r="D3454" s="2" t="s">
        <v>161</v>
      </c>
      <c r="E3454" s="2" t="s">
        <v>1189</v>
      </c>
      <c r="F3454" s="3">
        <v>2</v>
      </c>
      <c r="G3454" s="2" t="s">
        <v>1101</v>
      </c>
      <c r="H3454" s="2" t="s">
        <v>14911</v>
      </c>
      <c r="I3454" s="3" t="s">
        <v>14912</v>
      </c>
      <c r="J3454" s="3" t="s">
        <v>1098</v>
      </c>
      <c r="K3454" s="2" t="s">
        <v>14913</v>
      </c>
    </row>
    <row r="3455" spans="1:11" x14ac:dyDescent="0.25">
      <c r="A3455" s="2" t="s">
        <v>14914</v>
      </c>
      <c r="B3455" s="2" t="s">
        <v>160</v>
      </c>
      <c r="C3455" s="2" t="s">
        <v>16</v>
      </c>
      <c r="D3455" s="2" t="s">
        <v>161</v>
      </c>
      <c r="E3455" s="2" t="s">
        <v>1189</v>
      </c>
      <c r="F3455" s="3">
        <v>3</v>
      </c>
      <c r="G3455" s="2" t="s">
        <v>1101</v>
      </c>
      <c r="H3455" s="2" t="s">
        <v>14915</v>
      </c>
      <c r="I3455" s="3" t="s">
        <v>14916</v>
      </c>
      <c r="J3455" s="3" t="s">
        <v>1098</v>
      </c>
      <c r="K3455" s="2" t="s">
        <v>14917</v>
      </c>
    </row>
    <row r="3456" spans="1:11" x14ac:dyDescent="0.25">
      <c r="A3456" s="2" t="s">
        <v>14918</v>
      </c>
      <c r="B3456" s="2" t="s">
        <v>160</v>
      </c>
      <c r="C3456" s="2" t="s">
        <v>16</v>
      </c>
      <c r="D3456" s="2" t="s">
        <v>161</v>
      </c>
      <c r="E3456" s="2" t="s">
        <v>1189</v>
      </c>
      <c r="F3456" s="3">
        <v>4</v>
      </c>
      <c r="G3456" s="2" t="s">
        <v>1101</v>
      </c>
      <c r="H3456" s="2" t="s">
        <v>14919</v>
      </c>
      <c r="I3456" s="3" t="s">
        <v>14920</v>
      </c>
      <c r="J3456" s="3" t="s">
        <v>1098</v>
      </c>
      <c r="K3456" s="2" t="s">
        <v>14921</v>
      </c>
    </row>
    <row r="3457" spans="1:11" x14ac:dyDescent="0.25">
      <c r="A3457" s="2" t="s">
        <v>14922</v>
      </c>
      <c r="B3457" s="2" t="s">
        <v>160</v>
      </c>
      <c r="C3457" s="2" t="s">
        <v>16</v>
      </c>
      <c r="D3457" s="2" t="s">
        <v>161</v>
      </c>
      <c r="E3457" s="2" t="s">
        <v>1189</v>
      </c>
      <c r="F3457" s="3">
        <v>5</v>
      </c>
      <c r="G3457" s="2" t="s">
        <v>1101</v>
      </c>
      <c r="H3457" s="2" t="s">
        <v>14923</v>
      </c>
      <c r="I3457" s="3" t="s">
        <v>14924</v>
      </c>
      <c r="J3457" s="3" t="s">
        <v>1098</v>
      </c>
      <c r="K3457" s="2" t="s">
        <v>14925</v>
      </c>
    </row>
    <row r="3458" spans="1:11" x14ac:dyDescent="0.25">
      <c r="A3458" s="2" t="s">
        <v>14926</v>
      </c>
      <c r="B3458" s="2" t="s">
        <v>160</v>
      </c>
      <c r="C3458" s="2" t="s">
        <v>16</v>
      </c>
      <c r="D3458" s="2" t="s">
        <v>161</v>
      </c>
      <c r="E3458" s="2" t="s">
        <v>1189</v>
      </c>
      <c r="F3458" s="3">
        <v>6</v>
      </c>
      <c r="G3458" s="2" t="s">
        <v>1101</v>
      </c>
      <c r="H3458" s="2" t="s">
        <v>14927</v>
      </c>
      <c r="I3458" s="3" t="s">
        <v>14928</v>
      </c>
      <c r="J3458" s="3" t="s">
        <v>1132</v>
      </c>
      <c r="K3458" s="2" t="s">
        <v>14929</v>
      </c>
    </row>
    <row r="3459" spans="1:11" x14ac:dyDescent="0.25">
      <c r="A3459" s="2" t="s">
        <v>14930</v>
      </c>
      <c r="B3459" s="2" t="s">
        <v>160</v>
      </c>
      <c r="C3459" s="2" t="s">
        <v>16</v>
      </c>
      <c r="D3459" s="2" t="s">
        <v>161</v>
      </c>
      <c r="E3459" s="2" t="s">
        <v>393</v>
      </c>
      <c r="F3459" s="3">
        <v>0</v>
      </c>
      <c r="G3459" s="2" t="s">
        <v>1095</v>
      </c>
      <c r="H3459" s="2" t="s">
        <v>14931</v>
      </c>
      <c r="I3459" s="3" t="s">
        <v>14932</v>
      </c>
      <c r="J3459" s="3" t="s">
        <v>1098</v>
      </c>
      <c r="K3459" s="2" t="s">
        <v>14933</v>
      </c>
    </row>
    <row r="3460" spans="1:11" x14ac:dyDescent="0.25">
      <c r="A3460" s="2" t="s">
        <v>14934</v>
      </c>
      <c r="B3460" s="2" t="s">
        <v>160</v>
      </c>
      <c r="C3460" s="2" t="s">
        <v>16</v>
      </c>
      <c r="D3460" s="2" t="s">
        <v>161</v>
      </c>
      <c r="E3460" s="2" t="s">
        <v>393</v>
      </c>
      <c r="F3460" s="3">
        <v>1</v>
      </c>
      <c r="G3460" s="2" t="s">
        <v>1101</v>
      </c>
      <c r="H3460" s="2" t="s">
        <v>14935</v>
      </c>
      <c r="I3460" s="3" t="s">
        <v>14936</v>
      </c>
      <c r="J3460" s="3" t="s">
        <v>1098</v>
      </c>
      <c r="K3460" s="2" t="s">
        <v>14937</v>
      </c>
    </row>
    <row r="3461" spans="1:11" x14ac:dyDescent="0.25">
      <c r="A3461" s="2" t="s">
        <v>14938</v>
      </c>
      <c r="B3461" s="2" t="s">
        <v>160</v>
      </c>
      <c r="C3461" s="2" t="s">
        <v>16</v>
      </c>
      <c r="D3461" s="2" t="s">
        <v>161</v>
      </c>
      <c r="E3461" s="2" t="s">
        <v>393</v>
      </c>
      <c r="F3461" s="3">
        <v>2</v>
      </c>
      <c r="G3461" s="2" t="s">
        <v>1101</v>
      </c>
      <c r="H3461" s="2" t="s">
        <v>14939</v>
      </c>
      <c r="I3461" s="3" t="s">
        <v>14940</v>
      </c>
      <c r="J3461" s="3" t="s">
        <v>1098</v>
      </c>
      <c r="K3461" s="2" t="s">
        <v>14941</v>
      </c>
    </row>
    <row r="3462" spans="1:11" x14ac:dyDescent="0.25">
      <c r="A3462" s="2" t="s">
        <v>14942</v>
      </c>
      <c r="B3462" s="2" t="s">
        <v>160</v>
      </c>
      <c r="C3462" s="2" t="s">
        <v>16</v>
      </c>
      <c r="D3462" s="2" t="s">
        <v>161</v>
      </c>
      <c r="E3462" s="2" t="s">
        <v>393</v>
      </c>
      <c r="F3462" s="3">
        <v>3</v>
      </c>
      <c r="G3462" s="2" t="s">
        <v>1101</v>
      </c>
      <c r="H3462" s="2" t="s">
        <v>14943</v>
      </c>
      <c r="I3462" s="3" t="s">
        <v>14944</v>
      </c>
      <c r="J3462" s="3" t="s">
        <v>1098</v>
      </c>
      <c r="K3462" s="2" t="s">
        <v>14945</v>
      </c>
    </row>
    <row r="3463" spans="1:11" x14ac:dyDescent="0.25">
      <c r="A3463" s="2" t="s">
        <v>14946</v>
      </c>
      <c r="B3463" s="2" t="s">
        <v>160</v>
      </c>
      <c r="C3463" s="2" t="s">
        <v>16</v>
      </c>
      <c r="D3463" s="2" t="s">
        <v>161</v>
      </c>
      <c r="E3463" s="2" t="s">
        <v>393</v>
      </c>
      <c r="F3463" s="3">
        <v>4</v>
      </c>
      <c r="G3463" s="2" t="s">
        <v>1101</v>
      </c>
      <c r="H3463" s="2" t="s">
        <v>14947</v>
      </c>
      <c r="I3463" s="3" t="s">
        <v>14948</v>
      </c>
      <c r="J3463" s="3" t="s">
        <v>1098</v>
      </c>
      <c r="K3463" s="2" t="s">
        <v>14949</v>
      </c>
    </row>
    <row r="3464" spans="1:11" x14ac:dyDescent="0.25">
      <c r="A3464" s="2" t="s">
        <v>14950</v>
      </c>
      <c r="B3464" s="2" t="s">
        <v>160</v>
      </c>
      <c r="C3464" s="2" t="s">
        <v>16</v>
      </c>
      <c r="D3464" s="2" t="s">
        <v>161</v>
      </c>
      <c r="E3464" s="2" t="s">
        <v>393</v>
      </c>
      <c r="F3464" s="3">
        <v>5</v>
      </c>
      <c r="G3464" s="2" t="s">
        <v>1101</v>
      </c>
      <c r="H3464" s="2" t="s">
        <v>14951</v>
      </c>
      <c r="I3464" s="3" t="s">
        <v>14952</v>
      </c>
      <c r="J3464" s="3" t="s">
        <v>1098</v>
      </c>
      <c r="K3464" s="2" t="s">
        <v>14953</v>
      </c>
    </row>
    <row r="3465" spans="1:11" x14ac:dyDescent="0.25">
      <c r="A3465" s="2" t="s">
        <v>14954</v>
      </c>
      <c r="B3465" s="2" t="s">
        <v>160</v>
      </c>
      <c r="C3465" s="2" t="s">
        <v>16</v>
      </c>
      <c r="D3465" s="2" t="s">
        <v>161</v>
      </c>
      <c r="E3465" s="2" t="s">
        <v>393</v>
      </c>
      <c r="F3465" s="3">
        <v>6</v>
      </c>
      <c r="G3465" s="2" t="s">
        <v>1101</v>
      </c>
      <c r="H3465" s="2" t="s">
        <v>14955</v>
      </c>
      <c r="I3465" s="3" t="s">
        <v>14956</v>
      </c>
      <c r="J3465" s="3" t="s">
        <v>1098</v>
      </c>
      <c r="K3465" s="2" t="s">
        <v>14957</v>
      </c>
    </row>
    <row r="3466" spans="1:11" x14ac:dyDescent="0.25">
      <c r="A3466" s="2" t="s">
        <v>14958</v>
      </c>
      <c r="B3466" s="2" t="s">
        <v>163</v>
      </c>
      <c r="C3466" s="2" t="s">
        <v>16</v>
      </c>
      <c r="D3466" s="2" t="s">
        <v>164</v>
      </c>
      <c r="E3466" s="2" t="s">
        <v>1144</v>
      </c>
      <c r="F3466" s="3">
        <v>0</v>
      </c>
      <c r="G3466" s="2" t="s">
        <v>1095</v>
      </c>
      <c r="H3466" s="2" t="s">
        <v>14959</v>
      </c>
      <c r="I3466" s="3" t="s">
        <v>14960</v>
      </c>
      <c r="J3466" s="3" t="s">
        <v>1098</v>
      </c>
      <c r="K3466" s="2" t="s">
        <v>14961</v>
      </c>
    </row>
    <row r="3467" spans="1:11" x14ac:dyDescent="0.25">
      <c r="A3467" s="2" t="s">
        <v>14962</v>
      </c>
      <c r="B3467" s="2" t="s">
        <v>163</v>
      </c>
      <c r="C3467" s="2" t="s">
        <v>16</v>
      </c>
      <c r="D3467" s="2" t="s">
        <v>164</v>
      </c>
      <c r="E3467" s="2" t="s">
        <v>1144</v>
      </c>
      <c r="F3467" s="3">
        <v>1</v>
      </c>
      <c r="G3467" s="2" t="s">
        <v>1101</v>
      </c>
      <c r="H3467" s="2" t="s">
        <v>14963</v>
      </c>
      <c r="I3467" s="3" t="s">
        <v>14964</v>
      </c>
      <c r="J3467" s="3" t="s">
        <v>1098</v>
      </c>
      <c r="K3467" s="2" t="s">
        <v>14965</v>
      </c>
    </row>
    <row r="3468" spans="1:11" x14ac:dyDescent="0.25">
      <c r="A3468" s="2" t="s">
        <v>14966</v>
      </c>
      <c r="B3468" s="2" t="s">
        <v>163</v>
      </c>
      <c r="C3468" s="2" t="s">
        <v>16</v>
      </c>
      <c r="D3468" s="2" t="s">
        <v>164</v>
      </c>
      <c r="E3468" s="2" t="s">
        <v>1144</v>
      </c>
      <c r="F3468" s="3">
        <v>2</v>
      </c>
      <c r="G3468" s="2" t="s">
        <v>1101</v>
      </c>
      <c r="H3468" s="2" t="s">
        <v>14967</v>
      </c>
      <c r="I3468" s="3" t="s">
        <v>14968</v>
      </c>
      <c r="J3468" s="3" t="s">
        <v>1098</v>
      </c>
      <c r="K3468" s="2" t="s">
        <v>14969</v>
      </c>
    </row>
    <row r="3469" spans="1:11" x14ac:dyDescent="0.25">
      <c r="A3469" s="2" t="s">
        <v>14970</v>
      </c>
      <c r="B3469" s="2" t="s">
        <v>163</v>
      </c>
      <c r="C3469" s="2" t="s">
        <v>16</v>
      </c>
      <c r="D3469" s="2" t="s">
        <v>164</v>
      </c>
      <c r="E3469" s="2" t="s">
        <v>1144</v>
      </c>
      <c r="F3469" s="3">
        <v>3</v>
      </c>
      <c r="G3469" s="2" t="s">
        <v>1101</v>
      </c>
      <c r="H3469" s="2" t="s">
        <v>14971</v>
      </c>
      <c r="I3469" s="3" t="s">
        <v>14972</v>
      </c>
      <c r="J3469" s="3" t="s">
        <v>1098</v>
      </c>
      <c r="K3469" s="2" t="s">
        <v>14973</v>
      </c>
    </row>
    <row r="3470" spans="1:11" x14ac:dyDescent="0.25">
      <c r="A3470" s="2" t="s">
        <v>14974</v>
      </c>
      <c r="B3470" s="2" t="s">
        <v>163</v>
      </c>
      <c r="C3470" s="2" t="s">
        <v>16</v>
      </c>
      <c r="D3470" s="2" t="s">
        <v>164</v>
      </c>
      <c r="E3470" s="2" t="s">
        <v>1144</v>
      </c>
      <c r="F3470" s="3">
        <v>4</v>
      </c>
      <c r="G3470" s="2" t="s">
        <v>1101</v>
      </c>
      <c r="H3470" s="2" t="s">
        <v>14975</v>
      </c>
      <c r="I3470" s="3" t="s">
        <v>14976</v>
      </c>
      <c r="J3470" s="3" t="s">
        <v>2720</v>
      </c>
      <c r="K3470" s="2" t="s">
        <v>14977</v>
      </c>
    </row>
    <row r="3471" spans="1:11" x14ac:dyDescent="0.25">
      <c r="A3471" s="2" t="s">
        <v>14978</v>
      </c>
      <c r="B3471" s="2" t="s">
        <v>163</v>
      </c>
      <c r="C3471" s="2" t="s">
        <v>16</v>
      </c>
      <c r="D3471" s="2" t="s">
        <v>164</v>
      </c>
      <c r="E3471" s="2" t="s">
        <v>1144</v>
      </c>
      <c r="F3471" s="3">
        <v>5</v>
      </c>
      <c r="G3471" s="2" t="s">
        <v>1101</v>
      </c>
      <c r="H3471" s="2" t="s">
        <v>14979</v>
      </c>
      <c r="I3471" s="3" t="s">
        <v>14980</v>
      </c>
      <c r="J3471" s="3" t="s">
        <v>2720</v>
      </c>
      <c r="K3471" s="2" t="s">
        <v>14981</v>
      </c>
    </row>
    <row r="3472" spans="1:11" x14ac:dyDescent="0.25">
      <c r="A3472" s="2" t="s">
        <v>14982</v>
      </c>
      <c r="B3472" s="2" t="s">
        <v>163</v>
      </c>
      <c r="C3472" s="2" t="s">
        <v>16</v>
      </c>
      <c r="D3472" s="2" t="s">
        <v>164</v>
      </c>
      <c r="E3472" s="2" t="s">
        <v>1144</v>
      </c>
      <c r="F3472" s="3">
        <v>6</v>
      </c>
      <c r="G3472" s="2" t="s">
        <v>1101</v>
      </c>
      <c r="H3472" s="2" t="s">
        <v>14983</v>
      </c>
      <c r="I3472" s="3" t="s">
        <v>14984</v>
      </c>
      <c r="J3472" s="3" t="s">
        <v>1098</v>
      </c>
      <c r="K3472" s="2" t="s">
        <v>14985</v>
      </c>
    </row>
    <row r="3473" spans="1:11" x14ac:dyDescent="0.25">
      <c r="A3473" s="2" t="s">
        <v>14986</v>
      </c>
      <c r="B3473" s="2" t="s">
        <v>163</v>
      </c>
      <c r="C3473" s="2" t="s">
        <v>16</v>
      </c>
      <c r="D3473" s="2" t="s">
        <v>164</v>
      </c>
      <c r="E3473" s="2" t="s">
        <v>420</v>
      </c>
      <c r="F3473" s="3">
        <v>0</v>
      </c>
      <c r="G3473" s="2" t="s">
        <v>1095</v>
      </c>
      <c r="H3473" s="2" t="s">
        <v>14987</v>
      </c>
      <c r="I3473" s="3" t="s">
        <v>14988</v>
      </c>
      <c r="J3473" s="3" t="s">
        <v>1098</v>
      </c>
      <c r="K3473" s="2" t="s">
        <v>14989</v>
      </c>
    </row>
    <row r="3474" spans="1:11" x14ac:dyDescent="0.25">
      <c r="A3474" s="2" t="s">
        <v>14990</v>
      </c>
      <c r="B3474" s="2" t="s">
        <v>163</v>
      </c>
      <c r="C3474" s="2" t="s">
        <v>16</v>
      </c>
      <c r="D3474" s="2" t="s">
        <v>164</v>
      </c>
      <c r="E3474" s="2" t="s">
        <v>420</v>
      </c>
      <c r="F3474" s="3">
        <v>1</v>
      </c>
      <c r="G3474" s="2" t="s">
        <v>1101</v>
      </c>
      <c r="H3474" s="2" t="s">
        <v>14991</v>
      </c>
      <c r="I3474" s="3" t="s">
        <v>14992</v>
      </c>
      <c r="J3474" s="3" t="s">
        <v>1098</v>
      </c>
      <c r="K3474" s="2" t="s">
        <v>14993</v>
      </c>
    </row>
    <row r="3475" spans="1:11" x14ac:dyDescent="0.25">
      <c r="A3475" s="2" t="s">
        <v>14994</v>
      </c>
      <c r="B3475" s="2" t="s">
        <v>163</v>
      </c>
      <c r="C3475" s="2" t="s">
        <v>16</v>
      </c>
      <c r="D3475" s="2" t="s">
        <v>164</v>
      </c>
      <c r="E3475" s="2" t="s">
        <v>420</v>
      </c>
      <c r="F3475" s="3">
        <v>2</v>
      </c>
      <c r="G3475" s="2" t="s">
        <v>1101</v>
      </c>
      <c r="H3475" s="2" t="s">
        <v>14995</v>
      </c>
      <c r="I3475" s="3" t="s">
        <v>14996</v>
      </c>
      <c r="J3475" s="3" t="s">
        <v>1098</v>
      </c>
      <c r="K3475" s="2" t="s">
        <v>14997</v>
      </c>
    </row>
    <row r="3476" spans="1:11" x14ac:dyDescent="0.25">
      <c r="A3476" s="2" t="s">
        <v>14998</v>
      </c>
      <c r="B3476" s="2" t="s">
        <v>163</v>
      </c>
      <c r="C3476" s="2" t="s">
        <v>16</v>
      </c>
      <c r="D3476" s="2" t="s">
        <v>164</v>
      </c>
      <c r="E3476" s="2" t="s">
        <v>420</v>
      </c>
      <c r="F3476" s="3">
        <v>3</v>
      </c>
      <c r="G3476" s="2" t="s">
        <v>1101</v>
      </c>
      <c r="H3476" s="2" t="s">
        <v>14999</v>
      </c>
      <c r="I3476" s="3" t="s">
        <v>15000</v>
      </c>
      <c r="J3476" s="3" t="s">
        <v>1098</v>
      </c>
      <c r="K3476" s="2" t="s">
        <v>15001</v>
      </c>
    </row>
    <row r="3477" spans="1:11" x14ac:dyDescent="0.25">
      <c r="A3477" s="2" t="s">
        <v>15002</v>
      </c>
      <c r="B3477" s="2" t="s">
        <v>163</v>
      </c>
      <c r="C3477" s="2" t="s">
        <v>16</v>
      </c>
      <c r="D3477" s="2" t="s">
        <v>164</v>
      </c>
      <c r="E3477" s="2" t="s">
        <v>420</v>
      </c>
      <c r="F3477" s="3">
        <v>4</v>
      </c>
      <c r="G3477" s="2" t="s">
        <v>1101</v>
      </c>
      <c r="H3477" s="2" t="s">
        <v>15003</v>
      </c>
      <c r="I3477" s="3" t="s">
        <v>15004</v>
      </c>
      <c r="J3477" s="3" t="s">
        <v>1098</v>
      </c>
      <c r="K3477" s="2" t="s">
        <v>15005</v>
      </c>
    </row>
    <row r="3478" spans="1:11" x14ac:dyDescent="0.25">
      <c r="A3478" s="2" t="s">
        <v>15006</v>
      </c>
      <c r="B3478" s="2" t="s">
        <v>163</v>
      </c>
      <c r="C3478" s="2" t="s">
        <v>16</v>
      </c>
      <c r="D3478" s="2" t="s">
        <v>164</v>
      </c>
      <c r="E3478" s="2" t="s">
        <v>420</v>
      </c>
      <c r="F3478" s="3">
        <v>5</v>
      </c>
      <c r="G3478" s="2" t="s">
        <v>1101</v>
      </c>
      <c r="H3478" s="2" t="s">
        <v>15007</v>
      </c>
      <c r="I3478" s="3" t="s">
        <v>15008</v>
      </c>
      <c r="J3478" s="3" t="s">
        <v>1132</v>
      </c>
      <c r="K3478" s="2" t="s">
        <v>15009</v>
      </c>
    </row>
    <row r="3479" spans="1:11" x14ac:dyDescent="0.25">
      <c r="A3479" s="2" t="s">
        <v>15010</v>
      </c>
      <c r="B3479" s="2" t="s">
        <v>163</v>
      </c>
      <c r="C3479" s="2" t="s">
        <v>16</v>
      </c>
      <c r="D3479" s="2" t="s">
        <v>164</v>
      </c>
      <c r="E3479" s="2" t="s">
        <v>420</v>
      </c>
      <c r="F3479" s="3">
        <v>6</v>
      </c>
      <c r="G3479" s="2" t="s">
        <v>1101</v>
      </c>
      <c r="H3479" s="2" t="s">
        <v>15011</v>
      </c>
      <c r="I3479" s="3" t="s">
        <v>15012</v>
      </c>
      <c r="J3479" s="3" t="s">
        <v>1098</v>
      </c>
      <c r="K3479" s="2" t="s">
        <v>15013</v>
      </c>
    </row>
    <row r="3480" spans="1:11" x14ac:dyDescent="0.25">
      <c r="A3480" s="2" t="s">
        <v>15014</v>
      </c>
      <c r="B3480" s="2" t="s">
        <v>166</v>
      </c>
      <c r="C3480" s="2" t="s">
        <v>16</v>
      </c>
      <c r="D3480" s="2" t="s">
        <v>167</v>
      </c>
      <c r="E3480" s="2" t="s">
        <v>380</v>
      </c>
      <c r="F3480" s="3">
        <v>0</v>
      </c>
      <c r="G3480" s="2" t="s">
        <v>1095</v>
      </c>
      <c r="H3480" s="2" t="s">
        <v>15015</v>
      </c>
      <c r="I3480" s="3" t="s">
        <v>15016</v>
      </c>
      <c r="J3480" s="3" t="s">
        <v>1098</v>
      </c>
      <c r="K3480" s="2" t="s">
        <v>15017</v>
      </c>
    </row>
    <row r="3481" spans="1:11" x14ac:dyDescent="0.25">
      <c r="A3481" s="2" t="s">
        <v>15018</v>
      </c>
      <c r="B3481" s="2" t="s">
        <v>166</v>
      </c>
      <c r="C3481" s="2" t="s">
        <v>16</v>
      </c>
      <c r="D3481" s="2" t="s">
        <v>167</v>
      </c>
      <c r="E3481" s="2" t="s">
        <v>380</v>
      </c>
      <c r="F3481" s="3">
        <v>1</v>
      </c>
      <c r="G3481" s="2" t="s">
        <v>1101</v>
      </c>
      <c r="H3481" s="2" t="s">
        <v>15019</v>
      </c>
      <c r="I3481" s="3" t="s">
        <v>15020</v>
      </c>
      <c r="J3481" s="3" t="s">
        <v>1098</v>
      </c>
      <c r="K3481" s="2" t="s">
        <v>15021</v>
      </c>
    </row>
    <row r="3482" spans="1:11" x14ac:dyDescent="0.25">
      <c r="A3482" s="2" t="s">
        <v>15022</v>
      </c>
      <c r="B3482" s="2" t="s">
        <v>166</v>
      </c>
      <c r="C3482" s="2" t="s">
        <v>16</v>
      </c>
      <c r="D3482" s="2" t="s">
        <v>167</v>
      </c>
      <c r="E3482" s="2" t="s">
        <v>380</v>
      </c>
      <c r="F3482" s="3">
        <v>2</v>
      </c>
      <c r="G3482" s="2" t="s">
        <v>1101</v>
      </c>
      <c r="H3482" s="2" t="s">
        <v>15023</v>
      </c>
      <c r="I3482" s="3" t="s">
        <v>15024</v>
      </c>
      <c r="J3482" s="3" t="s">
        <v>1098</v>
      </c>
      <c r="K3482" s="2" t="s">
        <v>15025</v>
      </c>
    </row>
    <row r="3483" spans="1:11" x14ac:dyDescent="0.25">
      <c r="A3483" s="2" t="s">
        <v>15026</v>
      </c>
      <c r="B3483" s="2" t="s">
        <v>166</v>
      </c>
      <c r="C3483" s="2" t="s">
        <v>16</v>
      </c>
      <c r="D3483" s="2" t="s">
        <v>167</v>
      </c>
      <c r="E3483" s="2" t="s">
        <v>380</v>
      </c>
      <c r="F3483" s="3">
        <v>3</v>
      </c>
      <c r="G3483" s="2" t="s">
        <v>1101</v>
      </c>
      <c r="H3483" s="2" t="s">
        <v>15027</v>
      </c>
      <c r="I3483" s="3" t="s">
        <v>15028</v>
      </c>
      <c r="J3483" s="3" t="s">
        <v>1098</v>
      </c>
      <c r="K3483" s="2" t="s">
        <v>15029</v>
      </c>
    </row>
    <row r="3484" spans="1:11" x14ac:dyDescent="0.25">
      <c r="A3484" s="2" t="s">
        <v>15030</v>
      </c>
      <c r="B3484" s="2" t="s">
        <v>166</v>
      </c>
      <c r="C3484" s="2" t="s">
        <v>16</v>
      </c>
      <c r="D3484" s="2" t="s">
        <v>167</v>
      </c>
      <c r="E3484" s="2" t="s">
        <v>380</v>
      </c>
      <c r="F3484" s="3">
        <v>4</v>
      </c>
      <c r="G3484" s="2" t="s">
        <v>1101</v>
      </c>
      <c r="H3484" s="2" t="s">
        <v>15031</v>
      </c>
      <c r="I3484" s="3" t="s">
        <v>15032</v>
      </c>
      <c r="J3484" s="3" t="s">
        <v>1098</v>
      </c>
      <c r="K3484" s="2" t="s">
        <v>15033</v>
      </c>
    </row>
    <row r="3485" spans="1:11" x14ac:dyDescent="0.25">
      <c r="A3485" s="2" t="s">
        <v>15034</v>
      </c>
      <c r="B3485" s="2" t="s">
        <v>166</v>
      </c>
      <c r="C3485" s="2" t="s">
        <v>16</v>
      </c>
      <c r="D3485" s="2" t="s">
        <v>167</v>
      </c>
      <c r="E3485" s="2" t="s">
        <v>380</v>
      </c>
      <c r="F3485" s="3">
        <v>5</v>
      </c>
      <c r="G3485" s="2" t="s">
        <v>1101</v>
      </c>
      <c r="H3485" s="2" t="s">
        <v>15035</v>
      </c>
      <c r="I3485" s="3" t="s">
        <v>15036</v>
      </c>
      <c r="J3485" s="3" t="s">
        <v>1098</v>
      </c>
      <c r="K3485" s="2" t="s">
        <v>15037</v>
      </c>
    </row>
    <row r="3486" spans="1:11" x14ac:dyDescent="0.25">
      <c r="A3486" s="2" t="s">
        <v>15038</v>
      </c>
      <c r="B3486" s="2" t="s">
        <v>166</v>
      </c>
      <c r="C3486" s="2" t="s">
        <v>16</v>
      </c>
      <c r="D3486" s="2" t="s">
        <v>167</v>
      </c>
      <c r="E3486" s="2" t="s">
        <v>380</v>
      </c>
      <c r="F3486" s="3">
        <v>6</v>
      </c>
      <c r="G3486" s="2" t="s">
        <v>1101</v>
      </c>
      <c r="H3486" s="2" t="s">
        <v>15039</v>
      </c>
      <c r="I3486" s="3" t="s">
        <v>15040</v>
      </c>
      <c r="J3486" s="3" t="s">
        <v>1098</v>
      </c>
      <c r="K3486" s="2" t="s">
        <v>15041</v>
      </c>
    </row>
    <row r="3487" spans="1:11" x14ac:dyDescent="0.25">
      <c r="A3487" s="2" t="s">
        <v>15042</v>
      </c>
      <c r="B3487" s="2" t="s">
        <v>166</v>
      </c>
      <c r="C3487" s="2" t="s">
        <v>16</v>
      </c>
      <c r="D3487" s="2" t="s">
        <v>167</v>
      </c>
      <c r="E3487" s="2" t="s">
        <v>1189</v>
      </c>
      <c r="F3487" s="3">
        <v>0</v>
      </c>
      <c r="G3487" s="2" t="s">
        <v>1095</v>
      </c>
      <c r="H3487" s="2" t="s">
        <v>15043</v>
      </c>
      <c r="I3487" s="3" t="s">
        <v>15044</v>
      </c>
      <c r="J3487" s="3" t="s">
        <v>1098</v>
      </c>
      <c r="K3487" s="2" t="s">
        <v>15045</v>
      </c>
    </row>
    <row r="3488" spans="1:11" x14ac:dyDescent="0.25">
      <c r="A3488" s="2" t="s">
        <v>15046</v>
      </c>
      <c r="B3488" s="2" t="s">
        <v>166</v>
      </c>
      <c r="C3488" s="2" t="s">
        <v>16</v>
      </c>
      <c r="D3488" s="2" t="s">
        <v>167</v>
      </c>
      <c r="E3488" s="2" t="s">
        <v>1189</v>
      </c>
      <c r="F3488" s="3">
        <v>1</v>
      </c>
      <c r="G3488" s="2" t="s">
        <v>1101</v>
      </c>
      <c r="H3488" s="2" t="s">
        <v>15047</v>
      </c>
      <c r="I3488" s="3" t="s">
        <v>15048</v>
      </c>
      <c r="J3488" s="3" t="s">
        <v>1098</v>
      </c>
      <c r="K3488" s="2" t="s">
        <v>15049</v>
      </c>
    </row>
    <row r="3489" spans="1:11" x14ac:dyDescent="0.25">
      <c r="A3489" s="2" t="s">
        <v>15050</v>
      </c>
      <c r="B3489" s="2" t="s">
        <v>166</v>
      </c>
      <c r="C3489" s="2" t="s">
        <v>16</v>
      </c>
      <c r="D3489" s="2" t="s">
        <v>167</v>
      </c>
      <c r="E3489" s="2" t="s">
        <v>1189</v>
      </c>
      <c r="F3489" s="3">
        <v>2</v>
      </c>
      <c r="G3489" s="2" t="s">
        <v>1101</v>
      </c>
      <c r="H3489" s="2" t="s">
        <v>15051</v>
      </c>
      <c r="I3489" s="3" t="s">
        <v>15052</v>
      </c>
      <c r="J3489" s="3" t="s">
        <v>1098</v>
      </c>
      <c r="K3489" s="2" t="s">
        <v>15053</v>
      </c>
    </row>
    <row r="3490" spans="1:11" x14ac:dyDescent="0.25">
      <c r="A3490" s="2" t="s">
        <v>15054</v>
      </c>
      <c r="B3490" s="2" t="s">
        <v>166</v>
      </c>
      <c r="C3490" s="2" t="s">
        <v>16</v>
      </c>
      <c r="D3490" s="2" t="s">
        <v>167</v>
      </c>
      <c r="E3490" s="2" t="s">
        <v>1189</v>
      </c>
      <c r="F3490" s="3">
        <v>3</v>
      </c>
      <c r="G3490" s="2" t="s">
        <v>1101</v>
      </c>
      <c r="H3490" s="2" t="s">
        <v>15055</v>
      </c>
      <c r="I3490" s="3" t="s">
        <v>15056</v>
      </c>
      <c r="J3490" s="3" t="s">
        <v>1098</v>
      </c>
      <c r="K3490" s="2" t="s">
        <v>15057</v>
      </c>
    </row>
    <row r="3491" spans="1:11" x14ac:dyDescent="0.25">
      <c r="A3491" s="2" t="s">
        <v>15058</v>
      </c>
      <c r="B3491" s="2" t="s">
        <v>166</v>
      </c>
      <c r="C3491" s="2" t="s">
        <v>16</v>
      </c>
      <c r="D3491" s="2" t="s">
        <v>167</v>
      </c>
      <c r="E3491" s="2" t="s">
        <v>1189</v>
      </c>
      <c r="F3491" s="3">
        <v>4</v>
      </c>
      <c r="G3491" s="2" t="s">
        <v>1101</v>
      </c>
      <c r="H3491" s="2" t="s">
        <v>15059</v>
      </c>
      <c r="I3491" s="3" t="s">
        <v>15060</v>
      </c>
      <c r="J3491" s="3" t="s">
        <v>1098</v>
      </c>
      <c r="K3491" s="2" t="s">
        <v>15061</v>
      </c>
    </row>
    <row r="3492" spans="1:11" x14ac:dyDescent="0.25">
      <c r="A3492" s="2" t="s">
        <v>15062</v>
      </c>
      <c r="B3492" s="2" t="s">
        <v>166</v>
      </c>
      <c r="C3492" s="2" t="s">
        <v>16</v>
      </c>
      <c r="D3492" s="2" t="s">
        <v>167</v>
      </c>
      <c r="E3492" s="2" t="s">
        <v>1189</v>
      </c>
      <c r="F3492" s="3">
        <v>5</v>
      </c>
      <c r="G3492" s="2" t="s">
        <v>1101</v>
      </c>
      <c r="H3492" s="2" t="s">
        <v>15063</v>
      </c>
      <c r="I3492" s="3" t="s">
        <v>15064</v>
      </c>
      <c r="J3492" s="3" t="s">
        <v>1098</v>
      </c>
      <c r="K3492" s="2" t="s">
        <v>15065</v>
      </c>
    </row>
    <row r="3493" spans="1:11" x14ac:dyDescent="0.25">
      <c r="A3493" s="2" t="s">
        <v>15066</v>
      </c>
      <c r="B3493" s="2" t="s">
        <v>166</v>
      </c>
      <c r="C3493" s="2" t="s">
        <v>16</v>
      </c>
      <c r="D3493" s="2" t="s">
        <v>167</v>
      </c>
      <c r="E3493" s="2" t="s">
        <v>1189</v>
      </c>
      <c r="F3493" s="3">
        <v>6</v>
      </c>
      <c r="G3493" s="2" t="s">
        <v>1101</v>
      </c>
      <c r="H3493" s="2" t="s">
        <v>15067</v>
      </c>
      <c r="I3493" s="3" t="s">
        <v>15068</v>
      </c>
      <c r="J3493" s="3" t="s">
        <v>1098</v>
      </c>
      <c r="K3493" s="2" t="s">
        <v>15069</v>
      </c>
    </row>
    <row r="3494" spans="1:11" x14ac:dyDescent="0.25">
      <c r="A3494" s="2" t="s">
        <v>15070</v>
      </c>
      <c r="B3494" s="2" t="s">
        <v>166</v>
      </c>
      <c r="C3494" s="2" t="s">
        <v>16</v>
      </c>
      <c r="D3494" s="2" t="s">
        <v>167</v>
      </c>
      <c r="E3494" s="2" t="s">
        <v>364</v>
      </c>
      <c r="F3494" s="3">
        <v>0</v>
      </c>
      <c r="G3494" s="2" t="s">
        <v>1095</v>
      </c>
      <c r="H3494" s="2" t="s">
        <v>15071</v>
      </c>
      <c r="I3494" s="3" t="s">
        <v>15072</v>
      </c>
      <c r="J3494" s="3" t="s">
        <v>1098</v>
      </c>
      <c r="K3494" s="2" t="s">
        <v>15073</v>
      </c>
    </row>
    <row r="3495" spans="1:11" x14ac:dyDescent="0.25">
      <c r="A3495" s="2" t="s">
        <v>15074</v>
      </c>
      <c r="B3495" s="2" t="s">
        <v>166</v>
      </c>
      <c r="C3495" s="2" t="s">
        <v>16</v>
      </c>
      <c r="D3495" s="2" t="s">
        <v>167</v>
      </c>
      <c r="E3495" s="2" t="s">
        <v>364</v>
      </c>
      <c r="F3495" s="3">
        <v>1</v>
      </c>
      <c r="G3495" s="2" t="s">
        <v>1101</v>
      </c>
      <c r="H3495" s="2" t="s">
        <v>15075</v>
      </c>
      <c r="I3495" s="3" t="s">
        <v>15076</v>
      </c>
      <c r="J3495" s="3" t="s">
        <v>1098</v>
      </c>
      <c r="K3495" s="2" t="s">
        <v>15077</v>
      </c>
    </row>
    <row r="3496" spans="1:11" x14ac:dyDescent="0.25">
      <c r="A3496" s="2" t="s">
        <v>15078</v>
      </c>
      <c r="B3496" s="2" t="s">
        <v>166</v>
      </c>
      <c r="C3496" s="2" t="s">
        <v>16</v>
      </c>
      <c r="D3496" s="2" t="s">
        <v>167</v>
      </c>
      <c r="E3496" s="2" t="s">
        <v>364</v>
      </c>
      <c r="F3496" s="3">
        <v>2</v>
      </c>
      <c r="G3496" s="2" t="s">
        <v>1101</v>
      </c>
      <c r="H3496" s="2" t="s">
        <v>15079</v>
      </c>
      <c r="I3496" s="3" t="s">
        <v>15080</v>
      </c>
      <c r="J3496" s="3" t="s">
        <v>1132</v>
      </c>
      <c r="K3496" s="2" t="s">
        <v>15081</v>
      </c>
    </row>
    <row r="3497" spans="1:11" x14ac:dyDescent="0.25">
      <c r="A3497" s="2" t="s">
        <v>15082</v>
      </c>
      <c r="B3497" s="2" t="s">
        <v>166</v>
      </c>
      <c r="C3497" s="2" t="s">
        <v>16</v>
      </c>
      <c r="D3497" s="2" t="s">
        <v>167</v>
      </c>
      <c r="E3497" s="2" t="s">
        <v>364</v>
      </c>
      <c r="F3497" s="3">
        <v>3</v>
      </c>
      <c r="G3497" s="2" t="s">
        <v>1101</v>
      </c>
      <c r="H3497" s="2" t="s">
        <v>15083</v>
      </c>
      <c r="I3497" s="3" t="s">
        <v>15084</v>
      </c>
      <c r="J3497" s="3" t="s">
        <v>1098</v>
      </c>
      <c r="K3497" s="2" t="s">
        <v>15085</v>
      </c>
    </row>
    <row r="3498" spans="1:11" x14ac:dyDescent="0.25">
      <c r="A3498" s="2" t="s">
        <v>15086</v>
      </c>
      <c r="B3498" s="2" t="s">
        <v>166</v>
      </c>
      <c r="C3498" s="2" t="s">
        <v>16</v>
      </c>
      <c r="D3498" s="2" t="s">
        <v>167</v>
      </c>
      <c r="E3498" s="2" t="s">
        <v>364</v>
      </c>
      <c r="F3498" s="3">
        <v>4</v>
      </c>
      <c r="G3498" s="2" t="s">
        <v>1101</v>
      </c>
      <c r="H3498" s="2" t="s">
        <v>15087</v>
      </c>
      <c r="I3498" s="3" t="s">
        <v>15088</v>
      </c>
      <c r="J3498" s="3" t="s">
        <v>1098</v>
      </c>
      <c r="K3498" s="2" t="s">
        <v>15089</v>
      </c>
    </row>
    <row r="3499" spans="1:11" x14ac:dyDescent="0.25">
      <c r="A3499" s="2" t="s">
        <v>15090</v>
      </c>
      <c r="B3499" s="2" t="s">
        <v>166</v>
      </c>
      <c r="C3499" s="2" t="s">
        <v>16</v>
      </c>
      <c r="D3499" s="2" t="s">
        <v>167</v>
      </c>
      <c r="E3499" s="2" t="s">
        <v>364</v>
      </c>
      <c r="F3499" s="3">
        <v>5</v>
      </c>
      <c r="G3499" s="2" t="s">
        <v>1101</v>
      </c>
      <c r="H3499" s="2" t="s">
        <v>15091</v>
      </c>
      <c r="I3499" s="3" t="s">
        <v>15092</v>
      </c>
      <c r="J3499" s="3" t="s">
        <v>1137</v>
      </c>
      <c r="K3499" s="2" t="s">
        <v>15093</v>
      </c>
    </row>
    <row r="3500" spans="1:11" x14ac:dyDescent="0.25">
      <c r="A3500" s="2" t="s">
        <v>15094</v>
      </c>
      <c r="B3500" s="2" t="s">
        <v>166</v>
      </c>
      <c r="C3500" s="2" t="s">
        <v>16</v>
      </c>
      <c r="D3500" s="2" t="s">
        <v>167</v>
      </c>
      <c r="E3500" s="2" t="s">
        <v>364</v>
      </c>
      <c r="F3500" s="3">
        <v>6</v>
      </c>
      <c r="G3500" s="2" t="s">
        <v>1101</v>
      </c>
      <c r="H3500" s="2" t="s">
        <v>15095</v>
      </c>
      <c r="I3500" s="3" t="s">
        <v>15096</v>
      </c>
      <c r="J3500" s="3" t="s">
        <v>1132</v>
      </c>
      <c r="K3500" s="2" t="s">
        <v>15097</v>
      </c>
    </row>
    <row r="3501" spans="1:11" x14ac:dyDescent="0.25">
      <c r="A3501" s="2" t="s">
        <v>15098</v>
      </c>
      <c r="B3501" s="2" t="s">
        <v>166</v>
      </c>
      <c r="C3501" s="2" t="s">
        <v>16</v>
      </c>
      <c r="D3501" s="2" t="s">
        <v>167</v>
      </c>
      <c r="E3501" s="2" t="s">
        <v>393</v>
      </c>
      <c r="F3501" s="3">
        <v>0</v>
      </c>
      <c r="G3501" s="2" t="s">
        <v>1095</v>
      </c>
      <c r="H3501" s="2" t="s">
        <v>15099</v>
      </c>
      <c r="I3501" s="3" t="s">
        <v>15100</v>
      </c>
      <c r="J3501" s="3" t="s">
        <v>1098</v>
      </c>
      <c r="K3501" s="2" t="s">
        <v>15101</v>
      </c>
    </row>
    <row r="3502" spans="1:11" x14ac:dyDescent="0.25">
      <c r="A3502" s="2" t="s">
        <v>15102</v>
      </c>
      <c r="B3502" s="2" t="s">
        <v>166</v>
      </c>
      <c r="C3502" s="2" t="s">
        <v>16</v>
      </c>
      <c r="D3502" s="2" t="s">
        <v>167</v>
      </c>
      <c r="E3502" s="2" t="s">
        <v>393</v>
      </c>
      <c r="F3502" s="3">
        <v>1</v>
      </c>
      <c r="G3502" s="2" t="s">
        <v>1101</v>
      </c>
      <c r="H3502" s="2" t="s">
        <v>15103</v>
      </c>
      <c r="I3502" s="3" t="s">
        <v>15104</v>
      </c>
      <c r="J3502" s="3" t="s">
        <v>1098</v>
      </c>
      <c r="K3502" s="2" t="s">
        <v>15105</v>
      </c>
    </row>
    <row r="3503" spans="1:11" x14ac:dyDescent="0.25">
      <c r="A3503" s="2" t="s">
        <v>15106</v>
      </c>
      <c r="B3503" s="2" t="s">
        <v>166</v>
      </c>
      <c r="C3503" s="2" t="s">
        <v>16</v>
      </c>
      <c r="D3503" s="2" t="s">
        <v>167</v>
      </c>
      <c r="E3503" s="2" t="s">
        <v>393</v>
      </c>
      <c r="F3503" s="3">
        <v>2</v>
      </c>
      <c r="G3503" s="2" t="s">
        <v>1101</v>
      </c>
      <c r="H3503" s="2" t="s">
        <v>15107</v>
      </c>
      <c r="I3503" s="3" t="s">
        <v>15108</v>
      </c>
      <c r="J3503" s="3" t="s">
        <v>1098</v>
      </c>
      <c r="K3503" s="2" t="s">
        <v>15109</v>
      </c>
    </row>
    <row r="3504" spans="1:11" x14ac:dyDescent="0.25">
      <c r="A3504" s="2" t="s">
        <v>15110</v>
      </c>
      <c r="B3504" s="2" t="s">
        <v>166</v>
      </c>
      <c r="C3504" s="2" t="s">
        <v>16</v>
      </c>
      <c r="D3504" s="2" t="s">
        <v>167</v>
      </c>
      <c r="E3504" s="2" t="s">
        <v>393</v>
      </c>
      <c r="F3504" s="3">
        <v>3</v>
      </c>
      <c r="G3504" s="2" t="s">
        <v>1101</v>
      </c>
      <c r="H3504" s="2" t="s">
        <v>15111</v>
      </c>
      <c r="I3504" s="3" t="s">
        <v>15112</v>
      </c>
      <c r="J3504" s="3" t="s">
        <v>1098</v>
      </c>
      <c r="K3504" s="2" t="s">
        <v>15113</v>
      </c>
    </row>
    <row r="3505" spans="1:11" x14ac:dyDescent="0.25">
      <c r="A3505" s="2" t="s">
        <v>15114</v>
      </c>
      <c r="B3505" s="2" t="s">
        <v>166</v>
      </c>
      <c r="C3505" s="2" t="s">
        <v>16</v>
      </c>
      <c r="D3505" s="2" t="s">
        <v>167</v>
      </c>
      <c r="E3505" s="2" t="s">
        <v>393</v>
      </c>
      <c r="F3505" s="3">
        <v>4</v>
      </c>
      <c r="G3505" s="2" t="s">
        <v>1101</v>
      </c>
      <c r="H3505" s="2" t="s">
        <v>15115</v>
      </c>
      <c r="I3505" s="3" t="s">
        <v>15116</v>
      </c>
      <c r="J3505" s="3" t="s">
        <v>1098</v>
      </c>
      <c r="K3505" s="2" t="s">
        <v>15117</v>
      </c>
    </row>
    <row r="3506" spans="1:11" x14ac:dyDescent="0.25">
      <c r="A3506" s="2" t="s">
        <v>15118</v>
      </c>
      <c r="B3506" s="2" t="s">
        <v>166</v>
      </c>
      <c r="C3506" s="2" t="s">
        <v>16</v>
      </c>
      <c r="D3506" s="2" t="s">
        <v>167</v>
      </c>
      <c r="E3506" s="2" t="s">
        <v>393</v>
      </c>
      <c r="F3506" s="3">
        <v>5</v>
      </c>
      <c r="G3506" s="2" t="s">
        <v>1101</v>
      </c>
      <c r="H3506" s="2" t="s">
        <v>15119</v>
      </c>
      <c r="I3506" s="3" t="s">
        <v>15120</v>
      </c>
      <c r="J3506" s="3" t="s">
        <v>1098</v>
      </c>
      <c r="K3506" s="2" t="s">
        <v>15121</v>
      </c>
    </row>
    <row r="3507" spans="1:11" x14ac:dyDescent="0.25">
      <c r="A3507" s="2" t="s">
        <v>15122</v>
      </c>
      <c r="B3507" s="2" t="s">
        <v>166</v>
      </c>
      <c r="C3507" s="2" t="s">
        <v>16</v>
      </c>
      <c r="D3507" s="2" t="s">
        <v>167</v>
      </c>
      <c r="E3507" s="2" t="s">
        <v>393</v>
      </c>
      <c r="F3507" s="3">
        <v>6</v>
      </c>
      <c r="G3507" s="2" t="s">
        <v>1101</v>
      </c>
      <c r="H3507" s="2" t="s">
        <v>15123</v>
      </c>
      <c r="I3507" s="3" t="s">
        <v>15124</v>
      </c>
      <c r="J3507" s="3" t="s">
        <v>1098</v>
      </c>
      <c r="K3507" s="2" t="s">
        <v>15125</v>
      </c>
    </row>
    <row r="3508" spans="1:11" x14ac:dyDescent="0.25">
      <c r="A3508" s="2" t="s">
        <v>15126</v>
      </c>
      <c r="B3508" s="2" t="s">
        <v>169</v>
      </c>
      <c r="C3508" s="2" t="s">
        <v>16</v>
      </c>
      <c r="D3508" s="2" t="s">
        <v>170</v>
      </c>
      <c r="E3508" s="2" t="s">
        <v>1144</v>
      </c>
      <c r="F3508" s="3">
        <v>0</v>
      </c>
      <c r="G3508" s="2" t="s">
        <v>1095</v>
      </c>
      <c r="H3508" s="2" t="s">
        <v>15127</v>
      </c>
      <c r="I3508" s="3" t="s">
        <v>15128</v>
      </c>
      <c r="J3508" s="3" t="s">
        <v>1098</v>
      </c>
      <c r="K3508" s="2" t="s">
        <v>15129</v>
      </c>
    </row>
    <row r="3509" spans="1:11" x14ac:dyDescent="0.25">
      <c r="A3509" s="2" t="s">
        <v>15130</v>
      </c>
      <c r="B3509" s="2" t="s">
        <v>169</v>
      </c>
      <c r="C3509" s="2" t="s">
        <v>16</v>
      </c>
      <c r="D3509" s="2" t="s">
        <v>170</v>
      </c>
      <c r="E3509" s="2" t="s">
        <v>1144</v>
      </c>
      <c r="F3509" s="3">
        <v>1</v>
      </c>
      <c r="G3509" s="2" t="s">
        <v>1101</v>
      </c>
      <c r="H3509" s="2" t="s">
        <v>15131</v>
      </c>
      <c r="I3509" s="3" t="s">
        <v>15132</v>
      </c>
      <c r="J3509" s="3" t="s">
        <v>1098</v>
      </c>
      <c r="K3509" s="2" t="s">
        <v>15133</v>
      </c>
    </row>
    <row r="3510" spans="1:11" x14ac:dyDescent="0.25">
      <c r="A3510" s="2" t="s">
        <v>15134</v>
      </c>
      <c r="B3510" s="2" t="s">
        <v>169</v>
      </c>
      <c r="C3510" s="2" t="s">
        <v>16</v>
      </c>
      <c r="D3510" s="2" t="s">
        <v>170</v>
      </c>
      <c r="E3510" s="2" t="s">
        <v>1144</v>
      </c>
      <c r="F3510" s="3">
        <v>2</v>
      </c>
      <c r="G3510" s="2" t="s">
        <v>1101</v>
      </c>
      <c r="H3510" s="2" t="s">
        <v>15135</v>
      </c>
      <c r="I3510" s="3" t="s">
        <v>15136</v>
      </c>
      <c r="J3510" s="3" t="s">
        <v>1098</v>
      </c>
      <c r="K3510" s="2" t="s">
        <v>15137</v>
      </c>
    </row>
    <row r="3511" spans="1:11" x14ac:dyDescent="0.25">
      <c r="A3511" s="2" t="s">
        <v>15138</v>
      </c>
      <c r="B3511" s="2" t="s">
        <v>169</v>
      </c>
      <c r="C3511" s="2" t="s">
        <v>16</v>
      </c>
      <c r="D3511" s="2" t="s">
        <v>170</v>
      </c>
      <c r="E3511" s="2" t="s">
        <v>1144</v>
      </c>
      <c r="F3511" s="3">
        <v>3</v>
      </c>
      <c r="G3511" s="2" t="s">
        <v>1101</v>
      </c>
      <c r="H3511" s="2" t="s">
        <v>15139</v>
      </c>
      <c r="I3511" s="3" t="s">
        <v>15140</v>
      </c>
      <c r="J3511" s="3" t="s">
        <v>1098</v>
      </c>
      <c r="K3511" s="2" t="s">
        <v>15141</v>
      </c>
    </row>
    <row r="3512" spans="1:11" x14ac:dyDescent="0.25">
      <c r="A3512" s="2" t="s">
        <v>15142</v>
      </c>
      <c r="B3512" s="2" t="s">
        <v>169</v>
      </c>
      <c r="C3512" s="2" t="s">
        <v>16</v>
      </c>
      <c r="D3512" s="2" t="s">
        <v>170</v>
      </c>
      <c r="E3512" s="2" t="s">
        <v>1144</v>
      </c>
      <c r="F3512" s="3">
        <v>4</v>
      </c>
      <c r="G3512" s="2" t="s">
        <v>1101</v>
      </c>
      <c r="H3512" s="2" t="s">
        <v>15143</v>
      </c>
      <c r="I3512" s="3" t="s">
        <v>15144</v>
      </c>
      <c r="J3512" s="3" t="s">
        <v>1098</v>
      </c>
      <c r="K3512" s="2" t="s">
        <v>15145</v>
      </c>
    </row>
    <row r="3513" spans="1:11" x14ac:dyDescent="0.25">
      <c r="A3513" s="2" t="s">
        <v>15146</v>
      </c>
      <c r="B3513" s="2" t="s">
        <v>169</v>
      </c>
      <c r="C3513" s="2" t="s">
        <v>16</v>
      </c>
      <c r="D3513" s="2" t="s">
        <v>170</v>
      </c>
      <c r="E3513" s="2" t="s">
        <v>1144</v>
      </c>
      <c r="F3513" s="3">
        <v>5</v>
      </c>
      <c r="G3513" s="2" t="s">
        <v>1101</v>
      </c>
      <c r="H3513" s="2" t="s">
        <v>15147</v>
      </c>
      <c r="I3513" s="3" t="s">
        <v>15148</v>
      </c>
      <c r="J3513" s="3" t="s">
        <v>1098</v>
      </c>
      <c r="K3513" s="2" t="s">
        <v>15149</v>
      </c>
    </row>
    <row r="3514" spans="1:11" x14ac:dyDescent="0.25">
      <c r="A3514" s="2" t="s">
        <v>15150</v>
      </c>
      <c r="B3514" s="2" t="s">
        <v>169</v>
      </c>
      <c r="C3514" s="2" t="s">
        <v>16</v>
      </c>
      <c r="D3514" s="2" t="s">
        <v>170</v>
      </c>
      <c r="E3514" s="2" t="s">
        <v>1144</v>
      </c>
      <c r="F3514" s="3">
        <v>6</v>
      </c>
      <c r="G3514" s="2" t="s">
        <v>1101</v>
      </c>
      <c r="H3514" s="2" t="s">
        <v>15151</v>
      </c>
      <c r="I3514" s="3" t="s">
        <v>15152</v>
      </c>
      <c r="J3514" s="3" t="s">
        <v>1098</v>
      </c>
      <c r="K3514" s="2" t="s">
        <v>15153</v>
      </c>
    </row>
    <row r="3515" spans="1:11" x14ac:dyDescent="0.25">
      <c r="A3515" s="2" t="s">
        <v>15154</v>
      </c>
      <c r="B3515" s="2" t="s">
        <v>169</v>
      </c>
      <c r="C3515" s="2" t="s">
        <v>16</v>
      </c>
      <c r="D3515" s="2" t="s">
        <v>170</v>
      </c>
      <c r="E3515" s="2" t="s">
        <v>380</v>
      </c>
      <c r="F3515" s="3">
        <v>0</v>
      </c>
      <c r="G3515" s="2" t="s">
        <v>1095</v>
      </c>
      <c r="H3515" s="2" t="s">
        <v>15155</v>
      </c>
      <c r="I3515" s="3" t="s">
        <v>15156</v>
      </c>
      <c r="J3515" s="3" t="s">
        <v>1098</v>
      </c>
      <c r="K3515" s="2" t="s">
        <v>15157</v>
      </c>
    </row>
    <row r="3516" spans="1:11" x14ac:dyDescent="0.25">
      <c r="A3516" s="2" t="s">
        <v>15158</v>
      </c>
      <c r="B3516" s="2" t="s">
        <v>169</v>
      </c>
      <c r="C3516" s="2" t="s">
        <v>16</v>
      </c>
      <c r="D3516" s="2" t="s">
        <v>170</v>
      </c>
      <c r="E3516" s="2" t="s">
        <v>380</v>
      </c>
      <c r="F3516" s="3">
        <v>1</v>
      </c>
      <c r="G3516" s="2" t="s">
        <v>1101</v>
      </c>
      <c r="H3516" s="2" t="s">
        <v>15159</v>
      </c>
      <c r="I3516" s="3" t="s">
        <v>15160</v>
      </c>
      <c r="J3516" s="3" t="s">
        <v>1098</v>
      </c>
      <c r="K3516" s="2" t="s">
        <v>15161</v>
      </c>
    </row>
    <row r="3517" spans="1:11" x14ac:dyDescent="0.25">
      <c r="A3517" s="2" t="s">
        <v>15162</v>
      </c>
      <c r="B3517" s="2" t="s">
        <v>169</v>
      </c>
      <c r="C3517" s="2" t="s">
        <v>16</v>
      </c>
      <c r="D3517" s="2" t="s">
        <v>170</v>
      </c>
      <c r="E3517" s="2" t="s">
        <v>380</v>
      </c>
      <c r="F3517" s="3">
        <v>2</v>
      </c>
      <c r="G3517" s="2" t="s">
        <v>1101</v>
      </c>
      <c r="H3517" s="2" t="s">
        <v>15163</v>
      </c>
      <c r="I3517" s="3" t="s">
        <v>15164</v>
      </c>
      <c r="J3517" s="3" t="s">
        <v>1098</v>
      </c>
      <c r="K3517" s="2" t="s">
        <v>15165</v>
      </c>
    </row>
    <row r="3518" spans="1:11" x14ac:dyDescent="0.25">
      <c r="A3518" s="2" t="s">
        <v>15166</v>
      </c>
      <c r="B3518" s="2" t="s">
        <v>169</v>
      </c>
      <c r="C3518" s="2" t="s">
        <v>16</v>
      </c>
      <c r="D3518" s="2" t="s">
        <v>170</v>
      </c>
      <c r="E3518" s="2" t="s">
        <v>380</v>
      </c>
      <c r="F3518" s="3">
        <v>3</v>
      </c>
      <c r="G3518" s="2" t="s">
        <v>1101</v>
      </c>
      <c r="H3518" s="2" t="s">
        <v>15167</v>
      </c>
      <c r="I3518" s="3" t="s">
        <v>15168</v>
      </c>
      <c r="J3518" s="3" t="s">
        <v>1098</v>
      </c>
      <c r="K3518" s="2" t="s">
        <v>15169</v>
      </c>
    </row>
    <row r="3519" spans="1:11" x14ac:dyDescent="0.25">
      <c r="A3519" s="2" t="s">
        <v>15170</v>
      </c>
      <c r="B3519" s="2" t="s">
        <v>169</v>
      </c>
      <c r="C3519" s="2" t="s">
        <v>16</v>
      </c>
      <c r="D3519" s="2" t="s">
        <v>170</v>
      </c>
      <c r="E3519" s="2" t="s">
        <v>380</v>
      </c>
      <c r="F3519" s="3">
        <v>4</v>
      </c>
      <c r="G3519" s="2" t="s">
        <v>1101</v>
      </c>
      <c r="H3519" s="2" t="s">
        <v>15171</v>
      </c>
      <c r="I3519" s="3" t="s">
        <v>15172</v>
      </c>
      <c r="J3519" s="3" t="s">
        <v>1098</v>
      </c>
      <c r="K3519" s="2" t="s">
        <v>15173</v>
      </c>
    </row>
    <row r="3520" spans="1:11" x14ac:dyDescent="0.25">
      <c r="A3520" s="2" t="s">
        <v>15174</v>
      </c>
      <c r="B3520" s="2" t="s">
        <v>169</v>
      </c>
      <c r="C3520" s="2" t="s">
        <v>16</v>
      </c>
      <c r="D3520" s="2" t="s">
        <v>170</v>
      </c>
      <c r="E3520" s="2" t="s">
        <v>380</v>
      </c>
      <c r="F3520" s="3">
        <v>5</v>
      </c>
      <c r="G3520" s="2" t="s">
        <v>1101</v>
      </c>
      <c r="H3520" s="2" t="s">
        <v>15175</v>
      </c>
      <c r="I3520" s="3" t="s">
        <v>15176</v>
      </c>
      <c r="J3520" s="3" t="s">
        <v>1098</v>
      </c>
      <c r="K3520" s="2" t="s">
        <v>15177</v>
      </c>
    </row>
    <row r="3521" spans="1:11" x14ac:dyDescent="0.25">
      <c r="A3521" s="2" t="s">
        <v>15178</v>
      </c>
      <c r="B3521" s="2" t="s">
        <v>169</v>
      </c>
      <c r="C3521" s="2" t="s">
        <v>16</v>
      </c>
      <c r="D3521" s="2" t="s">
        <v>170</v>
      </c>
      <c r="E3521" s="2" t="s">
        <v>380</v>
      </c>
      <c r="F3521" s="3">
        <v>6</v>
      </c>
      <c r="G3521" s="2" t="s">
        <v>1101</v>
      </c>
      <c r="H3521" s="2" t="s">
        <v>15179</v>
      </c>
      <c r="I3521" s="3" t="s">
        <v>15180</v>
      </c>
      <c r="J3521" s="3" t="s">
        <v>1098</v>
      </c>
      <c r="K3521" s="2" t="s">
        <v>15181</v>
      </c>
    </row>
    <row r="3522" spans="1:11" x14ac:dyDescent="0.25">
      <c r="A3522" s="2" t="s">
        <v>15182</v>
      </c>
      <c r="B3522" s="2" t="s">
        <v>169</v>
      </c>
      <c r="C3522" s="2" t="s">
        <v>16</v>
      </c>
      <c r="D3522" s="2" t="s">
        <v>170</v>
      </c>
      <c r="E3522" s="2" t="s">
        <v>398</v>
      </c>
      <c r="F3522" s="3">
        <v>0</v>
      </c>
      <c r="G3522" s="2" t="s">
        <v>1095</v>
      </c>
      <c r="H3522" s="2" t="s">
        <v>15183</v>
      </c>
      <c r="I3522" s="3" t="s">
        <v>15184</v>
      </c>
      <c r="J3522" s="3" t="s">
        <v>1098</v>
      </c>
      <c r="K3522" s="2" t="s">
        <v>15185</v>
      </c>
    </row>
    <row r="3523" spans="1:11" x14ac:dyDescent="0.25">
      <c r="A3523" s="2" t="s">
        <v>15186</v>
      </c>
      <c r="B3523" s="2" t="s">
        <v>169</v>
      </c>
      <c r="C3523" s="2" t="s">
        <v>16</v>
      </c>
      <c r="D3523" s="2" t="s">
        <v>170</v>
      </c>
      <c r="E3523" s="2" t="s">
        <v>398</v>
      </c>
      <c r="F3523" s="3">
        <v>1</v>
      </c>
      <c r="G3523" s="2" t="s">
        <v>1101</v>
      </c>
      <c r="H3523" s="2" t="s">
        <v>15187</v>
      </c>
      <c r="I3523" s="3" t="s">
        <v>15188</v>
      </c>
      <c r="J3523" s="3" t="s">
        <v>1098</v>
      </c>
      <c r="K3523" s="2" t="s">
        <v>15189</v>
      </c>
    </row>
    <row r="3524" spans="1:11" x14ac:dyDescent="0.25">
      <c r="A3524" s="2" t="s">
        <v>15190</v>
      </c>
      <c r="B3524" s="2" t="s">
        <v>169</v>
      </c>
      <c r="C3524" s="2" t="s">
        <v>16</v>
      </c>
      <c r="D3524" s="2" t="s">
        <v>170</v>
      </c>
      <c r="E3524" s="2" t="s">
        <v>398</v>
      </c>
      <c r="F3524" s="3">
        <v>2</v>
      </c>
      <c r="G3524" s="2" t="s">
        <v>1101</v>
      </c>
      <c r="H3524" s="2" t="s">
        <v>15191</v>
      </c>
      <c r="I3524" s="3" t="s">
        <v>15192</v>
      </c>
      <c r="J3524" s="3" t="s">
        <v>1098</v>
      </c>
      <c r="K3524" s="2" t="s">
        <v>15193</v>
      </c>
    </row>
    <row r="3525" spans="1:11" x14ac:dyDescent="0.25">
      <c r="A3525" s="2" t="s">
        <v>15194</v>
      </c>
      <c r="B3525" s="2" t="s">
        <v>169</v>
      </c>
      <c r="C3525" s="2" t="s">
        <v>16</v>
      </c>
      <c r="D3525" s="2" t="s">
        <v>170</v>
      </c>
      <c r="E3525" s="2" t="s">
        <v>398</v>
      </c>
      <c r="F3525" s="3">
        <v>3</v>
      </c>
      <c r="G3525" s="2" t="s">
        <v>1101</v>
      </c>
      <c r="H3525" s="2" t="s">
        <v>15195</v>
      </c>
      <c r="I3525" s="3" t="s">
        <v>15196</v>
      </c>
      <c r="J3525" s="3" t="s">
        <v>1098</v>
      </c>
      <c r="K3525" s="2" t="s">
        <v>15197</v>
      </c>
    </row>
    <row r="3526" spans="1:11" x14ac:dyDescent="0.25">
      <c r="A3526" s="2" t="s">
        <v>15198</v>
      </c>
      <c r="B3526" s="2" t="s">
        <v>169</v>
      </c>
      <c r="C3526" s="2" t="s">
        <v>16</v>
      </c>
      <c r="D3526" s="2" t="s">
        <v>170</v>
      </c>
      <c r="E3526" s="2" t="s">
        <v>398</v>
      </c>
      <c r="F3526" s="3">
        <v>4</v>
      </c>
      <c r="G3526" s="2" t="s">
        <v>1101</v>
      </c>
      <c r="H3526" s="2" t="s">
        <v>15199</v>
      </c>
      <c r="I3526" s="3" t="s">
        <v>15200</v>
      </c>
      <c r="J3526" s="3" t="s">
        <v>1098</v>
      </c>
      <c r="K3526" s="2" t="s">
        <v>15201</v>
      </c>
    </row>
    <row r="3527" spans="1:11" x14ac:dyDescent="0.25">
      <c r="A3527" s="2" t="s">
        <v>15202</v>
      </c>
      <c r="B3527" s="2" t="s">
        <v>169</v>
      </c>
      <c r="C3527" s="2" t="s">
        <v>16</v>
      </c>
      <c r="D3527" s="2" t="s">
        <v>170</v>
      </c>
      <c r="E3527" s="2" t="s">
        <v>398</v>
      </c>
      <c r="F3527" s="3">
        <v>5</v>
      </c>
      <c r="G3527" s="2" t="s">
        <v>1101</v>
      </c>
      <c r="H3527" s="2" t="s">
        <v>15203</v>
      </c>
      <c r="I3527" s="3" t="s">
        <v>15204</v>
      </c>
      <c r="J3527" s="3" t="s">
        <v>1098</v>
      </c>
      <c r="K3527" s="2" t="s">
        <v>15205</v>
      </c>
    </row>
    <row r="3528" spans="1:11" x14ac:dyDescent="0.25">
      <c r="A3528" s="2" t="s">
        <v>15206</v>
      </c>
      <c r="B3528" s="2" t="s">
        <v>169</v>
      </c>
      <c r="C3528" s="2" t="s">
        <v>16</v>
      </c>
      <c r="D3528" s="2" t="s">
        <v>170</v>
      </c>
      <c r="E3528" s="2" t="s">
        <v>398</v>
      </c>
      <c r="F3528" s="3">
        <v>6</v>
      </c>
      <c r="G3528" s="2" t="s">
        <v>1101</v>
      </c>
      <c r="H3528" s="2" t="s">
        <v>15207</v>
      </c>
      <c r="I3528" s="3" t="s">
        <v>15208</v>
      </c>
      <c r="J3528" s="3" t="s">
        <v>1098</v>
      </c>
      <c r="K3528" s="2" t="s">
        <v>15209</v>
      </c>
    </row>
    <row r="3529" spans="1:11" x14ac:dyDescent="0.25">
      <c r="A3529" s="2" t="s">
        <v>15210</v>
      </c>
      <c r="B3529" s="2" t="s">
        <v>172</v>
      </c>
      <c r="C3529" s="2" t="s">
        <v>16</v>
      </c>
      <c r="D3529" s="2" t="s">
        <v>173</v>
      </c>
      <c r="E3529" s="2" t="s">
        <v>1144</v>
      </c>
      <c r="F3529" s="3">
        <v>0</v>
      </c>
      <c r="G3529" s="2" t="s">
        <v>1095</v>
      </c>
      <c r="H3529" s="2" t="s">
        <v>15211</v>
      </c>
      <c r="I3529" s="3" t="s">
        <v>15212</v>
      </c>
      <c r="J3529" s="3" t="s">
        <v>1098</v>
      </c>
      <c r="K3529" s="2" t="s">
        <v>15213</v>
      </c>
    </row>
    <row r="3530" spans="1:11" x14ac:dyDescent="0.25">
      <c r="A3530" s="2" t="s">
        <v>15214</v>
      </c>
      <c r="B3530" s="2" t="s">
        <v>172</v>
      </c>
      <c r="C3530" s="2" t="s">
        <v>16</v>
      </c>
      <c r="D3530" s="2" t="s">
        <v>173</v>
      </c>
      <c r="E3530" s="2" t="s">
        <v>1144</v>
      </c>
      <c r="F3530" s="3">
        <v>1</v>
      </c>
      <c r="G3530" s="2" t="s">
        <v>1101</v>
      </c>
      <c r="H3530" s="2" t="s">
        <v>15215</v>
      </c>
      <c r="I3530" s="3" t="s">
        <v>15216</v>
      </c>
      <c r="J3530" s="3" t="s">
        <v>1098</v>
      </c>
      <c r="K3530" s="2" t="s">
        <v>15217</v>
      </c>
    </row>
    <row r="3531" spans="1:11" x14ac:dyDescent="0.25">
      <c r="A3531" s="2" t="s">
        <v>15218</v>
      </c>
      <c r="B3531" s="2" t="s">
        <v>172</v>
      </c>
      <c r="C3531" s="2" t="s">
        <v>16</v>
      </c>
      <c r="D3531" s="2" t="s">
        <v>173</v>
      </c>
      <c r="E3531" s="2" t="s">
        <v>1144</v>
      </c>
      <c r="F3531" s="3">
        <v>2</v>
      </c>
      <c r="G3531" s="2" t="s">
        <v>1101</v>
      </c>
      <c r="H3531" s="2" t="s">
        <v>15219</v>
      </c>
      <c r="I3531" s="3" t="s">
        <v>15220</v>
      </c>
      <c r="J3531" s="3" t="s">
        <v>1098</v>
      </c>
      <c r="K3531" s="2" t="s">
        <v>15221</v>
      </c>
    </row>
    <row r="3532" spans="1:11" x14ac:dyDescent="0.25">
      <c r="A3532" s="2" t="s">
        <v>15222</v>
      </c>
      <c r="B3532" s="2" t="s">
        <v>172</v>
      </c>
      <c r="C3532" s="2" t="s">
        <v>16</v>
      </c>
      <c r="D3532" s="2" t="s">
        <v>173</v>
      </c>
      <c r="E3532" s="2" t="s">
        <v>1144</v>
      </c>
      <c r="F3532" s="3">
        <v>3</v>
      </c>
      <c r="G3532" s="2" t="s">
        <v>1101</v>
      </c>
      <c r="H3532" s="2" t="s">
        <v>15223</v>
      </c>
      <c r="I3532" s="3" t="s">
        <v>15224</v>
      </c>
      <c r="J3532" s="3" t="s">
        <v>1098</v>
      </c>
      <c r="K3532" s="2" t="s">
        <v>15225</v>
      </c>
    </row>
    <row r="3533" spans="1:11" x14ac:dyDescent="0.25">
      <c r="A3533" s="2" t="s">
        <v>15226</v>
      </c>
      <c r="B3533" s="2" t="s">
        <v>172</v>
      </c>
      <c r="C3533" s="2" t="s">
        <v>16</v>
      </c>
      <c r="D3533" s="2" t="s">
        <v>173</v>
      </c>
      <c r="E3533" s="2" t="s">
        <v>1144</v>
      </c>
      <c r="F3533" s="3">
        <v>4</v>
      </c>
      <c r="G3533" s="2" t="s">
        <v>1101</v>
      </c>
      <c r="H3533" s="2" t="s">
        <v>15227</v>
      </c>
      <c r="I3533" s="3" t="s">
        <v>15228</v>
      </c>
      <c r="J3533" s="3" t="s">
        <v>1098</v>
      </c>
      <c r="K3533" s="2" t="s">
        <v>15229</v>
      </c>
    </row>
    <row r="3534" spans="1:11" x14ac:dyDescent="0.25">
      <c r="A3534" s="2" t="s">
        <v>15230</v>
      </c>
      <c r="B3534" s="2" t="s">
        <v>172</v>
      </c>
      <c r="C3534" s="2" t="s">
        <v>16</v>
      </c>
      <c r="D3534" s="2" t="s">
        <v>173</v>
      </c>
      <c r="E3534" s="2" t="s">
        <v>1144</v>
      </c>
      <c r="F3534" s="3">
        <v>5</v>
      </c>
      <c r="G3534" s="2" t="s">
        <v>1101</v>
      </c>
      <c r="H3534" s="2" t="s">
        <v>15231</v>
      </c>
      <c r="I3534" s="3" t="s">
        <v>15232</v>
      </c>
      <c r="J3534" s="3" t="s">
        <v>1098</v>
      </c>
      <c r="K3534" s="2" t="s">
        <v>15233</v>
      </c>
    </row>
    <row r="3535" spans="1:11" x14ac:dyDescent="0.25">
      <c r="A3535" s="2" t="s">
        <v>15234</v>
      </c>
      <c r="B3535" s="2" t="s">
        <v>172</v>
      </c>
      <c r="C3535" s="2" t="s">
        <v>16</v>
      </c>
      <c r="D3535" s="2" t="s">
        <v>173</v>
      </c>
      <c r="E3535" s="2" t="s">
        <v>1144</v>
      </c>
      <c r="F3535" s="3">
        <v>6</v>
      </c>
      <c r="G3535" s="2" t="s">
        <v>1101</v>
      </c>
      <c r="H3535" s="2" t="s">
        <v>15235</v>
      </c>
      <c r="I3535" s="3" t="s">
        <v>15236</v>
      </c>
      <c r="J3535" s="3" t="s">
        <v>1098</v>
      </c>
      <c r="K3535" s="2" t="s">
        <v>15237</v>
      </c>
    </row>
    <row r="3536" spans="1:11" x14ac:dyDescent="0.25">
      <c r="A3536" s="2" t="s">
        <v>15238</v>
      </c>
      <c r="B3536" s="2" t="s">
        <v>172</v>
      </c>
      <c r="C3536" s="2" t="s">
        <v>16</v>
      </c>
      <c r="D3536" s="2" t="s">
        <v>173</v>
      </c>
      <c r="E3536" s="2" t="s">
        <v>380</v>
      </c>
      <c r="F3536" s="3">
        <v>0</v>
      </c>
      <c r="G3536" s="2" t="s">
        <v>1095</v>
      </c>
      <c r="H3536" s="2" t="s">
        <v>15239</v>
      </c>
      <c r="I3536" s="3" t="s">
        <v>15240</v>
      </c>
      <c r="J3536" s="3" t="s">
        <v>1098</v>
      </c>
      <c r="K3536" s="2" t="s">
        <v>15241</v>
      </c>
    </row>
    <row r="3537" spans="1:11" x14ac:dyDescent="0.25">
      <c r="A3537" s="2" t="s">
        <v>15242</v>
      </c>
      <c r="B3537" s="2" t="s">
        <v>172</v>
      </c>
      <c r="C3537" s="2" t="s">
        <v>16</v>
      </c>
      <c r="D3537" s="2" t="s">
        <v>173</v>
      </c>
      <c r="E3537" s="2" t="s">
        <v>380</v>
      </c>
      <c r="F3537" s="3">
        <v>1</v>
      </c>
      <c r="G3537" s="2" t="s">
        <v>1101</v>
      </c>
      <c r="H3537" s="2" t="s">
        <v>15243</v>
      </c>
      <c r="I3537" s="3" t="s">
        <v>15244</v>
      </c>
      <c r="J3537" s="3" t="s">
        <v>1098</v>
      </c>
      <c r="K3537" s="2" t="s">
        <v>15245</v>
      </c>
    </row>
    <row r="3538" spans="1:11" x14ac:dyDescent="0.25">
      <c r="A3538" s="2" t="s">
        <v>15246</v>
      </c>
      <c r="B3538" s="2" t="s">
        <v>172</v>
      </c>
      <c r="C3538" s="2" t="s">
        <v>16</v>
      </c>
      <c r="D3538" s="2" t="s">
        <v>173</v>
      </c>
      <c r="E3538" s="2" t="s">
        <v>380</v>
      </c>
      <c r="F3538" s="3">
        <v>2</v>
      </c>
      <c r="G3538" s="2" t="s">
        <v>1101</v>
      </c>
      <c r="H3538" s="2" t="s">
        <v>15247</v>
      </c>
      <c r="I3538" s="3" t="s">
        <v>15248</v>
      </c>
      <c r="J3538" s="3" t="s">
        <v>1098</v>
      </c>
      <c r="K3538" s="2" t="s">
        <v>15249</v>
      </c>
    </row>
    <row r="3539" spans="1:11" x14ac:dyDescent="0.25">
      <c r="A3539" s="2" t="s">
        <v>15250</v>
      </c>
      <c r="B3539" s="2" t="s">
        <v>172</v>
      </c>
      <c r="C3539" s="2" t="s">
        <v>16</v>
      </c>
      <c r="D3539" s="2" t="s">
        <v>173</v>
      </c>
      <c r="E3539" s="2" t="s">
        <v>380</v>
      </c>
      <c r="F3539" s="3">
        <v>3</v>
      </c>
      <c r="G3539" s="2" t="s">
        <v>1101</v>
      </c>
      <c r="H3539" s="2" t="s">
        <v>15251</v>
      </c>
      <c r="I3539" s="3" t="s">
        <v>15252</v>
      </c>
      <c r="J3539" s="3" t="s">
        <v>1098</v>
      </c>
      <c r="K3539" s="2" t="s">
        <v>15253</v>
      </c>
    </row>
    <row r="3540" spans="1:11" x14ac:dyDescent="0.25">
      <c r="A3540" s="2" t="s">
        <v>15254</v>
      </c>
      <c r="B3540" s="2" t="s">
        <v>172</v>
      </c>
      <c r="C3540" s="2" t="s">
        <v>16</v>
      </c>
      <c r="D3540" s="2" t="s">
        <v>173</v>
      </c>
      <c r="E3540" s="2" t="s">
        <v>380</v>
      </c>
      <c r="F3540" s="3">
        <v>4</v>
      </c>
      <c r="G3540" s="2" t="s">
        <v>1101</v>
      </c>
      <c r="H3540" s="2" t="s">
        <v>15255</v>
      </c>
      <c r="I3540" s="3" t="s">
        <v>15256</v>
      </c>
      <c r="J3540" s="3" t="s">
        <v>1098</v>
      </c>
      <c r="K3540" s="2" t="s">
        <v>15257</v>
      </c>
    </row>
    <row r="3541" spans="1:11" x14ac:dyDescent="0.25">
      <c r="A3541" s="2" t="s">
        <v>15258</v>
      </c>
      <c r="B3541" s="2" t="s">
        <v>172</v>
      </c>
      <c r="C3541" s="2" t="s">
        <v>16</v>
      </c>
      <c r="D3541" s="2" t="s">
        <v>173</v>
      </c>
      <c r="E3541" s="2" t="s">
        <v>380</v>
      </c>
      <c r="F3541" s="3">
        <v>5</v>
      </c>
      <c r="G3541" s="2" t="s">
        <v>1101</v>
      </c>
      <c r="H3541" s="2" t="s">
        <v>15259</v>
      </c>
      <c r="I3541" s="3" t="s">
        <v>15260</v>
      </c>
      <c r="J3541" s="3" t="s">
        <v>1098</v>
      </c>
      <c r="K3541" s="2" t="s">
        <v>15261</v>
      </c>
    </row>
    <row r="3542" spans="1:11" x14ac:dyDescent="0.25">
      <c r="A3542" s="2" t="s">
        <v>15262</v>
      </c>
      <c r="B3542" s="2" t="s">
        <v>172</v>
      </c>
      <c r="C3542" s="2" t="s">
        <v>16</v>
      </c>
      <c r="D3542" s="2" t="s">
        <v>173</v>
      </c>
      <c r="E3542" s="2" t="s">
        <v>380</v>
      </c>
      <c r="F3542" s="3">
        <v>6</v>
      </c>
      <c r="G3542" s="2" t="s">
        <v>1101</v>
      </c>
      <c r="H3542" s="2" t="s">
        <v>15263</v>
      </c>
      <c r="I3542" s="3" t="s">
        <v>15264</v>
      </c>
      <c r="J3542" s="3" t="s">
        <v>1098</v>
      </c>
      <c r="K3542" s="2" t="s">
        <v>15265</v>
      </c>
    </row>
    <row r="3543" spans="1:11" x14ac:dyDescent="0.25">
      <c r="A3543" s="2" t="s">
        <v>15266</v>
      </c>
      <c r="B3543" s="2" t="s">
        <v>172</v>
      </c>
      <c r="C3543" s="2" t="s">
        <v>16</v>
      </c>
      <c r="D3543" s="2" t="s">
        <v>173</v>
      </c>
      <c r="E3543" s="2" t="s">
        <v>370</v>
      </c>
      <c r="F3543" s="3">
        <v>0</v>
      </c>
      <c r="G3543" s="2" t="s">
        <v>1095</v>
      </c>
      <c r="H3543" s="2" t="s">
        <v>15267</v>
      </c>
      <c r="I3543" s="3" t="s">
        <v>15268</v>
      </c>
      <c r="J3543" s="3" t="s">
        <v>1098</v>
      </c>
      <c r="K3543" s="2" t="s">
        <v>15269</v>
      </c>
    </row>
    <row r="3544" spans="1:11" x14ac:dyDescent="0.25">
      <c r="A3544" s="2" t="s">
        <v>15270</v>
      </c>
      <c r="B3544" s="2" t="s">
        <v>172</v>
      </c>
      <c r="C3544" s="2" t="s">
        <v>16</v>
      </c>
      <c r="D3544" s="2" t="s">
        <v>173</v>
      </c>
      <c r="E3544" s="2" t="s">
        <v>370</v>
      </c>
      <c r="F3544" s="3">
        <v>1</v>
      </c>
      <c r="G3544" s="2" t="s">
        <v>1101</v>
      </c>
      <c r="H3544" s="2" t="s">
        <v>15271</v>
      </c>
      <c r="I3544" s="3" t="s">
        <v>15272</v>
      </c>
      <c r="J3544" s="3" t="s">
        <v>1098</v>
      </c>
      <c r="K3544" s="2" t="s">
        <v>15273</v>
      </c>
    </row>
    <row r="3545" spans="1:11" x14ac:dyDescent="0.25">
      <c r="A3545" s="2" t="s">
        <v>15274</v>
      </c>
      <c r="B3545" s="2" t="s">
        <v>172</v>
      </c>
      <c r="C3545" s="2" t="s">
        <v>16</v>
      </c>
      <c r="D3545" s="2" t="s">
        <v>173</v>
      </c>
      <c r="E3545" s="2" t="s">
        <v>370</v>
      </c>
      <c r="F3545" s="3">
        <v>2</v>
      </c>
      <c r="G3545" s="2" t="s">
        <v>1101</v>
      </c>
      <c r="H3545" s="2" t="s">
        <v>15275</v>
      </c>
      <c r="I3545" s="3" t="s">
        <v>15276</v>
      </c>
      <c r="J3545" s="3" t="s">
        <v>1098</v>
      </c>
      <c r="K3545" s="2" t="s">
        <v>15277</v>
      </c>
    </row>
    <row r="3546" spans="1:11" x14ac:dyDescent="0.25">
      <c r="A3546" s="2" t="s">
        <v>15278</v>
      </c>
      <c r="B3546" s="2" t="s">
        <v>172</v>
      </c>
      <c r="C3546" s="2" t="s">
        <v>16</v>
      </c>
      <c r="D3546" s="2" t="s">
        <v>173</v>
      </c>
      <c r="E3546" s="2" t="s">
        <v>370</v>
      </c>
      <c r="F3546" s="3">
        <v>3</v>
      </c>
      <c r="G3546" s="2" t="s">
        <v>1101</v>
      </c>
      <c r="H3546" s="2" t="s">
        <v>15279</v>
      </c>
      <c r="I3546" s="3" t="s">
        <v>15280</v>
      </c>
      <c r="J3546" s="3" t="s">
        <v>1098</v>
      </c>
      <c r="K3546" s="2" t="s">
        <v>15281</v>
      </c>
    </row>
    <row r="3547" spans="1:11" x14ac:dyDescent="0.25">
      <c r="A3547" s="2" t="s">
        <v>15282</v>
      </c>
      <c r="B3547" s="2" t="s">
        <v>172</v>
      </c>
      <c r="C3547" s="2" t="s">
        <v>16</v>
      </c>
      <c r="D3547" s="2" t="s">
        <v>173</v>
      </c>
      <c r="E3547" s="2" t="s">
        <v>370</v>
      </c>
      <c r="F3547" s="3">
        <v>4</v>
      </c>
      <c r="G3547" s="2" t="s">
        <v>1101</v>
      </c>
      <c r="H3547" s="2" t="s">
        <v>15283</v>
      </c>
      <c r="I3547" s="3" t="s">
        <v>15284</v>
      </c>
      <c r="J3547" s="3" t="s">
        <v>1098</v>
      </c>
      <c r="K3547" s="2" t="s">
        <v>15285</v>
      </c>
    </row>
    <row r="3548" spans="1:11" x14ac:dyDescent="0.25">
      <c r="A3548" s="2" t="s">
        <v>15286</v>
      </c>
      <c r="B3548" s="2" t="s">
        <v>172</v>
      </c>
      <c r="C3548" s="2" t="s">
        <v>16</v>
      </c>
      <c r="D3548" s="2" t="s">
        <v>173</v>
      </c>
      <c r="E3548" s="2" t="s">
        <v>370</v>
      </c>
      <c r="F3548" s="3">
        <v>5</v>
      </c>
      <c r="G3548" s="2" t="s">
        <v>1101</v>
      </c>
      <c r="H3548" s="2" t="s">
        <v>15287</v>
      </c>
      <c r="I3548" s="3" t="s">
        <v>15288</v>
      </c>
      <c r="J3548" s="3" t="s">
        <v>1098</v>
      </c>
      <c r="K3548" s="2" t="s">
        <v>15289</v>
      </c>
    </row>
    <row r="3549" spans="1:11" x14ac:dyDescent="0.25">
      <c r="A3549" s="2" t="s">
        <v>15290</v>
      </c>
      <c r="B3549" s="2" t="s">
        <v>172</v>
      </c>
      <c r="C3549" s="2" t="s">
        <v>16</v>
      </c>
      <c r="D3549" s="2" t="s">
        <v>173</v>
      </c>
      <c r="E3549" s="2" t="s">
        <v>370</v>
      </c>
      <c r="F3549" s="3">
        <v>6</v>
      </c>
      <c r="G3549" s="2" t="s">
        <v>1101</v>
      </c>
      <c r="H3549" s="2" t="s">
        <v>15291</v>
      </c>
      <c r="I3549" s="3" t="s">
        <v>15292</v>
      </c>
      <c r="J3549" s="3" t="s">
        <v>1098</v>
      </c>
      <c r="K3549" s="2" t="s">
        <v>15293</v>
      </c>
    </row>
    <row r="3550" spans="1:11" x14ac:dyDescent="0.25">
      <c r="A3550" s="2" t="s">
        <v>15294</v>
      </c>
      <c r="B3550" s="2" t="s">
        <v>172</v>
      </c>
      <c r="C3550" s="2" t="s">
        <v>16</v>
      </c>
      <c r="D3550" s="2" t="s">
        <v>173</v>
      </c>
      <c r="E3550" s="2" t="s">
        <v>393</v>
      </c>
      <c r="F3550" s="3">
        <v>0</v>
      </c>
      <c r="G3550" s="2" t="s">
        <v>1095</v>
      </c>
      <c r="H3550" s="2" t="s">
        <v>15295</v>
      </c>
      <c r="I3550" s="3" t="s">
        <v>15296</v>
      </c>
      <c r="J3550" s="3" t="s">
        <v>1098</v>
      </c>
      <c r="K3550" s="2" t="s">
        <v>15297</v>
      </c>
    </row>
    <row r="3551" spans="1:11" x14ac:dyDescent="0.25">
      <c r="A3551" s="2" t="s">
        <v>15298</v>
      </c>
      <c r="B3551" s="2" t="s">
        <v>172</v>
      </c>
      <c r="C3551" s="2" t="s">
        <v>16</v>
      </c>
      <c r="D3551" s="2" t="s">
        <v>173</v>
      </c>
      <c r="E3551" s="2" t="s">
        <v>393</v>
      </c>
      <c r="F3551" s="3">
        <v>1</v>
      </c>
      <c r="G3551" s="2" t="s">
        <v>1101</v>
      </c>
      <c r="H3551" s="2" t="s">
        <v>15299</v>
      </c>
      <c r="I3551" s="3" t="s">
        <v>15300</v>
      </c>
      <c r="J3551" s="3" t="s">
        <v>1098</v>
      </c>
      <c r="K3551" s="2" t="s">
        <v>15301</v>
      </c>
    </row>
    <row r="3552" spans="1:11" x14ac:dyDescent="0.25">
      <c r="A3552" s="2" t="s">
        <v>15302</v>
      </c>
      <c r="B3552" s="2" t="s">
        <v>172</v>
      </c>
      <c r="C3552" s="2" t="s">
        <v>16</v>
      </c>
      <c r="D3552" s="2" t="s">
        <v>173</v>
      </c>
      <c r="E3552" s="2" t="s">
        <v>393</v>
      </c>
      <c r="F3552" s="3">
        <v>2</v>
      </c>
      <c r="G3552" s="2" t="s">
        <v>1101</v>
      </c>
      <c r="H3552" s="2" t="s">
        <v>15303</v>
      </c>
      <c r="I3552" s="3" t="s">
        <v>15304</v>
      </c>
      <c r="J3552" s="3" t="s">
        <v>1098</v>
      </c>
      <c r="K3552" s="2" t="s">
        <v>15305</v>
      </c>
    </row>
    <row r="3553" spans="1:11" x14ac:dyDescent="0.25">
      <c r="A3553" s="2" t="s">
        <v>15306</v>
      </c>
      <c r="B3553" s="2" t="s">
        <v>172</v>
      </c>
      <c r="C3553" s="2" t="s">
        <v>16</v>
      </c>
      <c r="D3553" s="2" t="s">
        <v>173</v>
      </c>
      <c r="E3553" s="2" t="s">
        <v>393</v>
      </c>
      <c r="F3553" s="3">
        <v>3</v>
      </c>
      <c r="G3553" s="2" t="s">
        <v>1101</v>
      </c>
      <c r="H3553" s="2" t="s">
        <v>15307</v>
      </c>
      <c r="I3553" s="3" t="s">
        <v>15308</v>
      </c>
      <c r="J3553" s="3" t="s">
        <v>1098</v>
      </c>
      <c r="K3553" s="2" t="s">
        <v>15309</v>
      </c>
    </row>
    <row r="3554" spans="1:11" x14ac:dyDescent="0.25">
      <c r="A3554" s="2" t="s">
        <v>15310</v>
      </c>
      <c r="B3554" s="2" t="s">
        <v>172</v>
      </c>
      <c r="C3554" s="2" t="s">
        <v>16</v>
      </c>
      <c r="D3554" s="2" t="s">
        <v>173</v>
      </c>
      <c r="E3554" s="2" t="s">
        <v>393</v>
      </c>
      <c r="F3554" s="3">
        <v>4</v>
      </c>
      <c r="G3554" s="2" t="s">
        <v>1101</v>
      </c>
      <c r="H3554" s="2" t="s">
        <v>15311</v>
      </c>
      <c r="I3554" s="3" t="s">
        <v>15312</v>
      </c>
      <c r="J3554" s="3" t="s">
        <v>1098</v>
      </c>
      <c r="K3554" s="2" t="s">
        <v>15313</v>
      </c>
    </row>
    <row r="3555" spans="1:11" x14ac:dyDescent="0.25">
      <c r="A3555" s="2" t="s">
        <v>15314</v>
      </c>
      <c r="B3555" s="2" t="s">
        <v>172</v>
      </c>
      <c r="C3555" s="2" t="s">
        <v>16</v>
      </c>
      <c r="D3555" s="2" t="s">
        <v>173</v>
      </c>
      <c r="E3555" s="2" t="s">
        <v>393</v>
      </c>
      <c r="F3555" s="3">
        <v>5</v>
      </c>
      <c r="G3555" s="2" t="s">
        <v>1101</v>
      </c>
      <c r="H3555" s="2" t="s">
        <v>15315</v>
      </c>
      <c r="I3555" s="3" t="s">
        <v>15316</v>
      </c>
      <c r="J3555" s="3" t="s">
        <v>2720</v>
      </c>
      <c r="K3555" s="2" t="s">
        <v>15317</v>
      </c>
    </row>
    <row r="3556" spans="1:11" x14ac:dyDescent="0.25">
      <c r="A3556" s="2" t="s">
        <v>15318</v>
      </c>
      <c r="B3556" s="2" t="s">
        <v>172</v>
      </c>
      <c r="C3556" s="2" t="s">
        <v>16</v>
      </c>
      <c r="D3556" s="2" t="s">
        <v>173</v>
      </c>
      <c r="E3556" s="2" t="s">
        <v>393</v>
      </c>
      <c r="F3556" s="3">
        <v>6</v>
      </c>
      <c r="G3556" s="2" t="s">
        <v>1101</v>
      </c>
      <c r="H3556" s="2" t="s">
        <v>15319</v>
      </c>
      <c r="I3556" s="3" t="s">
        <v>15320</v>
      </c>
      <c r="J3556" s="3" t="s">
        <v>1098</v>
      </c>
      <c r="K3556" s="2" t="s">
        <v>15321</v>
      </c>
    </row>
    <row r="3557" spans="1:11" x14ac:dyDescent="0.25">
      <c r="A3557" s="2" t="s">
        <v>15322</v>
      </c>
      <c r="B3557" s="2" t="s">
        <v>175</v>
      </c>
      <c r="C3557" s="2" t="s">
        <v>16</v>
      </c>
      <c r="D3557" s="2" t="s">
        <v>176</v>
      </c>
      <c r="E3557" s="2" t="s">
        <v>1144</v>
      </c>
      <c r="F3557" s="3">
        <v>0</v>
      </c>
      <c r="G3557" s="2" t="s">
        <v>1095</v>
      </c>
      <c r="H3557" s="2" t="s">
        <v>15323</v>
      </c>
      <c r="I3557" s="3" t="s">
        <v>15324</v>
      </c>
      <c r="J3557" s="3" t="s">
        <v>1098</v>
      </c>
      <c r="K3557" s="2" t="s">
        <v>15325</v>
      </c>
    </row>
    <row r="3558" spans="1:11" x14ac:dyDescent="0.25">
      <c r="A3558" s="2" t="s">
        <v>15326</v>
      </c>
      <c r="B3558" s="2" t="s">
        <v>175</v>
      </c>
      <c r="C3558" s="2" t="s">
        <v>16</v>
      </c>
      <c r="D3558" s="2" t="s">
        <v>176</v>
      </c>
      <c r="E3558" s="2" t="s">
        <v>1144</v>
      </c>
      <c r="F3558" s="3">
        <v>1</v>
      </c>
      <c r="G3558" s="2" t="s">
        <v>1101</v>
      </c>
      <c r="H3558" s="2" t="s">
        <v>15327</v>
      </c>
      <c r="I3558" s="3" t="s">
        <v>15328</v>
      </c>
      <c r="J3558" s="3" t="s">
        <v>1098</v>
      </c>
      <c r="K3558" s="2" t="s">
        <v>15329</v>
      </c>
    </row>
    <row r="3559" spans="1:11" x14ac:dyDescent="0.25">
      <c r="A3559" s="2" t="s">
        <v>15330</v>
      </c>
      <c r="B3559" s="2" t="s">
        <v>175</v>
      </c>
      <c r="C3559" s="2" t="s">
        <v>16</v>
      </c>
      <c r="D3559" s="2" t="s">
        <v>176</v>
      </c>
      <c r="E3559" s="2" t="s">
        <v>1144</v>
      </c>
      <c r="F3559" s="3">
        <v>2</v>
      </c>
      <c r="G3559" s="2" t="s">
        <v>1101</v>
      </c>
      <c r="H3559" s="2" t="s">
        <v>15331</v>
      </c>
      <c r="I3559" s="3" t="s">
        <v>15332</v>
      </c>
      <c r="J3559" s="3" t="s">
        <v>1098</v>
      </c>
      <c r="K3559" s="2" t="s">
        <v>15333</v>
      </c>
    </row>
    <row r="3560" spans="1:11" x14ac:dyDescent="0.25">
      <c r="A3560" s="2" t="s">
        <v>15334</v>
      </c>
      <c r="B3560" s="2" t="s">
        <v>175</v>
      </c>
      <c r="C3560" s="2" t="s">
        <v>16</v>
      </c>
      <c r="D3560" s="2" t="s">
        <v>176</v>
      </c>
      <c r="E3560" s="2" t="s">
        <v>1144</v>
      </c>
      <c r="F3560" s="3">
        <v>3</v>
      </c>
      <c r="G3560" s="2" t="s">
        <v>1101</v>
      </c>
      <c r="H3560" s="2" t="s">
        <v>15335</v>
      </c>
      <c r="I3560" s="3" t="s">
        <v>15336</v>
      </c>
      <c r="J3560" s="3" t="s">
        <v>1098</v>
      </c>
      <c r="K3560" s="2" t="s">
        <v>15337</v>
      </c>
    </row>
    <row r="3561" spans="1:11" x14ac:dyDescent="0.25">
      <c r="A3561" s="2" t="s">
        <v>15338</v>
      </c>
      <c r="B3561" s="2" t="s">
        <v>175</v>
      </c>
      <c r="C3561" s="2" t="s">
        <v>16</v>
      </c>
      <c r="D3561" s="2" t="s">
        <v>176</v>
      </c>
      <c r="E3561" s="2" t="s">
        <v>1144</v>
      </c>
      <c r="F3561" s="3">
        <v>4</v>
      </c>
      <c r="G3561" s="2" t="s">
        <v>1101</v>
      </c>
      <c r="H3561" s="2" t="s">
        <v>15339</v>
      </c>
      <c r="I3561" s="3" t="s">
        <v>15340</v>
      </c>
      <c r="J3561" s="3" t="s">
        <v>1098</v>
      </c>
      <c r="K3561" s="2" t="s">
        <v>15341</v>
      </c>
    </row>
    <row r="3562" spans="1:11" x14ac:dyDescent="0.25">
      <c r="A3562" s="2" t="s">
        <v>15342</v>
      </c>
      <c r="B3562" s="2" t="s">
        <v>175</v>
      </c>
      <c r="C3562" s="2" t="s">
        <v>16</v>
      </c>
      <c r="D3562" s="2" t="s">
        <v>176</v>
      </c>
      <c r="E3562" s="2" t="s">
        <v>1144</v>
      </c>
      <c r="F3562" s="3">
        <v>5</v>
      </c>
      <c r="G3562" s="2" t="s">
        <v>1101</v>
      </c>
      <c r="H3562" s="2" t="s">
        <v>15343</v>
      </c>
      <c r="I3562" s="3" t="s">
        <v>15344</v>
      </c>
      <c r="J3562" s="3" t="s">
        <v>1098</v>
      </c>
      <c r="K3562" s="2" t="s">
        <v>15345</v>
      </c>
    </row>
    <row r="3563" spans="1:11" x14ac:dyDescent="0.25">
      <c r="A3563" s="2" t="s">
        <v>15346</v>
      </c>
      <c r="B3563" s="2" t="s">
        <v>175</v>
      </c>
      <c r="C3563" s="2" t="s">
        <v>16</v>
      </c>
      <c r="D3563" s="2" t="s">
        <v>176</v>
      </c>
      <c r="E3563" s="2" t="s">
        <v>1144</v>
      </c>
      <c r="F3563" s="3">
        <v>6</v>
      </c>
      <c r="G3563" s="2" t="s">
        <v>1101</v>
      </c>
      <c r="H3563" s="2" t="s">
        <v>15347</v>
      </c>
      <c r="I3563" s="3" t="s">
        <v>15348</v>
      </c>
      <c r="J3563" s="3" t="s">
        <v>1098</v>
      </c>
      <c r="K3563" s="2" t="s">
        <v>15349</v>
      </c>
    </row>
    <row r="3564" spans="1:11" x14ac:dyDescent="0.25">
      <c r="A3564" s="2" t="s">
        <v>15350</v>
      </c>
      <c r="B3564" s="2" t="s">
        <v>175</v>
      </c>
      <c r="C3564" s="2" t="s">
        <v>16</v>
      </c>
      <c r="D3564" s="2" t="s">
        <v>176</v>
      </c>
      <c r="E3564" s="2" t="s">
        <v>378</v>
      </c>
      <c r="F3564" s="3">
        <v>0</v>
      </c>
      <c r="G3564" s="2" t="s">
        <v>1095</v>
      </c>
      <c r="H3564" s="2" t="s">
        <v>15351</v>
      </c>
      <c r="I3564" s="3" t="s">
        <v>15352</v>
      </c>
      <c r="J3564" s="3" t="s">
        <v>1098</v>
      </c>
      <c r="K3564" s="2" t="s">
        <v>15353</v>
      </c>
    </row>
    <row r="3565" spans="1:11" x14ac:dyDescent="0.25">
      <c r="A3565" s="2" t="s">
        <v>15354</v>
      </c>
      <c r="B3565" s="2" t="s">
        <v>175</v>
      </c>
      <c r="C3565" s="2" t="s">
        <v>16</v>
      </c>
      <c r="D3565" s="2" t="s">
        <v>176</v>
      </c>
      <c r="E3565" s="2" t="s">
        <v>378</v>
      </c>
      <c r="F3565" s="3">
        <v>1</v>
      </c>
      <c r="G3565" s="2" t="s">
        <v>1101</v>
      </c>
      <c r="H3565" s="2" t="s">
        <v>15355</v>
      </c>
      <c r="I3565" s="3" t="s">
        <v>15356</v>
      </c>
      <c r="J3565" s="3" t="s">
        <v>1098</v>
      </c>
      <c r="K3565" s="2" t="s">
        <v>15357</v>
      </c>
    </row>
    <row r="3566" spans="1:11" x14ac:dyDescent="0.25">
      <c r="A3566" s="2" t="s">
        <v>15358</v>
      </c>
      <c r="B3566" s="2" t="s">
        <v>175</v>
      </c>
      <c r="C3566" s="2" t="s">
        <v>16</v>
      </c>
      <c r="D3566" s="2" t="s">
        <v>176</v>
      </c>
      <c r="E3566" s="2" t="s">
        <v>378</v>
      </c>
      <c r="F3566" s="3">
        <v>2</v>
      </c>
      <c r="G3566" s="2" t="s">
        <v>1101</v>
      </c>
      <c r="H3566" s="2" t="s">
        <v>15359</v>
      </c>
      <c r="I3566" s="3" t="s">
        <v>15360</v>
      </c>
      <c r="J3566" s="3" t="s">
        <v>1098</v>
      </c>
      <c r="K3566" s="2" t="s">
        <v>15361</v>
      </c>
    </row>
    <row r="3567" spans="1:11" x14ac:dyDescent="0.25">
      <c r="A3567" s="2" t="s">
        <v>15362</v>
      </c>
      <c r="B3567" s="2" t="s">
        <v>175</v>
      </c>
      <c r="C3567" s="2" t="s">
        <v>16</v>
      </c>
      <c r="D3567" s="2" t="s">
        <v>176</v>
      </c>
      <c r="E3567" s="2" t="s">
        <v>378</v>
      </c>
      <c r="F3567" s="3">
        <v>3</v>
      </c>
      <c r="G3567" s="2" t="s">
        <v>1101</v>
      </c>
      <c r="H3567" s="2" t="s">
        <v>15363</v>
      </c>
      <c r="I3567" s="3" t="s">
        <v>15364</v>
      </c>
      <c r="J3567" s="3" t="s">
        <v>1098</v>
      </c>
      <c r="K3567" s="2" t="s">
        <v>15365</v>
      </c>
    </row>
    <row r="3568" spans="1:11" x14ac:dyDescent="0.25">
      <c r="A3568" s="2" t="s">
        <v>15366</v>
      </c>
      <c r="B3568" s="2" t="s">
        <v>175</v>
      </c>
      <c r="C3568" s="2" t="s">
        <v>16</v>
      </c>
      <c r="D3568" s="2" t="s">
        <v>176</v>
      </c>
      <c r="E3568" s="2" t="s">
        <v>378</v>
      </c>
      <c r="F3568" s="3">
        <v>4</v>
      </c>
      <c r="G3568" s="2" t="s">
        <v>1101</v>
      </c>
      <c r="H3568" s="2" t="s">
        <v>15367</v>
      </c>
      <c r="I3568" s="3" t="s">
        <v>15368</v>
      </c>
      <c r="J3568" s="3" t="s">
        <v>1098</v>
      </c>
      <c r="K3568" s="2" t="s">
        <v>15369</v>
      </c>
    </row>
    <row r="3569" spans="1:11" x14ac:dyDescent="0.25">
      <c r="A3569" s="2" t="s">
        <v>15370</v>
      </c>
      <c r="B3569" s="2" t="s">
        <v>175</v>
      </c>
      <c r="C3569" s="2" t="s">
        <v>16</v>
      </c>
      <c r="D3569" s="2" t="s">
        <v>176</v>
      </c>
      <c r="E3569" s="2" t="s">
        <v>378</v>
      </c>
      <c r="F3569" s="3">
        <v>5</v>
      </c>
      <c r="G3569" s="2" t="s">
        <v>1101</v>
      </c>
      <c r="H3569" s="2" t="s">
        <v>15371</v>
      </c>
      <c r="I3569" s="3" t="s">
        <v>15372</v>
      </c>
      <c r="J3569" s="3" t="s">
        <v>1098</v>
      </c>
      <c r="K3569" s="2" t="s">
        <v>15373</v>
      </c>
    </row>
    <row r="3570" spans="1:11" x14ac:dyDescent="0.25">
      <c r="A3570" s="2" t="s">
        <v>15374</v>
      </c>
      <c r="B3570" s="2" t="s">
        <v>175</v>
      </c>
      <c r="C3570" s="2" t="s">
        <v>16</v>
      </c>
      <c r="D3570" s="2" t="s">
        <v>176</v>
      </c>
      <c r="E3570" s="2" t="s">
        <v>378</v>
      </c>
      <c r="F3570" s="3">
        <v>6</v>
      </c>
      <c r="G3570" s="2" t="s">
        <v>1101</v>
      </c>
      <c r="H3570" s="2" t="s">
        <v>15375</v>
      </c>
      <c r="I3570" s="3" t="s">
        <v>15376</v>
      </c>
      <c r="J3570" s="3" t="s">
        <v>1098</v>
      </c>
      <c r="K3570" s="2" t="s">
        <v>15377</v>
      </c>
    </row>
    <row r="3571" spans="1:11" x14ac:dyDescent="0.25">
      <c r="A3571" s="2" t="s">
        <v>15378</v>
      </c>
      <c r="B3571" s="2" t="s">
        <v>175</v>
      </c>
      <c r="C3571" s="2" t="s">
        <v>16</v>
      </c>
      <c r="D3571" s="2" t="s">
        <v>176</v>
      </c>
      <c r="E3571" s="2" t="s">
        <v>393</v>
      </c>
      <c r="F3571" s="3">
        <v>0</v>
      </c>
      <c r="G3571" s="2" t="s">
        <v>1095</v>
      </c>
      <c r="H3571" s="2" t="s">
        <v>15379</v>
      </c>
      <c r="I3571" s="3" t="s">
        <v>15380</v>
      </c>
      <c r="J3571" s="3" t="s">
        <v>1098</v>
      </c>
      <c r="K3571" s="2" t="s">
        <v>15381</v>
      </c>
    </row>
    <row r="3572" spans="1:11" x14ac:dyDescent="0.25">
      <c r="A3572" s="2" t="s">
        <v>15382</v>
      </c>
      <c r="B3572" s="2" t="s">
        <v>175</v>
      </c>
      <c r="C3572" s="2" t="s">
        <v>16</v>
      </c>
      <c r="D3572" s="2" t="s">
        <v>176</v>
      </c>
      <c r="E3572" s="2" t="s">
        <v>393</v>
      </c>
      <c r="F3572" s="3">
        <v>1</v>
      </c>
      <c r="G3572" s="2" t="s">
        <v>1101</v>
      </c>
      <c r="H3572" s="2" t="s">
        <v>15383</v>
      </c>
      <c r="I3572" s="3" t="s">
        <v>15384</v>
      </c>
      <c r="J3572" s="3" t="s">
        <v>1098</v>
      </c>
      <c r="K3572" s="2" t="s">
        <v>15385</v>
      </c>
    </row>
    <row r="3573" spans="1:11" x14ac:dyDescent="0.25">
      <c r="A3573" s="2" t="s">
        <v>15386</v>
      </c>
      <c r="B3573" s="2" t="s">
        <v>175</v>
      </c>
      <c r="C3573" s="2" t="s">
        <v>16</v>
      </c>
      <c r="D3573" s="2" t="s">
        <v>176</v>
      </c>
      <c r="E3573" s="2" t="s">
        <v>393</v>
      </c>
      <c r="F3573" s="3">
        <v>2</v>
      </c>
      <c r="G3573" s="2" t="s">
        <v>1101</v>
      </c>
      <c r="H3573" s="2" t="s">
        <v>15387</v>
      </c>
      <c r="I3573" s="3" t="s">
        <v>15388</v>
      </c>
      <c r="J3573" s="3" t="s">
        <v>1098</v>
      </c>
      <c r="K3573" s="2" t="s">
        <v>15389</v>
      </c>
    </row>
    <row r="3574" spans="1:11" x14ac:dyDescent="0.25">
      <c r="A3574" s="2" t="s">
        <v>15390</v>
      </c>
      <c r="B3574" s="2" t="s">
        <v>175</v>
      </c>
      <c r="C3574" s="2" t="s">
        <v>16</v>
      </c>
      <c r="D3574" s="2" t="s">
        <v>176</v>
      </c>
      <c r="E3574" s="2" t="s">
        <v>393</v>
      </c>
      <c r="F3574" s="3">
        <v>3</v>
      </c>
      <c r="G3574" s="2" t="s">
        <v>1101</v>
      </c>
      <c r="H3574" s="2" t="s">
        <v>15391</v>
      </c>
      <c r="I3574" s="3" t="s">
        <v>15392</v>
      </c>
      <c r="J3574" s="3" t="s">
        <v>1098</v>
      </c>
      <c r="K3574" s="2" t="s">
        <v>15393</v>
      </c>
    </row>
    <row r="3575" spans="1:11" x14ac:dyDescent="0.25">
      <c r="A3575" s="2" t="s">
        <v>15394</v>
      </c>
      <c r="B3575" s="2" t="s">
        <v>175</v>
      </c>
      <c r="C3575" s="2" t="s">
        <v>16</v>
      </c>
      <c r="D3575" s="2" t="s">
        <v>176</v>
      </c>
      <c r="E3575" s="2" t="s">
        <v>393</v>
      </c>
      <c r="F3575" s="3">
        <v>4</v>
      </c>
      <c r="G3575" s="2" t="s">
        <v>1101</v>
      </c>
      <c r="H3575" s="2" t="s">
        <v>15395</v>
      </c>
      <c r="I3575" s="3" t="s">
        <v>15396</v>
      </c>
      <c r="J3575" s="3" t="s">
        <v>1098</v>
      </c>
      <c r="K3575" s="2" t="s">
        <v>15397</v>
      </c>
    </row>
    <row r="3576" spans="1:11" x14ac:dyDescent="0.25">
      <c r="A3576" s="2" t="s">
        <v>15398</v>
      </c>
      <c r="B3576" s="2" t="s">
        <v>175</v>
      </c>
      <c r="C3576" s="2" t="s">
        <v>16</v>
      </c>
      <c r="D3576" s="2" t="s">
        <v>176</v>
      </c>
      <c r="E3576" s="2" t="s">
        <v>393</v>
      </c>
      <c r="F3576" s="3">
        <v>5</v>
      </c>
      <c r="G3576" s="2" t="s">
        <v>1101</v>
      </c>
      <c r="H3576" s="2" t="s">
        <v>15399</v>
      </c>
      <c r="I3576" s="3" t="s">
        <v>15400</v>
      </c>
      <c r="J3576" s="3" t="s">
        <v>1098</v>
      </c>
      <c r="K3576" s="2" t="s">
        <v>15401</v>
      </c>
    </row>
    <row r="3577" spans="1:11" x14ac:dyDescent="0.25">
      <c r="A3577" s="2" t="s">
        <v>15402</v>
      </c>
      <c r="B3577" s="2" t="s">
        <v>175</v>
      </c>
      <c r="C3577" s="2" t="s">
        <v>16</v>
      </c>
      <c r="D3577" s="2" t="s">
        <v>176</v>
      </c>
      <c r="E3577" s="2" t="s">
        <v>393</v>
      </c>
      <c r="F3577" s="3">
        <v>6</v>
      </c>
      <c r="G3577" s="2" t="s">
        <v>1101</v>
      </c>
      <c r="H3577" s="2" t="s">
        <v>15403</v>
      </c>
      <c r="I3577" s="3" t="s">
        <v>15404</v>
      </c>
      <c r="J3577" s="3" t="s">
        <v>1098</v>
      </c>
      <c r="K3577" s="2" t="s">
        <v>15405</v>
      </c>
    </row>
    <row r="3578" spans="1:11" x14ac:dyDescent="0.25">
      <c r="A3578" s="2" t="s">
        <v>15406</v>
      </c>
      <c r="B3578" s="2" t="s">
        <v>277</v>
      </c>
      <c r="C3578" s="2" t="s">
        <v>34</v>
      </c>
      <c r="D3578" s="2" t="s">
        <v>278</v>
      </c>
      <c r="E3578" s="2" t="s">
        <v>1144</v>
      </c>
      <c r="F3578" s="3">
        <v>0</v>
      </c>
      <c r="G3578" s="2" t="s">
        <v>1095</v>
      </c>
      <c r="H3578" s="2" t="s">
        <v>15407</v>
      </c>
      <c r="I3578" s="3" t="s">
        <v>15408</v>
      </c>
      <c r="J3578" s="3" t="s">
        <v>1098</v>
      </c>
      <c r="K3578" s="2" t="s">
        <v>15409</v>
      </c>
    </row>
    <row r="3579" spans="1:11" x14ac:dyDescent="0.25">
      <c r="A3579" s="2" t="s">
        <v>15410</v>
      </c>
      <c r="B3579" s="2" t="s">
        <v>277</v>
      </c>
      <c r="C3579" s="2" t="s">
        <v>34</v>
      </c>
      <c r="D3579" s="2" t="s">
        <v>278</v>
      </c>
      <c r="E3579" s="2" t="s">
        <v>1144</v>
      </c>
      <c r="F3579" s="3">
        <v>1</v>
      </c>
      <c r="G3579" s="2" t="s">
        <v>1101</v>
      </c>
      <c r="H3579" s="2" t="s">
        <v>15411</v>
      </c>
      <c r="I3579" s="3" t="s">
        <v>15412</v>
      </c>
      <c r="J3579" s="3" t="s">
        <v>1098</v>
      </c>
      <c r="K3579" s="2" t="s">
        <v>15413</v>
      </c>
    </row>
    <row r="3580" spans="1:11" x14ac:dyDescent="0.25">
      <c r="A3580" s="2" t="s">
        <v>15414</v>
      </c>
      <c r="B3580" s="2" t="s">
        <v>277</v>
      </c>
      <c r="C3580" s="2" t="s">
        <v>34</v>
      </c>
      <c r="D3580" s="2" t="s">
        <v>278</v>
      </c>
      <c r="E3580" s="2" t="s">
        <v>1144</v>
      </c>
      <c r="F3580" s="3">
        <v>2</v>
      </c>
      <c r="G3580" s="2" t="s">
        <v>1101</v>
      </c>
      <c r="H3580" s="2" t="s">
        <v>15415</v>
      </c>
      <c r="I3580" s="3" t="s">
        <v>15416</v>
      </c>
      <c r="J3580" s="3" t="s">
        <v>1098</v>
      </c>
      <c r="K3580" s="2" t="s">
        <v>15417</v>
      </c>
    </row>
    <row r="3581" spans="1:11" x14ac:dyDescent="0.25">
      <c r="A3581" s="2" t="s">
        <v>15418</v>
      </c>
      <c r="B3581" s="2" t="s">
        <v>277</v>
      </c>
      <c r="C3581" s="2" t="s">
        <v>34</v>
      </c>
      <c r="D3581" s="2" t="s">
        <v>278</v>
      </c>
      <c r="E3581" s="2" t="s">
        <v>1144</v>
      </c>
      <c r="F3581" s="3">
        <v>3</v>
      </c>
      <c r="G3581" s="2" t="s">
        <v>1101</v>
      </c>
      <c r="H3581" s="2" t="s">
        <v>15419</v>
      </c>
      <c r="I3581" s="3" t="s">
        <v>15420</v>
      </c>
      <c r="J3581" s="3" t="s">
        <v>1098</v>
      </c>
      <c r="K3581" s="2" t="s">
        <v>15421</v>
      </c>
    </row>
    <row r="3582" spans="1:11" x14ac:dyDescent="0.25">
      <c r="A3582" s="2" t="s">
        <v>15422</v>
      </c>
      <c r="B3582" s="2" t="s">
        <v>277</v>
      </c>
      <c r="C3582" s="2" t="s">
        <v>34</v>
      </c>
      <c r="D3582" s="2" t="s">
        <v>278</v>
      </c>
      <c r="E3582" s="2" t="s">
        <v>1144</v>
      </c>
      <c r="F3582" s="3">
        <v>4</v>
      </c>
      <c r="G3582" s="2" t="s">
        <v>1101</v>
      </c>
      <c r="H3582" s="2" t="s">
        <v>15423</v>
      </c>
      <c r="I3582" s="3" t="s">
        <v>15424</v>
      </c>
      <c r="J3582" s="3" t="s">
        <v>1098</v>
      </c>
      <c r="K3582" s="2" t="s">
        <v>15425</v>
      </c>
    </row>
    <row r="3583" spans="1:11" x14ac:dyDescent="0.25">
      <c r="A3583" s="2" t="s">
        <v>15426</v>
      </c>
      <c r="B3583" s="2" t="s">
        <v>277</v>
      </c>
      <c r="C3583" s="2" t="s">
        <v>34</v>
      </c>
      <c r="D3583" s="2" t="s">
        <v>278</v>
      </c>
      <c r="E3583" s="2" t="s">
        <v>1144</v>
      </c>
      <c r="F3583" s="3">
        <v>5</v>
      </c>
      <c r="G3583" s="2" t="s">
        <v>1101</v>
      </c>
      <c r="H3583" s="2" t="s">
        <v>15427</v>
      </c>
      <c r="I3583" s="3" t="s">
        <v>15428</v>
      </c>
      <c r="J3583" s="3" t="s">
        <v>1098</v>
      </c>
      <c r="K3583" s="2" t="s">
        <v>15429</v>
      </c>
    </row>
    <row r="3584" spans="1:11" x14ac:dyDescent="0.25">
      <c r="A3584" s="2" t="s">
        <v>15430</v>
      </c>
      <c r="B3584" s="2" t="s">
        <v>277</v>
      </c>
      <c r="C3584" s="2" t="s">
        <v>34</v>
      </c>
      <c r="D3584" s="2" t="s">
        <v>278</v>
      </c>
      <c r="E3584" s="2" t="s">
        <v>1144</v>
      </c>
      <c r="F3584" s="3">
        <v>6</v>
      </c>
      <c r="G3584" s="2" t="s">
        <v>1101</v>
      </c>
      <c r="H3584" s="2" t="s">
        <v>15431</v>
      </c>
      <c r="I3584" s="3" t="s">
        <v>15432</v>
      </c>
      <c r="J3584" s="3" t="s">
        <v>1098</v>
      </c>
      <c r="K3584" s="2" t="s">
        <v>15433</v>
      </c>
    </row>
    <row r="3585" spans="1:11" x14ac:dyDescent="0.25">
      <c r="A3585" s="2" t="s">
        <v>15434</v>
      </c>
      <c r="B3585" s="2" t="s">
        <v>277</v>
      </c>
      <c r="C3585" s="2" t="s">
        <v>34</v>
      </c>
      <c r="D3585" s="2" t="s">
        <v>278</v>
      </c>
      <c r="E3585" s="2" t="s">
        <v>1189</v>
      </c>
      <c r="F3585" s="3">
        <v>0</v>
      </c>
      <c r="G3585" s="2" t="s">
        <v>1095</v>
      </c>
      <c r="H3585" s="2" t="s">
        <v>15435</v>
      </c>
      <c r="I3585" s="3" t="s">
        <v>15436</v>
      </c>
      <c r="J3585" s="3" t="s">
        <v>1098</v>
      </c>
      <c r="K3585" s="2" t="s">
        <v>15437</v>
      </c>
    </row>
    <row r="3586" spans="1:11" x14ac:dyDescent="0.25">
      <c r="A3586" s="2" t="s">
        <v>15438</v>
      </c>
      <c r="B3586" s="2" t="s">
        <v>277</v>
      </c>
      <c r="C3586" s="2" t="s">
        <v>34</v>
      </c>
      <c r="D3586" s="2" t="s">
        <v>278</v>
      </c>
      <c r="E3586" s="2" t="s">
        <v>1189</v>
      </c>
      <c r="F3586" s="3">
        <v>1</v>
      </c>
      <c r="G3586" s="2" t="s">
        <v>1101</v>
      </c>
      <c r="H3586" s="2" t="s">
        <v>15439</v>
      </c>
      <c r="I3586" s="3" t="s">
        <v>15440</v>
      </c>
      <c r="J3586" s="3" t="s">
        <v>1098</v>
      </c>
      <c r="K3586" s="2" t="s">
        <v>15441</v>
      </c>
    </row>
    <row r="3587" spans="1:11" x14ac:dyDescent="0.25">
      <c r="A3587" s="2" t="s">
        <v>15442</v>
      </c>
      <c r="B3587" s="2" t="s">
        <v>277</v>
      </c>
      <c r="C3587" s="2" t="s">
        <v>34</v>
      </c>
      <c r="D3587" s="2" t="s">
        <v>278</v>
      </c>
      <c r="E3587" s="2" t="s">
        <v>1189</v>
      </c>
      <c r="F3587" s="3">
        <v>2</v>
      </c>
      <c r="G3587" s="2" t="s">
        <v>1101</v>
      </c>
      <c r="H3587" s="2" t="s">
        <v>15443</v>
      </c>
      <c r="I3587" s="3" t="s">
        <v>15444</v>
      </c>
      <c r="J3587" s="3" t="s">
        <v>1098</v>
      </c>
      <c r="K3587" s="2" t="s">
        <v>15445</v>
      </c>
    </row>
    <row r="3588" spans="1:11" x14ac:dyDescent="0.25">
      <c r="A3588" s="2" t="s">
        <v>15446</v>
      </c>
      <c r="B3588" s="2" t="s">
        <v>277</v>
      </c>
      <c r="C3588" s="2" t="s">
        <v>34</v>
      </c>
      <c r="D3588" s="2" t="s">
        <v>278</v>
      </c>
      <c r="E3588" s="2" t="s">
        <v>1189</v>
      </c>
      <c r="F3588" s="3">
        <v>3</v>
      </c>
      <c r="G3588" s="2" t="s">
        <v>1101</v>
      </c>
      <c r="H3588" s="2" t="s">
        <v>15447</v>
      </c>
      <c r="I3588" s="3" t="s">
        <v>15448</v>
      </c>
      <c r="J3588" s="3" t="s">
        <v>1098</v>
      </c>
      <c r="K3588" s="2" t="s">
        <v>15449</v>
      </c>
    </row>
    <row r="3589" spans="1:11" x14ac:dyDescent="0.25">
      <c r="A3589" s="2" t="s">
        <v>15450</v>
      </c>
      <c r="B3589" s="2" t="s">
        <v>277</v>
      </c>
      <c r="C3589" s="2" t="s">
        <v>34</v>
      </c>
      <c r="D3589" s="2" t="s">
        <v>278</v>
      </c>
      <c r="E3589" s="2" t="s">
        <v>1189</v>
      </c>
      <c r="F3589" s="3">
        <v>4</v>
      </c>
      <c r="G3589" s="2" t="s">
        <v>1101</v>
      </c>
      <c r="H3589" s="2" t="s">
        <v>15451</v>
      </c>
      <c r="I3589" s="3" t="s">
        <v>15452</v>
      </c>
      <c r="J3589" s="3" t="s">
        <v>1098</v>
      </c>
      <c r="K3589" s="2" t="s">
        <v>15453</v>
      </c>
    </row>
    <row r="3590" spans="1:11" x14ac:dyDescent="0.25">
      <c r="A3590" s="2" t="s">
        <v>15454</v>
      </c>
      <c r="B3590" s="2" t="s">
        <v>277</v>
      </c>
      <c r="C3590" s="2" t="s">
        <v>34</v>
      </c>
      <c r="D3590" s="2" t="s">
        <v>278</v>
      </c>
      <c r="E3590" s="2" t="s">
        <v>1189</v>
      </c>
      <c r="F3590" s="3">
        <v>5</v>
      </c>
      <c r="G3590" s="2" t="s">
        <v>1101</v>
      </c>
      <c r="H3590" s="2" t="s">
        <v>15455</v>
      </c>
      <c r="I3590" s="3" t="s">
        <v>15456</v>
      </c>
      <c r="J3590" s="3" t="s">
        <v>1098</v>
      </c>
      <c r="K3590" s="2" t="s">
        <v>15457</v>
      </c>
    </row>
    <row r="3591" spans="1:11" x14ac:dyDescent="0.25">
      <c r="A3591" s="2" t="s">
        <v>15458</v>
      </c>
      <c r="B3591" s="2" t="s">
        <v>277</v>
      </c>
      <c r="C3591" s="2" t="s">
        <v>34</v>
      </c>
      <c r="D3591" s="2" t="s">
        <v>278</v>
      </c>
      <c r="E3591" s="2" t="s">
        <v>1189</v>
      </c>
      <c r="F3591" s="3">
        <v>6</v>
      </c>
      <c r="G3591" s="2" t="s">
        <v>1101</v>
      </c>
      <c r="H3591" s="2" t="s">
        <v>15459</v>
      </c>
      <c r="I3591" s="3" t="s">
        <v>15460</v>
      </c>
      <c r="J3591" s="3" t="s">
        <v>1098</v>
      </c>
      <c r="K3591" s="2" t="s">
        <v>15461</v>
      </c>
    </row>
    <row r="3592" spans="1:11" x14ac:dyDescent="0.25">
      <c r="A3592" s="2" t="s">
        <v>15462</v>
      </c>
      <c r="B3592" s="2" t="s">
        <v>277</v>
      </c>
      <c r="C3592" s="2" t="s">
        <v>34</v>
      </c>
      <c r="D3592" s="2" t="s">
        <v>278</v>
      </c>
      <c r="E3592" s="2" t="s">
        <v>364</v>
      </c>
      <c r="F3592" s="3">
        <v>0</v>
      </c>
      <c r="G3592" s="2" t="s">
        <v>1095</v>
      </c>
      <c r="H3592" s="2" t="s">
        <v>15463</v>
      </c>
      <c r="I3592" s="3" t="s">
        <v>15464</v>
      </c>
      <c r="J3592" s="3" t="s">
        <v>1098</v>
      </c>
      <c r="K3592" s="2" t="s">
        <v>15465</v>
      </c>
    </row>
    <row r="3593" spans="1:11" x14ac:dyDescent="0.25">
      <c r="A3593" s="2" t="s">
        <v>15466</v>
      </c>
      <c r="B3593" s="2" t="s">
        <v>277</v>
      </c>
      <c r="C3593" s="2" t="s">
        <v>34</v>
      </c>
      <c r="D3593" s="2" t="s">
        <v>278</v>
      </c>
      <c r="E3593" s="2" t="s">
        <v>364</v>
      </c>
      <c r="F3593" s="3">
        <v>1</v>
      </c>
      <c r="G3593" s="2" t="s">
        <v>1101</v>
      </c>
      <c r="H3593" s="2" t="s">
        <v>15467</v>
      </c>
      <c r="I3593" s="3" t="s">
        <v>15468</v>
      </c>
      <c r="J3593" s="3" t="s">
        <v>1098</v>
      </c>
      <c r="K3593" s="2" t="s">
        <v>15469</v>
      </c>
    </row>
    <row r="3594" spans="1:11" x14ac:dyDescent="0.25">
      <c r="A3594" s="2" t="s">
        <v>15470</v>
      </c>
      <c r="B3594" s="2" t="s">
        <v>277</v>
      </c>
      <c r="C3594" s="2" t="s">
        <v>34</v>
      </c>
      <c r="D3594" s="2" t="s">
        <v>278</v>
      </c>
      <c r="E3594" s="2" t="s">
        <v>364</v>
      </c>
      <c r="F3594" s="3">
        <v>2</v>
      </c>
      <c r="G3594" s="2" t="s">
        <v>1101</v>
      </c>
      <c r="H3594" s="2" t="s">
        <v>15471</v>
      </c>
      <c r="I3594" s="3" t="s">
        <v>15472</v>
      </c>
      <c r="J3594" s="3" t="s">
        <v>1098</v>
      </c>
      <c r="K3594" s="2" t="s">
        <v>15473</v>
      </c>
    </row>
    <row r="3595" spans="1:11" x14ac:dyDescent="0.25">
      <c r="A3595" s="2" t="s">
        <v>15474</v>
      </c>
      <c r="B3595" s="2" t="s">
        <v>277</v>
      </c>
      <c r="C3595" s="2" t="s">
        <v>34</v>
      </c>
      <c r="D3595" s="2" t="s">
        <v>278</v>
      </c>
      <c r="E3595" s="2" t="s">
        <v>364</v>
      </c>
      <c r="F3595" s="3">
        <v>3</v>
      </c>
      <c r="G3595" s="2" t="s">
        <v>1101</v>
      </c>
      <c r="H3595" s="2" t="s">
        <v>15475</v>
      </c>
      <c r="I3595" s="3" t="s">
        <v>15476</v>
      </c>
      <c r="J3595" s="3" t="s">
        <v>1098</v>
      </c>
      <c r="K3595" s="2" t="s">
        <v>15477</v>
      </c>
    </row>
    <row r="3596" spans="1:11" x14ac:dyDescent="0.25">
      <c r="A3596" s="2" t="s">
        <v>15478</v>
      </c>
      <c r="B3596" s="2" t="s">
        <v>277</v>
      </c>
      <c r="C3596" s="2" t="s">
        <v>34</v>
      </c>
      <c r="D3596" s="2" t="s">
        <v>278</v>
      </c>
      <c r="E3596" s="2" t="s">
        <v>364</v>
      </c>
      <c r="F3596" s="3">
        <v>4</v>
      </c>
      <c r="G3596" s="2" t="s">
        <v>1101</v>
      </c>
      <c r="H3596" s="2" t="s">
        <v>15479</v>
      </c>
      <c r="I3596" s="3" t="s">
        <v>15480</v>
      </c>
      <c r="J3596" s="3" t="s">
        <v>1098</v>
      </c>
      <c r="K3596" s="2" t="s">
        <v>15481</v>
      </c>
    </row>
    <row r="3597" spans="1:11" x14ac:dyDescent="0.25">
      <c r="A3597" s="2" t="s">
        <v>15482</v>
      </c>
      <c r="B3597" s="2" t="s">
        <v>277</v>
      </c>
      <c r="C3597" s="2" t="s">
        <v>34</v>
      </c>
      <c r="D3597" s="2" t="s">
        <v>278</v>
      </c>
      <c r="E3597" s="2" t="s">
        <v>364</v>
      </c>
      <c r="F3597" s="3">
        <v>5</v>
      </c>
      <c r="G3597" s="2" t="s">
        <v>1101</v>
      </c>
      <c r="H3597" s="2" t="s">
        <v>15483</v>
      </c>
      <c r="I3597" s="3" t="s">
        <v>15484</v>
      </c>
      <c r="J3597" s="3" t="s">
        <v>1098</v>
      </c>
      <c r="K3597" s="2" t="s">
        <v>15485</v>
      </c>
    </row>
    <row r="3598" spans="1:11" x14ac:dyDescent="0.25">
      <c r="A3598" s="2" t="s">
        <v>15486</v>
      </c>
      <c r="B3598" s="2" t="s">
        <v>277</v>
      </c>
      <c r="C3598" s="2" t="s">
        <v>34</v>
      </c>
      <c r="D3598" s="2" t="s">
        <v>278</v>
      </c>
      <c r="E3598" s="2" t="s">
        <v>364</v>
      </c>
      <c r="F3598" s="3">
        <v>6</v>
      </c>
      <c r="G3598" s="2" t="s">
        <v>1101</v>
      </c>
      <c r="H3598" s="2" t="s">
        <v>15487</v>
      </c>
      <c r="I3598" s="3" t="s">
        <v>15488</v>
      </c>
      <c r="J3598" s="3" t="s">
        <v>1098</v>
      </c>
      <c r="K3598" s="2" t="s">
        <v>15489</v>
      </c>
    </row>
    <row r="3599" spans="1:11" x14ac:dyDescent="0.25">
      <c r="A3599" s="2" t="s">
        <v>15490</v>
      </c>
      <c r="B3599" s="2" t="s">
        <v>277</v>
      </c>
      <c r="C3599" s="2" t="s">
        <v>34</v>
      </c>
      <c r="D3599" s="2" t="s">
        <v>278</v>
      </c>
      <c r="E3599" s="2" t="s">
        <v>393</v>
      </c>
      <c r="F3599" s="3">
        <v>0</v>
      </c>
      <c r="G3599" s="2" t="s">
        <v>1095</v>
      </c>
      <c r="H3599" s="2" t="s">
        <v>15491</v>
      </c>
      <c r="I3599" s="3" t="s">
        <v>15492</v>
      </c>
      <c r="J3599" s="3" t="s">
        <v>1098</v>
      </c>
      <c r="K3599" s="2" t="s">
        <v>15493</v>
      </c>
    </row>
    <row r="3600" spans="1:11" x14ac:dyDescent="0.25">
      <c r="A3600" s="2" t="s">
        <v>15494</v>
      </c>
      <c r="B3600" s="2" t="s">
        <v>277</v>
      </c>
      <c r="C3600" s="2" t="s">
        <v>34</v>
      </c>
      <c r="D3600" s="2" t="s">
        <v>278</v>
      </c>
      <c r="E3600" s="2" t="s">
        <v>393</v>
      </c>
      <c r="F3600" s="3">
        <v>1</v>
      </c>
      <c r="G3600" s="2" t="s">
        <v>1101</v>
      </c>
      <c r="H3600" s="2" t="s">
        <v>15495</v>
      </c>
      <c r="I3600" s="3" t="s">
        <v>15496</v>
      </c>
      <c r="J3600" s="3" t="s">
        <v>1098</v>
      </c>
      <c r="K3600" s="2" t="s">
        <v>15497</v>
      </c>
    </row>
    <row r="3601" spans="1:11" x14ac:dyDescent="0.25">
      <c r="A3601" s="2" t="s">
        <v>15498</v>
      </c>
      <c r="B3601" s="2" t="s">
        <v>277</v>
      </c>
      <c r="C3601" s="2" t="s">
        <v>34</v>
      </c>
      <c r="D3601" s="2" t="s">
        <v>278</v>
      </c>
      <c r="E3601" s="2" t="s">
        <v>393</v>
      </c>
      <c r="F3601" s="3">
        <v>2</v>
      </c>
      <c r="G3601" s="2" t="s">
        <v>1101</v>
      </c>
      <c r="H3601" s="2" t="s">
        <v>15499</v>
      </c>
      <c r="I3601" s="3" t="s">
        <v>15500</v>
      </c>
      <c r="J3601" s="3" t="s">
        <v>1098</v>
      </c>
      <c r="K3601" s="2" t="s">
        <v>15501</v>
      </c>
    </row>
    <row r="3602" spans="1:11" x14ac:dyDescent="0.25">
      <c r="A3602" s="2" t="s">
        <v>15502</v>
      </c>
      <c r="B3602" s="2" t="s">
        <v>277</v>
      </c>
      <c r="C3602" s="2" t="s">
        <v>34</v>
      </c>
      <c r="D3602" s="2" t="s">
        <v>278</v>
      </c>
      <c r="E3602" s="2" t="s">
        <v>393</v>
      </c>
      <c r="F3602" s="3">
        <v>3</v>
      </c>
      <c r="G3602" s="2" t="s">
        <v>1101</v>
      </c>
      <c r="H3602" s="2" t="s">
        <v>15503</v>
      </c>
      <c r="I3602" s="3" t="s">
        <v>15504</v>
      </c>
      <c r="J3602" s="3" t="s">
        <v>1098</v>
      </c>
      <c r="K3602" s="2" t="s">
        <v>15505</v>
      </c>
    </row>
    <row r="3603" spans="1:11" x14ac:dyDescent="0.25">
      <c r="A3603" s="2" t="s">
        <v>15506</v>
      </c>
      <c r="B3603" s="2" t="s">
        <v>277</v>
      </c>
      <c r="C3603" s="2" t="s">
        <v>34</v>
      </c>
      <c r="D3603" s="2" t="s">
        <v>278</v>
      </c>
      <c r="E3603" s="2" t="s">
        <v>393</v>
      </c>
      <c r="F3603" s="3">
        <v>4</v>
      </c>
      <c r="G3603" s="2" t="s">
        <v>1101</v>
      </c>
      <c r="H3603" s="2" t="s">
        <v>15507</v>
      </c>
      <c r="I3603" s="3" t="s">
        <v>15508</v>
      </c>
      <c r="J3603" s="3" t="s">
        <v>1098</v>
      </c>
      <c r="K3603" s="2" t="s">
        <v>15509</v>
      </c>
    </row>
    <row r="3604" spans="1:11" x14ac:dyDescent="0.25">
      <c r="A3604" s="2" t="s">
        <v>15510</v>
      </c>
      <c r="B3604" s="2" t="s">
        <v>277</v>
      </c>
      <c r="C3604" s="2" t="s">
        <v>34</v>
      </c>
      <c r="D3604" s="2" t="s">
        <v>278</v>
      </c>
      <c r="E3604" s="2" t="s">
        <v>393</v>
      </c>
      <c r="F3604" s="3">
        <v>5</v>
      </c>
      <c r="G3604" s="2" t="s">
        <v>1101</v>
      </c>
      <c r="H3604" s="2" t="s">
        <v>15511</v>
      </c>
      <c r="I3604" s="3" t="s">
        <v>15512</v>
      </c>
      <c r="J3604" s="3" t="s">
        <v>1098</v>
      </c>
      <c r="K3604" s="2" t="s">
        <v>15513</v>
      </c>
    </row>
    <row r="3605" spans="1:11" x14ac:dyDescent="0.25">
      <c r="A3605" s="2" t="s">
        <v>15514</v>
      </c>
      <c r="B3605" s="2" t="s">
        <v>277</v>
      </c>
      <c r="C3605" s="2" t="s">
        <v>34</v>
      </c>
      <c r="D3605" s="2" t="s">
        <v>278</v>
      </c>
      <c r="E3605" s="2" t="s">
        <v>393</v>
      </c>
      <c r="F3605" s="3">
        <v>6</v>
      </c>
      <c r="G3605" s="2" t="s">
        <v>1101</v>
      </c>
      <c r="H3605" s="2" t="s">
        <v>15515</v>
      </c>
      <c r="I3605" s="3" t="s">
        <v>15516</v>
      </c>
      <c r="J3605" s="3" t="s">
        <v>1098</v>
      </c>
      <c r="K3605" s="2" t="s">
        <v>15517</v>
      </c>
    </row>
    <row r="3606" spans="1:11" x14ac:dyDescent="0.25">
      <c r="A3606" s="2" t="s">
        <v>15518</v>
      </c>
      <c r="B3606" s="2" t="s">
        <v>277</v>
      </c>
      <c r="C3606" s="2" t="s">
        <v>34</v>
      </c>
      <c r="D3606" s="2" t="s">
        <v>278</v>
      </c>
      <c r="E3606" s="2" t="s">
        <v>398</v>
      </c>
      <c r="F3606" s="3">
        <v>0</v>
      </c>
      <c r="G3606" s="2" t="s">
        <v>1095</v>
      </c>
      <c r="H3606" s="2" t="s">
        <v>15519</v>
      </c>
      <c r="I3606" s="3" t="s">
        <v>15520</v>
      </c>
      <c r="J3606" s="3" t="s">
        <v>1098</v>
      </c>
      <c r="K3606" s="2" t="s">
        <v>15521</v>
      </c>
    </row>
    <row r="3607" spans="1:11" x14ac:dyDescent="0.25">
      <c r="A3607" s="2" t="s">
        <v>15522</v>
      </c>
      <c r="B3607" s="2" t="s">
        <v>277</v>
      </c>
      <c r="C3607" s="2" t="s">
        <v>34</v>
      </c>
      <c r="D3607" s="2" t="s">
        <v>278</v>
      </c>
      <c r="E3607" s="2" t="s">
        <v>398</v>
      </c>
      <c r="F3607" s="3">
        <v>1</v>
      </c>
      <c r="G3607" s="2" t="s">
        <v>1101</v>
      </c>
      <c r="H3607" s="2" t="s">
        <v>15523</v>
      </c>
      <c r="I3607" s="3" t="s">
        <v>15524</v>
      </c>
      <c r="J3607" s="3" t="s">
        <v>1098</v>
      </c>
      <c r="K3607" s="2" t="s">
        <v>15525</v>
      </c>
    </row>
    <row r="3608" spans="1:11" x14ac:dyDescent="0.25">
      <c r="A3608" s="2" t="s">
        <v>15526</v>
      </c>
      <c r="B3608" s="2" t="s">
        <v>277</v>
      </c>
      <c r="C3608" s="2" t="s">
        <v>34</v>
      </c>
      <c r="D3608" s="2" t="s">
        <v>278</v>
      </c>
      <c r="E3608" s="2" t="s">
        <v>398</v>
      </c>
      <c r="F3608" s="3">
        <v>2</v>
      </c>
      <c r="G3608" s="2" t="s">
        <v>1101</v>
      </c>
      <c r="H3608" s="2" t="s">
        <v>15527</v>
      </c>
      <c r="I3608" s="3" t="s">
        <v>15528</v>
      </c>
      <c r="J3608" s="3" t="s">
        <v>1098</v>
      </c>
      <c r="K3608" s="2" t="s">
        <v>15529</v>
      </c>
    </row>
    <row r="3609" spans="1:11" x14ac:dyDescent="0.25">
      <c r="A3609" s="2" t="s">
        <v>15530</v>
      </c>
      <c r="B3609" s="2" t="s">
        <v>277</v>
      </c>
      <c r="C3609" s="2" t="s">
        <v>34</v>
      </c>
      <c r="D3609" s="2" t="s">
        <v>278</v>
      </c>
      <c r="E3609" s="2" t="s">
        <v>398</v>
      </c>
      <c r="F3609" s="3">
        <v>3</v>
      </c>
      <c r="G3609" s="2" t="s">
        <v>1101</v>
      </c>
      <c r="H3609" s="2" t="s">
        <v>15531</v>
      </c>
      <c r="I3609" s="3" t="s">
        <v>15532</v>
      </c>
      <c r="J3609" s="3" t="s">
        <v>1098</v>
      </c>
      <c r="K3609" s="2" t="s">
        <v>15533</v>
      </c>
    </row>
    <row r="3610" spans="1:11" x14ac:dyDescent="0.25">
      <c r="A3610" s="2" t="s">
        <v>15534</v>
      </c>
      <c r="B3610" s="2" t="s">
        <v>277</v>
      </c>
      <c r="C3610" s="2" t="s">
        <v>34</v>
      </c>
      <c r="D3610" s="2" t="s">
        <v>278</v>
      </c>
      <c r="E3610" s="2" t="s">
        <v>398</v>
      </c>
      <c r="F3610" s="3">
        <v>4</v>
      </c>
      <c r="G3610" s="2" t="s">
        <v>1101</v>
      </c>
      <c r="H3610" s="2" t="s">
        <v>15535</v>
      </c>
      <c r="I3610" s="3" t="s">
        <v>15536</v>
      </c>
      <c r="J3610" s="3" t="s">
        <v>1098</v>
      </c>
      <c r="K3610" s="2" t="s">
        <v>15537</v>
      </c>
    </row>
    <row r="3611" spans="1:11" x14ac:dyDescent="0.25">
      <c r="A3611" s="2" t="s">
        <v>15538</v>
      </c>
      <c r="B3611" s="2" t="s">
        <v>277</v>
      </c>
      <c r="C3611" s="2" t="s">
        <v>34</v>
      </c>
      <c r="D3611" s="2" t="s">
        <v>278</v>
      </c>
      <c r="E3611" s="2" t="s">
        <v>398</v>
      </c>
      <c r="F3611" s="3">
        <v>5</v>
      </c>
      <c r="G3611" s="2" t="s">
        <v>1101</v>
      </c>
      <c r="H3611" s="2" t="s">
        <v>15539</v>
      </c>
      <c r="I3611" s="3" t="s">
        <v>15540</v>
      </c>
      <c r="J3611" s="3" t="s">
        <v>1132</v>
      </c>
      <c r="K3611" s="2" t="s">
        <v>15541</v>
      </c>
    </row>
    <row r="3612" spans="1:11" x14ac:dyDescent="0.25">
      <c r="A3612" s="2" t="s">
        <v>15542</v>
      </c>
      <c r="B3612" s="2" t="s">
        <v>277</v>
      </c>
      <c r="C3612" s="2" t="s">
        <v>34</v>
      </c>
      <c r="D3612" s="2" t="s">
        <v>278</v>
      </c>
      <c r="E3612" s="2" t="s">
        <v>398</v>
      </c>
      <c r="F3612" s="3">
        <v>6</v>
      </c>
      <c r="G3612" s="2" t="s">
        <v>1101</v>
      </c>
      <c r="H3612" s="2" t="s">
        <v>15543</v>
      </c>
      <c r="I3612" s="3" t="s">
        <v>15544</v>
      </c>
      <c r="J3612" s="3" t="s">
        <v>1132</v>
      </c>
      <c r="K3612" s="2" t="s">
        <v>15545</v>
      </c>
    </row>
    <row r="3613" spans="1:11" x14ac:dyDescent="0.25">
      <c r="A3613" s="2" t="s">
        <v>15546</v>
      </c>
      <c r="B3613" s="2" t="s">
        <v>280</v>
      </c>
      <c r="C3613" s="2" t="s">
        <v>34</v>
      </c>
      <c r="D3613" s="2" t="s">
        <v>281</v>
      </c>
      <c r="E3613" s="2" t="s">
        <v>1144</v>
      </c>
      <c r="F3613" s="3">
        <v>0</v>
      </c>
      <c r="G3613" s="2" t="s">
        <v>1095</v>
      </c>
      <c r="H3613" s="2" t="s">
        <v>15547</v>
      </c>
      <c r="I3613" s="3" t="s">
        <v>15548</v>
      </c>
      <c r="J3613" s="3" t="s">
        <v>1098</v>
      </c>
      <c r="K3613" s="2" t="s">
        <v>15549</v>
      </c>
    </row>
    <row r="3614" spans="1:11" x14ac:dyDescent="0.25">
      <c r="A3614" s="2" t="s">
        <v>15550</v>
      </c>
      <c r="B3614" s="2" t="s">
        <v>280</v>
      </c>
      <c r="C3614" s="2" t="s">
        <v>34</v>
      </c>
      <c r="D3614" s="2" t="s">
        <v>281</v>
      </c>
      <c r="E3614" s="2" t="s">
        <v>1144</v>
      </c>
      <c r="F3614" s="3">
        <v>1</v>
      </c>
      <c r="G3614" s="2" t="s">
        <v>1101</v>
      </c>
      <c r="H3614" s="2" t="s">
        <v>15551</v>
      </c>
      <c r="I3614" s="3" t="s">
        <v>15552</v>
      </c>
      <c r="J3614" s="3" t="s">
        <v>1098</v>
      </c>
      <c r="K3614" s="2" t="s">
        <v>15553</v>
      </c>
    </row>
    <row r="3615" spans="1:11" x14ac:dyDescent="0.25">
      <c r="A3615" s="2" t="s">
        <v>15554</v>
      </c>
      <c r="B3615" s="2" t="s">
        <v>280</v>
      </c>
      <c r="C3615" s="2" t="s">
        <v>34</v>
      </c>
      <c r="D3615" s="2" t="s">
        <v>281</v>
      </c>
      <c r="E3615" s="2" t="s">
        <v>1144</v>
      </c>
      <c r="F3615" s="3">
        <v>2</v>
      </c>
      <c r="G3615" s="2" t="s">
        <v>1101</v>
      </c>
      <c r="H3615" s="2" t="s">
        <v>15555</v>
      </c>
      <c r="I3615" s="3" t="s">
        <v>15556</v>
      </c>
      <c r="J3615" s="3" t="s">
        <v>1098</v>
      </c>
      <c r="K3615" s="2" t="s">
        <v>15557</v>
      </c>
    </row>
    <row r="3616" spans="1:11" x14ac:dyDescent="0.25">
      <c r="A3616" s="2" t="s">
        <v>15558</v>
      </c>
      <c r="B3616" s="2" t="s">
        <v>280</v>
      </c>
      <c r="C3616" s="2" t="s">
        <v>34</v>
      </c>
      <c r="D3616" s="2" t="s">
        <v>281</v>
      </c>
      <c r="E3616" s="2" t="s">
        <v>1144</v>
      </c>
      <c r="F3616" s="3">
        <v>3</v>
      </c>
      <c r="G3616" s="2" t="s">
        <v>1101</v>
      </c>
      <c r="H3616" s="2" t="s">
        <v>15559</v>
      </c>
      <c r="I3616" s="3" t="s">
        <v>15560</v>
      </c>
      <c r="J3616" s="3" t="s">
        <v>1098</v>
      </c>
      <c r="K3616" s="2" t="s">
        <v>15561</v>
      </c>
    </row>
    <row r="3617" spans="1:11" x14ac:dyDescent="0.25">
      <c r="A3617" s="2" t="s">
        <v>15562</v>
      </c>
      <c r="B3617" s="2" t="s">
        <v>280</v>
      </c>
      <c r="C3617" s="2" t="s">
        <v>34</v>
      </c>
      <c r="D3617" s="2" t="s">
        <v>281</v>
      </c>
      <c r="E3617" s="2" t="s">
        <v>1144</v>
      </c>
      <c r="F3617" s="3">
        <v>4</v>
      </c>
      <c r="G3617" s="2" t="s">
        <v>1101</v>
      </c>
      <c r="H3617" s="2" t="s">
        <v>15563</v>
      </c>
      <c r="I3617" s="3" t="s">
        <v>15564</v>
      </c>
      <c r="J3617" s="3" t="s">
        <v>1098</v>
      </c>
      <c r="K3617" s="2" t="s">
        <v>15565</v>
      </c>
    </row>
    <row r="3618" spans="1:11" x14ac:dyDescent="0.25">
      <c r="A3618" s="2" t="s">
        <v>15566</v>
      </c>
      <c r="B3618" s="2" t="s">
        <v>280</v>
      </c>
      <c r="C3618" s="2" t="s">
        <v>34</v>
      </c>
      <c r="D3618" s="2" t="s">
        <v>281</v>
      </c>
      <c r="E3618" s="2" t="s">
        <v>1144</v>
      </c>
      <c r="F3618" s="3">
        <v>5</v>
      </c>
      <c r="G3618" s="2" t="s">
        <v>1101</v>
      </c>
      <c r="H3618" s="2" t="s">
        <v>15567</v>
      </c>
      <c r="I3618" s="3" t="s">
        <v>15568</v>
      </c>
      <c r="J3618" s="3" t="s">
        <v>1098</v>
      </c>
      <c r="K3618" s="2" t="s">
        <v>15569</v>
      </c>
    </row>
    <row r="3619" spans="1:11" x14ac:dyDescent="0.25">
      <c r="A3619" s="2" t="s">
        <v>15570</v>
      </c>
      <c r="B3619" s="2" t="s">
        <v>280</v>
      </c>
      <c r="C3619" s="2" t="s">
        <v>34</v>
      </c>
      <c r="D3619" s="2" t="s">
        <v>281</v>
      </c>
      <c r="E3619" s="2" t="s">
        <v>1144</v>
      </c>
      <c r="F3619" s="3">
        <v>6</v>
      </c>
      <c r="G3619" s="2" t="s">
        <v>1101</v>
      </c>
      <c r="H3619" s="2" t="s">
        <v>15571</v>
      </c>
      <c r="I3619" s="3" t="s">
        <v>15572</v>
      </c>
      <c r="J3619" s="3" t="s">
        <v>1098</v>
      </c>
      <c r="K3619" s="2" t="s">
        <v>15573</v>
      </c>
    </row>
    <row r="3620" spans="1:11" x14ac:dyDescent="0.25">
      <c r="A3620" s="2" t="s">
        <v>15574</v>
      </c>
      <c r="B3620" s="2" t="s">
        <v>280</v>
      </c>
      <c r="C3620" s="2" t="s">
        <v>34</v>
      </c>
      <c r="D3620" s="2" t="s">
        <v>281</v>
      </c>
      <c r="E3620" s="2" t="s">
        <v>380</v>
      </c>
      <c r="F3620" s="3">
        <v>0</v>
      </c>
      <c r="G3620" s="2" t="s">
        <v>1095</v>
      </c>
      <c r="H3620" s="2" t="s">
        <v>15575</v>
      </c>
      <c r="I3620" s="3" t="s">
        <v>15576</v>
      </c>
      <c r="J3620" s="3" t="s">
        <v>1098</v>
      </c>
      <c r="K3620" s="2" t="s">
        <v>15577</v>
      </c>
    </row>
    <row r="3621" spans="1:11" x14ac:dyDescent="0.25">
      <c r="A3621" s="2" t="s">
        <v>15578</v>
      </c>
      <c r="B3621" s="2" t="s">
        <v>280</v>
      </c>
      <c r="C3621" s="2" t="s">
        <v>34</v>
      </c>
      <c r="D3621" s="2" t="s">
        <v>281</v>
      </c>
      <c r="E3621" s="2" t="s">
        <v>380</v>
      </c>
      <c r="F3621" s="3">
        <v>1</v>
      </c>
      <c r="G3621" s="2" t="s">
        <v>1101</v>
      </c>
      <c r="H3621" s="2" t="s">
        <v>15579</v>
      </c>
      <c r="I3621" s="3" t="s">
        <v>15580</v>
      </c>
      <c r="J3621" s="3" t="s">
        <v>1098</v>
      </c>
      <c r="K3621" s="2" t="s">
        <v>15581</v>
      </c>
    </row>
    <row r="3622" spans="1:11" x14ac:dyDescent="0.25">
      <c r="A3622" s="2" t="s">
        <v>15582</v>
      </c>
      <c r="B3622" s="2" t="s">
        <v>280</v>
      </c>
      <c r="C3622" s="2" t="s">
        <v>34</v>
      </c>
      <c r="D3622" s="2" t="s">
        <v>281</v>
      </c>
      <c r="E3622" s="2" t="s">
        <v>380</v>
      </c>
      <c r="F3622" s="3">
        <v>2</v>
      </c>
      <c r="G3622" s="2" t="s">
        <v>1101</v>
      </c>
      <c r="H3622" s="2" t="s">
        <v>15583</v>
      </c>
      <c r="I3622" s="3" t="s">
        <v>15584</v>
      </c>
      <c r="J3622" s="3" t="s">
        <v>1137</v>
      </c>
      <c r="K3622" s="2" t="s">
        <v>15585</v>
      </c>
    </row>
    <row r="3623" spans="1:11" x14ac:dyDescent="0.25">
      <c r="A3623" s="2" t="s">
        <v>15586</v>
      </c>
      <c r="B3623" s="2" t="s">
        <v>280</v>
      </c>
      <c r="C3623" s="2" t="s">
        <v>34</v>
      </c>
      <c r="D3623" s="2" t="s">
        <v>281</v>
      </c>
      <c r="E3623" s="2" t="s">
        <v>380</v>
      </c>
      <c r="F3623" s="3">
        <v>3</v>
      </c>
      <c r="G3623" s="2" t="s">
        <v>1101</v>
      </c>
      <c r="H3623" s="2" t="s">
        <v>15587</v>
      </c>
      <c r="I3623" s="3" t="s">
        <v>15588</v>
      </c>
      <c r="J3623" s="3" t="s">
        <v>1098</v>
      </c>
      <c r="K3623" s="2" t="s">
        <v>15589</v>
      </c>
    </row>
    <row r="3624" spans="1:11" x14ac:dyDescent="0.25">
      <c r="A3624" s="2" t="s">
        <v>15590</v>
      </c>
      <c r="B3624" s="2" t="s">
        <v>280</v>
      </c>
      <c r="C3624" s="2" t="s">
        <v>34</v>
      </c>
      <c r="D3624" s="2" t="s">
        <v>281</v>
      </c>
      <c r="E3624" s="2" t="s">
        <v>380</v>
      </c>
      <c r="F3624" s="3">
        <v>4</v>
      </c>
      <c r="G3624" s="2" t="s">
        <v>1101</v>
      </c>
      <c r="H3624" s="2" t="s">
        <v>15591</v>
      </c>
      <c r="I3624" s="3" t="s">
        <v>15592</v>
      </c>
      <c r="J3624" s="3" t="s">
        <v>1098</v>
      </c>
      <c r="K3624" s="2" t="s">
        <v>15593</v>
      </c>
    </row>
    <row r="3625" spans="1:11" x14ac:dyDescent="0.25">
      <c r="A3625" s="2" t="s">
        <v>15594</v>
      </c>
      <c r="B3625" s="2" t="s">
        <v>280</v>
      </c>
      <c r="C3625" s="2" t="s">
        <v>34</v>
      </c>
      <c r="D3625" s="2" t="s">
        <v>281</v>
      </c>
      <c r="E3625" s="2" t="s">
        <v>380</v>
      </c>
      <c r="F3625" s="3">
        <v>5</v>
      </c>
      <c r="G3625" s="2" t="s">
        <v>1101</v>
      </c>
      <c r="H3625" s="2" t="s">
        <v>15595</v>
      </c>
      <c r="I3625" s="3" t="s">
        <v>15596</v>
      </c>
      <c r="J3625" s="3" t="s">
        <v>1098</v>
      </c>
      <c r="K3625" s="2" t="s">
        <v>15597</v>
      </c>
    </row>
    <row r="3626" spans="1:11" x14ac:dyDescent="0.25">
      <c r="A3626" s="2" t="s">
        <v>15598</v>
      </c>
      <c r="B3626" s="2" t="s">
        <v>280</v>
      </c>
      <c r="C3626" s="2" t="s">
        <v>34</v>
      </c>
      <c r="D3626" s="2" t="s">
        <v>281</v>
      </c>
      <c r="E3626" s="2" t="s">
        <v>380</v>
      </c>
      <c r="F3626" s="3">
        <v>6</v>
      </c>
      <c r="G3626" s="2" t="s">
        <v>1101</v>
      </c>
      <c r="H3626" s="2" t="s">
        <v>15599</v>
      </c>
      <c r="I3626" s="3" t="s">
        <v>15600</v>
      </c>
      <c r="J3626" s="3" t="s">
        <v>1098</v>
      </c>
      <c r="K3626" s="2" t="s">
        <v>15601</v>
      </c>
    </row>
    <row r="3627" spans="1:11" x14ac:dyDescent="0.25">
      <c r="A3627" s="2" t="s">
        <v>15602</v>
      </c>
      <c r="B3627" s="2" t="s">
        <v>280</v>
      </c>
      <c r="C3627" s="2" t="s">
        <v>34</v>
      </c>
      <c r="D3627" s="2" t="s">
        <v>281</v>
      </c>
      <c r="E3627" s="2" t="s">
        <v>393</v>
      </c>
      <c r="F3627" s="3">
        <v>0</v>
      </c>
      <c r="G3627" s="2" t="s">
        <v>1095</v>
      </c>
      <c r="H3627" s="2" t="s">
        <v>15603</v>
      </c>
      <c r="I3627" s="3" t="s">
        <v>15604</v>
      </c>
      <c r="J3627" s="3" t="s">
        <v>1098</v>
      </c>
      <c r="K3627" s="2" t="s">
        <v>15605</v>
      </c>
    </row>
    <row r="3628" spans="1:11" x14ac:dyDescent="0.25">
      <c r="A3628" s="2" t="s">
        <v>15606</v>
      </c>
      <c r="B3628" s="2" t="s">
        <v>280</v>
      </c>
      <c r="C3628" s="2" t="s">
        <v>34</v>
      </c>
      <c r="D3628" s="2" t="s">
        <v>281</v>
      </c>
      <c r="E3628" s="2" t="s">
        <v>393</v>
      </c>
      <c r="F3628" s="3">
        <v>1</v>
      </c>
      <c r="G3628" s="2" t="s">
        <v>1101</v>
      </c>
      <c r="H3628" s="2" t="s">
        <v>15607</v>
      </c>
      <c r="I3628" s="3" t="s">
        <v>15608</v>
      </c>
      <c r="J3628" s="3" t="s">
        <v>1098</v>
      </c>
      <c r="K3628" s="2" t="s">
        <v>15609</v>
      </c>
    </row>
    <row r="3629" spans="1:11" x14ac:dyDescent="0.25">
      <c r="A3629" s="2" t="s">
        <v>15610</v>
      </c>
      <c r="B3629" s="2" t="s">
        <v>280</v>
      </c>
      <c r="C3629" s="2" t="s">
        <v>34</v>
      </c>
      <c r="D3629" s="2" t="s">
        <v>281</v>
      </c>
      <c r="E3629" s="2" t="s">
        <v>393</v>
      </c>
      <c r="F3629" s="3">
        <v>2</v>
      </c>
      <c r="G3629" s="2" t="s">
        <v>1101</v>
      </c>
      <c r="H3629" s="2" t="s">
        <v>15611</v>
      </c>
      <c r="I3629" s="3" t="s">
        <v>15612</v>
      </c>
      <c r="J3629" s="3" t="s">
        <v>1098</v>
      </c>
      <c r="K3629" s="2" t="s">
        <v>15613</v>
      </c>
    </row>
    <row r="3630" spans="1:11" x14ac:dyDescent="0.25">
      <c r="A3630" s="2" t="s">
        <v>15614</v>
      </c>
      <c r="B3630" s="2" t="s">
        <v>280</v>
      </c>
      <c r="C3630" s="2" t="s">
        <v>34</v>
      </c>
      <c r="D3630" s="2" t="s">
        <v>281</v>
      </c>
      <c r="E3630" s="2" t="s">
        <v>393</v>
      </c>
      <c r="F3630" s="3">
        <v>3</v>
      </c>
      <c r="G3630" s="2" t="s">
        <v>1101</v>
      </c>
      <c r="H3630" s="2" t="s">
        <v>15615</v>
      </c>
      <c r="I3630" s="3" t="s">
        <v>15616</v>
      </c>
      <c r="J3630" s="3" t="s">
        <v>1098</v>
      </c>
      <c r="K3630" s="2" t="s">
        <v>15617</v>
      </c>
    </row>
    <row r="3631" spans="1:11" x14ac:dyDescent="0.25">
      <c r="A3631" s="2" t="s">
        <v>15618</v>
      </c>
      <c r="B3631" s="2" t="s">
        <v>280</v>
      </c>
      <c r="C3631" s="2" t="s">
        <v>34</v>
      </c>
      <c r="D3631" s="2" t="s">
        <v>281</v>
      </c>
      <c r="E3631" s="2" t="s">
        <v>393</v>
      </c>
      <c r="F3631" s="3">
        <v>4</v>
      </c>
      <c r="G3631" s="2" t="s">
        <v>1101</v>
      </c>
      <c r="H3631" s="2" t="s">
        <v>15619</v>
      </c>
      <c r="I3631" s="3" t="s">
        <v>15620</v>
      </c>
      <c r="J3631" s="3" t="s">
        <v>1098</v>
      </c>
      <c r="K3631" s="2" t="s">
        <v>15621</v>
      </c>
    </row>
    <row r="3632" spans="1:11" x14ac:dyDescent="0.25">
      <c r="A3632" s="2" t="s">
        <v>15622</v>
      </c>
      <c r="B3632" s="2" t="s">
        <v>280</v>
      </c>
      <c r="C3632" s="2" t="s">
        <v>34</v>
      </c>
      <c r="D3632" s="2" t="s">
        <v>281</v>
      </c>
      <c r="E3632" s="2" t="s">
        <v>393</v>
      </c>
      <c r="F3632" s="3">
        <v>5</v>
      </c>
      <c r="G3632" s="2" t="s">
        <v>1101</v>
      </c>
      <c r="H3632" s="2" t="s">
        <v>15623</v>
      </c>
      <c r="I3632" s="3" t="s">
        <v>15624</v>
      </c>
      <c r="J3632" s="3" t="s">
        <v>1098</v>
      </c>
      <c r="K3632" s="2" t="s">
        <v>15625</v>
      </c>
    </row>
    <row r="3633" spans="1:11" x14ac:dyDescent="0.25">
      <c r="A3633" s="2" t="s">
        <v>15626</v>
      </c>
      <c r="B3633" s="2" t="s">
        <v>280</v>
      </c>
      <c r="C3633" s="2" t="s">
        <v>34</v>
      </c>
      <c r="D3633" s="2" t="s">
        <v>281</v>
      </c>
      <c r="E3633" s="2" t="s">
        <v>393</v>
      </c>
      <c r="F3633" s="3">
        <v>6</v>
      </c>
      <c r="G3633" s="2" t="s">
        <v>1101</v>
      </c>
      <c r="H3633" s="2" t="s">
        <v>15627</v>
      </c>
      <c r="I3633" s="3" t="s">
        <v>15628</v>
      </c>
      <c r="J3633" s="3" t="s">
        <v>1098</v>
      </c>
      <c r="K3633" s="2" t="s">
        <v>15629</v>
      </c>
    </row>
    <row r="3634" spans="1:11" x14ac:dyDescent="0.25">
      <c r="A3634" s="2" t="s">
        <v>15630</v>
      </c>
      <c r="B3634" s="2" t="s">
        <v>283</v>
      </c>
      <c r="C3634" s="2" t="s">
        <v>34</v>
      </c>
      <c r="D3634" s="2" t="s">
        <v>284</v>
      </c>
      <c r="E3634" s="2" t="s">
        <v>1144</v>
      </c>
      <c r="F3634" s="3">
        <v>0</v>
      </c>
      <c r="G3634" s="2" t="s">
        <v>1095</v>
      </c>
      <c r="H3634" s="2" t="s">
        <v>15631</v>
      </c>
      <c r="I3634" s="3" t="s">
        <v>15632</v>
      </c>
      <c r="J3634" s="3" t="s">
        <v>1137</v>
      </c>
      <c r="K3634" s="2" t="s">
        <v>15633</v>
      </c>
    </row>
    <row r="3635" spans="1:11" x14ac:dyDescent="0.25">
      <c r="A3635" s="2" t="s">
        <v>15634</v>
      </c>
      <c r="B3635" s="2" t="s">
        <v>283</v>
      </c>
      <c r="C3635" s="2" t="s">
        <v>34</v>
      </c>
      <c r="D3635" s="2" t="s">
        <v>284</v>
      </c>
      <c r="E3635" s="2" t="s">
        <v>1144</v>
      </c>
      <c r="F3635" s="3">
        <v>1</v>
      </c>
      <c r="G3635" s="2" t="s">
        <v>1101</v>
      </c>
      <c r="H3635" s="2" t="s">
        <v>15635</v>
      </c>
      <c r="I3635" s="3" t="s">
        <v>15636</v>
      </c>
      <c r="J3635" s="3" t="s">
        <v>1098</v>
      </c>
      <c r="K3635" s="2" t="s">
        <v>15637</v>
      </c>
    </row>
    <row r="3636" spans="1:11" x14ac:dyDescent="0.25">
      <c r="A3636" s="2" t="s">
        <v>15638</v>
      </c>
      <c r="B3636" s="2" t="s">
        <v>283</v>
      </c>
      <c r="C3636" s="2" t="s">
        <v>34</v>
      </c>
      <c r="D3636" s="2" t="s">
        <v>284</v>
      </c>
      <c r="E3636" s="2" t="s">
        <v>1144</v>
      </c>
      <c r="F3636" s="3">
        <v>2</v>
      </c>
      <c r="G3636" s="2" t="s">
        <v>1101</v>
      </c>
      <c r="H3636" s="2" t="s">
        <v>15639</v>
      </c>
      <c r="I3636" s="3" t="s">
        <v>15640</v>
      </c>
      <c r="J3636" s="3" t="s">
        <v>1098</v>
      </c>
      <c r="K3636" s="2" t="s">
        <v>15641</v>
      </c>
    </row>
    <row r="3637" spans="1:11" x14ac:dyDescent="0.25">
      <c r="A3637" s="2" t="s">
        <v>15642</v>
      </c>
      <c r="B3637" s="2" t="s">
        <v>283</v>
      </c>
      <c r="C3637" s="2" t="s">
        <v>34</v>
      </c>
      <c r="D3637" s="2" t="s">
        <v>284</v>
      </c>
      <c r="E3637" s="2" t="s">
        <v>1144</v>
      </c>
      <c r="F3637" s="3">
        <v>3</v>
      </c>
      <c r="G3637" s="2" t="s">
        <v>1101</v>
      </c>
      <c r="H3637" s="2" t="s">
        <v>15643</v>
      </c>
      <c r="I3637" s="3" t="s">
        <v>15644</v>
      </c>
      <c r="J3637" s="3" t="s">
        <v>1098</v>
      </c>
      <c r="K3637" s="2" t="s">
        <v>15645</v>
      </c>
    </row>
    <row r="3638" spans="1:11" x14ac:dyDescent="0.25">
      <c r="A3638" s="2" t="s">
        <v>15646</v>
      </c>
      <c r="B3638" s="2" t="s">
        <v>283</v>
      </c>
      <c r="C3638" s="2" t="s">
        <v>34</v>
      </c>
      <c r="D3638" s="2" t="s">
        <v>284</v>
      </c>
      <c r="E3638" s="2" t="s">
        <v>1144</v>
      </c>
      <c r="F3638" s="3">
        <v>4</v>
      </c>
      <c r="G3638" s="2" t="s">
        <v>1101</v>
      </c>
      <c r="H3638" s="2" t="s">
        <v>15647</v>
      </c>
      <c r="I3638" s="3" t="s">
        <v>15648</v>
      </c>
      <c r="J3638" s="3" t="s">
        <v>1098</v>
      </c>
      <c r="K3638" s="2" t="s">
        <v>15649</v>
      </c>
    </row>
    <row r="3639" spans="1:11" x14ac:dyDescent="0.25">
      <c r="A3639" s="2" t="s">
        <v>15650</v>
      </c>
      <c r="B3639" s="2" t="s">
        <v>283</v>
      </c>
      <c r="C3639" s="2" t="s">
        <v>34</v>
      </c>
      <c r="D3639" s="2" t="s">
        <v>284</v>
      </c>
      <c r="E3639" s="2" t="s">
        <v>1144</v>
      </c>
      <c r="F3639" s="3">
        <v>5</v>
      </c>
      <c r="G3639" s="2" t="s">
        <v>1101</v>
      </c>
      <c r="H3639" s="2" t="s">
        <v>15651</v>
      </c>
      <c r="I3639" s="3" t="s">
        <v>15652</v>
      </c>
      <c r="J3639" s="3" t="s">
        <v>1098</v>
      </c>
      <c r="K3639" s="2" t="s">
        <v>15653</v>
      </c>
    </row>
    <row r="3640" spans="1:11" x14ac:dyDescent="0.25">
      <c r="A3640" s="2" t="s">
        <v>15654</v>
      </c>
      <c r="B3640" s="2" t="s">
        <v>283</v>
      </c>
      <c r="C3640" s="2" t="s">
        <v>34</v>
      </c>
      <c r="D3640" s="2" t="s">
        <v>284</v>
      </c>
      <c r="E3640" s="2" t="s">
        <v>1144</v>
      </c>
      <c r="F3640" s="3">
        <v>6</v>
      </c>
      <c r="G3640" s="2" t="s">
        <v>1101</v>
      </c>
      <c r="H3640" s="2" t="s">
        <v>15655</v>
      </c>
      <c r="I3640" s="3" t="s">
        <v>15656</v>
      </c>
      <c r="J3640" s="3" t="s">
        <v>1098</v>
      </c>
      <c r="K3640" s="2" t="s">
        <v>15657</v>
      </c>
    </row>
    <row r="3641" spans="1:11" x14ac:dyDescent="0.25">
      <c r="A3641" s="2" t="s">
        <v>15658</v>
      </c>
      <c r="B3641" s="2" t="s">
        <v>283</v>
      </c>
      <c r="C3641" s="2" t="s">
        <v>34</v>
      </c>
      <c r="D3641" s="2" t="s">
        <v>284</v>
      </c>
      <c r="E3641" s="2" t="s">
        <v>393</v>
      </c>
      <c r="F3641" s="3">
        <v>0</v>
      </c>
      <c r="G3641" s="2" t="s">
        <v>1095</v>
      </c>
      <c r="H3641" s="2" t="s">
        <v>15659</v>
      </c>
      <c r="I3641" s="3" t="s">
        <v>15660</v>
      </c>
      <c r="J3641" s="3" t="s">
        <v>1098</v>
      </c>
      <c r="K3641" s="2" t="s">
        <v>15661</v>
      </c>
    </row>
    <row r="3642" spans="1:11" x14ac:dyDescent="0.25">
      <c r="A3642" s="2" t="s">
        <v>15662</v>
      </c>
      <c r="B3642" s="2" t="s">
        <v>283</v>
      </c>
      <c r="C3642" s="2" t="s">
        <v>34</v>
      </c>
      <c r="D3642" s="2" t="s">
        <v>284</v>
      </c>
      <c r="E3642" s="2" t="s">
        <v>393</v>
      </c>
      <c r="F3642" s="3">
        <v>1</v>
      </c>
      <c r="G3642" s="2" t="s">
        <v>1101</v>
      </c>
      <c r="H3642" s="2" t="s">
        <v>15663</v>
      </c>
      <c r="I3642" s="3" t="s">
        <v>15664</v>
      </c>
      <c r="J3642" s="3" t="s">
        <v>1098</v>
      </c>
      <c r="K3642" s="2" t="s">
        <v>15665</v>
      </c>
    </row>
    <row r="3643" spans="1:11" x14ac:dyDescent="0.25">
      <c r="A3643" s="2" t="s">
        <v>15666</v>
      </c>
      <c r="B3643" s="2" t="s">
        <v>283</v>
      </c>
      <c r="C3643" s="2" t="s">
        <v>34</v>
      </c>
      <c r="D3643" s="2" t="s">
        <v>284</v>
      </c>
      <c r="E3643" s="2" t="s">
        <v>393</v>
      </c>
      <c r="F3643" s="3">
        <v>2</v>
      </c>
      <c r="G3643" s="2" t="s">
        <v>1101</v>
      </c>
      <c r="H3643" s="2" t="s">
        <v>15667</v>
      </c>
      <c r="I3643" s="3" t="s">
        <v>15668</v>
      </c>
      <c r="J3643" s="3" t="s">
        <v>1098</v>
      </c>
      <c r="K3643" s="2" t="s">
        <v>15669</v>
      </c>
    </row>
    <row r="3644" spans="1:11" x14ac:dyDescent="0.25">
      <c r="A3644" s="2" t="s">
        <v>15670</v>
      </c>
      <c r="B3644" s="2" t="s">
        <v>283</v>
      </c>
      <c r="C3644" s="2" t="s">
        <v>34</v>
      </c>
      <c r="D3644" s="2" t="s">
        <v>284</v>
      </c>
      <c r="E3644" s="2" t="s">
        <v>393</v>
      </c>
      <c r="F3644" s="3">
        <v>3</v>
      </c>
      <c r="G3644" s="2" t="s">
        <v>1101</v>
      </c>
      <c r="H3644" s="2" t="s">
        <v>15671</v>
      </c>
      <c r="I3644" s="3" t="s">
        <v>15672</v>
      </c>
      <c r="J3644" s="3" t="s">
        <v>1098</v>
      </c>
      <c r="K3644" s="2" t="s">
        <v>15673</v>
      </c>
    </row>
    <row r="3645" spans="1:11" x14ac:dyDescent="0.25">
      <c r="A3645" s="2" t="s">
        <v>15674</v>
      </c>
      <c r="B3645" s="2" t="s">
        <v>283</v>
      </c>
      <c r="C3645" s="2" t="s">
        <v>34</v>
      </c>
      <c r="D3645" s="2" t="s">
        <v>284</v>
      </c>
      <c r="E3645" s="2" t="s">
        <v>393</v>
      </c>
      <c r="F3645" s="3">
        <v>4</v>
      </c>
      <c r="G3645" s="2" t="s">
        <v>1101</v>
      </c>
      <c r="H3645" s="2" t="s">
        <v>15675</v>
      </c>
      <c r="I3645" s="3" t="s">
        <v>15676</v>
      </c>
      <c r="J3645" s="3" t="s">
        <v>1098</v>
      </c>
      <c r="K3645" s="2" t="s">
        <v>15677</v>
      </c>
    </row>
    <row r="3646" spans="1:11" x14ac:dyDescent="0.25">
      <c r="A3646" s="2" t="s">
        <v>15678</v>
      </c>
      <c r="B3646" s="2" t="s">
        <v>283</v>
      </c>
      <c r="C3646" s="2" t="s">
        <v>34</v>
      </c>
      <c r="D3646" s="2" t="s">
        <v>284</v>
      </c>
      <c r="E3646" s="2" t="s">
        <v>393</v>
      </c>
      <c r="F3646" s="3">
        <v>5</v>
      </c>
      <c r="G3646" s="2" t="s">
        <v>1101</v>
      </c>
      <c r="H3646" s="2" t="s">
        <v>15679</v>
      </c>
      <c r="I3646" s="3" t="s">
        <v>15680</v>
      </c>
      <c r="J3646" s="3" t="s">
        <v>1098</v>
      </c>
      <c r="K3646" s="2" t="s">
        <v>15681</v>
      </c>
    </row>
    <row r="3647" spans="1:11" x14ac:dyDescent="0.25">
      <c r="A3647" s="2" t="s">
        <v>15682</v>
      </c>
      <c r="B3647" s="2" t="s">
        <v>283</v>
      </c>
      <c r="C3647" s="2" t="s">
        <v>34</v>
      </c>
      <c r="D3647" s="2" t="s">
        <v>284</v>
      </c>
      <c r="E3647" s="2" t="s">
        <v>393</v>
      </c>
      <c r="F3647" s="3">
        <v>6</v>
      </c>
      <c r="G3647" s="2" t="s">
        <v>1101</v>
      </c>
      <c r="H3647" s="2" t="s">
        <v>15683</v>
      </c>
      <c r="I3647" s="3" t="s">
        <v>15684</v>
      </c>
      <c r="J3647" s="3" t="s">
        <v>1098</v>
      </c>
      <c r="K3647" s="2" t="s">
        <v>15685</v>
      </c>
    </row>
    <row r="3648" spans="1:11" x14ac:dyDescent="0.25">
      <c r="A3648" s="2" t="s">
        <v>15686</v>
      </c>
      <c r="B3648" s="2" t="s">
        <v>286</v>
      </c>
      <c r="C3648" s="2" t="s">
        <v>34</v>
      </c>
      <c r="D3648" s="2" t="s">
        <v>287</v>
      </c>
      <c r="E3648" s="2" t="s">
        <v>1144</v>
      </c>
      <c r="F3648" s="3">
        <v>0</v>
      </c>
      <c r="G3648" s="2" t="s">
        <v>1095</v>
      </c>
      <c r="H3648" s="2" t="s">
        <v>15687</v>
      </c>
      <c r="I3648" s="3" t="s">
        <v>15688</v>
      </c>
      <c r="J3648" s="3" t="s">
        <v>1098</v>
      </c>
      <c r="K3648" s="2" t="s">
        <v>15689</v>
      </c>
    </row>
    <row r="3649" spans="1:11" x14ac:dyDescent="0.25">
      <c r="A3649" s="2" t="s">
        <v>15690</v>
      </c>
      <c r="B3649" s="2" t="s">
        <v>286</v>
      </c>
      <c r="C3649" s="2" t="s">
        <v>34</v>
      </c>
      <c r="D3649" s="2" t="s">
        <v>287</v>
      </c>
      <c r="E3649" s="2" t="s">
        <v>1144</v>
      </c>
      <c r="F3649" s="3">
        <v>1</v>
      </c>
      <c r="G3649" s="2" t="s">
        <v>1101</v>
      </c>
      <c r="H3649" s="2" t="s">
        <v>15691</v>
      </c>
      <c r="I3649" s="3" t="s">
        <v>15692</v>
      </c>
      <c r="J3649" s="3" t="s">
        <v>1098</v>
      </c>
      <c r="K3649" s="2" t="s">
        <v>15693</v>
      </c>
    </row>
    <row r="3650" spans="1:11" x14ac:dyDescent="0.25">
      <c r="A3650" s="2" t="s">
        <v>15694</v>
      </c>
      <c r="B3650" s="2" t="s">
        <v>286</v>
      </c>
      <c r="C3650" s="2" t="s">
        <v>34</v>
      </c>
      <c r="D3650" s="2" t="s">
        <v>287</v>
      </c>
      <c r="E3650" s="2" t="s">
        <v>1144</v>
      </c>
      <c r="F3650" s="3">
        <v>2</v>
      </c>
      <c r="G3650" s="2" t="s">
        <v>1101</v>
      </c>
      <c r="H3650" s="2" t="s">
        <v>15695</v>
      </c>
      <c r="I3650" s="3" t="s">
        <v>15696</v>
      </c>
      <c r="J3650" s="3" t="s">
        <v>1098</v>
      </c>
      <c r="K3650" s="2" t="s">
        <v>15697</v>
      </c>
    </row>
    <row r="3651" spans="1:11" x14ac:dyDescent="0.25">
      <c r="A3651" s="2" t="s">
        <v>15698</v>
      </c>
      <c r="B3651" s="2" t="s">
        <v>286</v>
      </c>
      <c r="C3651" s="2" t="s">
        <v>34</v>
      </c>
      <c r="D3651" s="2" t="s">
        <v>287</v>
      </c>
      <c r="E3651" s="2" t="s">
        <v>1144</v>
      </c>
      <c r="F3651" s="3">
        <v>3</v>
      </c>
      <c r="G3651" s="2" t="s">
        <v>1101</v>
      </c>
      <c r="H3651" s="2" t="s">
        <v>15699</v>
      </c>
      <c r="I3651" s="3" t="s">
        <v>15700</v>
      </c>
      <c r="J3651" s="3" t="s">
        <v>1098</v>
      </c>
      <c r="K3651" s="2" t="s">
        <v>15701</v>
      </c>
    </row>
    <row r="3652" spans="1:11" x14ac:dyDescent="0.25">
      <c r="A3652" s="2" t="s">
        <v>15702</v>
      </c>
      <c r="B3652" s="2" t="s">
        <v>286</v>
      </c>
      <c r="C3652" s="2" t="s">
        <v>34</v>
      </c>
      <c r="D3652" s="2" t="s">
        <v>287</v>
      </c>
      <c r="E3652" s="2" t="s">
        <v>1144</v>
      </c>
      <c r="F3652" s="3">
        <v>4</v>
      </c>
      <c r="G3652" s="2" t="s">
        <v>1101</v>
      </c>
      <c r="H3652" s="2" t="s">
        <v>15703</v>
      </c>
      <c r="I3652" s="3" t="s">
        <v>15704</v>
      </c>
      <c r="J3652" s="3" t="s">
        <v>1098</v>
      </c>
      <c r="K3652" s="2" t="s">
        <v>15705</v>
      </c>
    </row>
    <row r="3653" spans="1:11" x14ac:dyDescent="0.25">
      <c r="A3653" s="2" t="s">
        <v>15706</v>
      </c>
      <c r="B3653" s="2" t="s">
        <v>286</v>
      </c>
      <c r="C3653" s="2" t="s">
        <v>34</v>
      </c>
      <c r="D3653" s="2" t="s">
        <v>287</v>
      </c>
      <c r="E3653" s="2" t="s">
        <v>1144</v>
      </c>
      <c r="F3653" s="3">
        <v>5</v>
      </c>
      <c r="G3653" s="2" t="s">
        <v>1101</v>
      </c>
      <c r="H3653" s="2" t="s">
        <v>15707</v>
      </c>
      <c r="I3653" s="3" t="s">
        <v>15708</v>
      </c>
      <c r="J3653" s="3" t="s">
        <v>1137</v>
      </c>
      <c r="K3653" s="2" t="s">
        <v>15709</v>
      </c>
    </row>
    <row r="3654" spans="1:11" x14ac:dyDescent="0.25">
      <c r="A3654" s="2" t="s">
        <v>15710</v>
      </c>
      <c r="B3654" s="2" t="s">
        <v>286</v>
      </c>
      <c r="C3654" s="2" t="s">
        <v>34</v>
      </c>
      <c r="D3654" s="2" t="s">
        <v>287</v>
      </c>
      <c r="E3654" s="2" t="s">
        <v>1144</v>
      </c>
      <c r="F3654" s="3">
        <v>6</v>
      </c>
      <c r="G3654" s="2" t="s">
        <v>1101</v>
      </c>
      <c r="H3654" s="2" t="s">
        <v>15711</v>
      </c>
      <c r="I3654" s="3" t="s">
        <v>15712</v>
      </c>
      <c r="J3654" s="3" t="s">
        <v>1098</v>
      </c>
      <c r="K3654" s="2" t="s">
        <v>15713</v>
      </c>
    </row>
    <row r="3655" spans="1:11" x14ac:dyDescent="0.25">
      <c r="A3655" s="2" t="s">
        <v>15714</v>
      </c>
      <c r="B3655" s="2" t="s">
        <v>286</v>
      </c>
      <c r="C3655" s="2" t="s">
        <v>34</v>
      </c>
      <c r="D3655" s="2" t="s">
        <v>287</v>
      </c>
      <c r="E3655" s="2" t="s">
        <v>1189</v>
      </c>
      <c r="F3655" s="3">
        <v>0</v>
      </c>
      <c r="G3655" s="2" t="s">
        <v>1095</v>
      </c>
      <c r="H3655" s="2" t="s">
        <v>15715</v>
      </c>
      <c r="I3655" s="3" t="s">
        <v>15716</v>
      </c>
      <c r="J3655" s="3" t="s">
        <v>1098</v>
      </c>
      <c r="K3655" s="2" t="s">
        <v>15717</v>
      </c>
    </row>
    <row r="3656" spans="1:11" x14ac:dyDescent="0.25">
      <c r="A3656" s="2" t="s">
        <v>15718</v>
      </c>
      <c r="B3656" s="2" t="s">
        <v>286</v>
      </c>
      <c r="C3656" s="2" t="s">
        <v>34</v>
      </c>
      <c r="D3656" s="2" t="s">
        <v>287</v>
      </c>
      <c r="E3656" s="2" t="s">
        <v>1189</v>
      </c>
      <c r="F3656" s="3">
        <v>1</v>
      </c>
      <c r="G3656" s="2" t="s">
        <v>1101</v>
      </c>
      <c r="H3656" s="2" t="s">
        <v>15719</v>
      </c>
      <c r="I3656" s="3" t="s">
        <v>15720</v>
      </c>
      <c r="J3656" s="3" t="s">
        <v>1098</v>
      </c>
      <c r="K3656" s="2" t="s">
        <v>15721</v>
      </c>
    </row>
    <row r="3657" spans="1:11" x14ac:dyDescent="0.25">
      <c r="A3657" s="2" t="s">
        <v>15722</v>
      </c>
      <c r="B3657" s="2" t="s">
        <v>286</v>
      </c>
      <c r="C3657" s="2" t="s">
        <v>34</v>
      </c>
      <c r="D3657" s="2" t="s">
        <v>287</v>
      </c>
      <c r="E3657" s="2" t="s">
        <v>1189</v>
      </c>
      <c r="F3657" s="3">
        <v>2</v>
      </c>
      <c r="G3657" s="2" t="s">
        <v>1101</v>
      </c>
      <c r="H3657" s="2" t="s">
        <v>15723</v>
      </c>
      <c r="I3657" s="3" t="s">
        <v>15724</v>
      </c>
      <c r="J3657" s="3" t="s">
        <v>1098</v>
      </c>
      <c r="K3657" s="2" t="s">
        <v>15725</v>
      </c>
    </row>
    <row r="3658" spans="1:11" x14ac:dyDescent="0.25">
      <c r="A3658" s="2" t="s">
        <v>15726</v>
      </c>
      <c r="B3658" s="2" t="s">
        <v>286</v>
      </c>
      <c r="C3658" s="2" t="s">
        <v>34</v>
      </c>
      <c r="D3658" s="2" t="s">
        <v>287</v>
      </c>
      <c r="E3658" s="2" t="s">
        <v>1189</v>
      </c>
      <c r="F3658" s="3">
        <v>3</v>
      </c>
      <c r="G3658" s="2" t="s">
        <v>1101</v>
      </c>
      <c r="H3658" s="2" t="s">
        <v>15727</v>
      </c>
      <c r="I3658" s="3" t="s">
        <v>15728</v>
      </c>
      <c r="J3658" s="3" t="s">
        <v>1098</v>
      </c>
      <c r="K3658" s="2" t="s">
        <v>15729</v>
      </c>
    </row>
    <row r="3659" spans="1:11" x14ac:dyDescent="0.25">
      <c r="A3659" s="2" t="s">
        <v>15730</v>
      </c>
      <c r="B3659" s="2" t="s">
        <v>286</v>
      </c>
      <c r="C3659" s="2" t="s">
        <v>34</v>
      </c>
      <c r="D3659" s="2" t="s">
        <v>287</v>
      </c>
      <c r="E3659" s="2" t="s">
        <v>1189</v>
      </c>
      <c r="F3659" s="3">
        <v>4</v>
      </c>
      <c r="G3659" s="2" t="s">
        <v>1101</v>
      </c>
      <c r="H3659" s="2" t="s">
        <v>15731</v>
      </c>
      <c r="I3659" s="3" t="s">
        <v>15732</v>
      </c>
      <c r="J3659" s="3" t="s">
        <v>1098</v>
      </c>
      <c r="K3659" s="2" t="s">
        <v>15733</v>
      </c>
    </row>
    <row r="3660" spans="1:11" x14ac:dyDescent="0.25">
      <c r="A3660" s="2" t="s">
        <v>15734</v>
      </c>
      <c r="B3660" s="2" t="s">
        <v>286</v>
      </c>
      <c r="C3660" s="2" t="s">
        <v>34</v>
      </c>
      <c r="D3660" s="2" t="s">
        <v>287</v>
      </c>
      <c r="E3660" s="2" t="s">
        <v>1189</v>
      </c>
      <c r="F3660" s="3">
        <v>5</v>
      </c>
      <c r="G3660" s="2" t="s">
        <v>1101</v>
      </c>
      <c r="H3660" s="2" t="s">
        <v>15735</v>
      </c>
      <c r="I3660" s="3" t="s">
        <v>15736</v>
      </c>
      <c r="J3660" s="3" t="s">
        <v>1098</v>
      </c>
      <c r="K3660" s="2" t="s">
        <v>15737</v>
      </c>
    </row>
    <row r="3661" spans="1:11" x14ac:dyDescent="0.25">
      <c r="A3661" s="2" t="s">
        <v>15738</v>
      </c>
      <c r="B3661" s="2" t="s">
        <v>286</v>
      </c>
      <c r="C3661" s="2" t="s">
        <v>34</v>
      </c>
      <c r="D3661" s="2" t="s">
        <v>287</v>
      </c>
      <c r="E3661" s="2" t="s">
        <v>1189</v>
      </c>
      <c r="F3661" s="3">
        <v>6</v>
      </c>
      <c r="G3661" s="2" t="s">
        <v>1101</v>
      </c>
      <c r="H3661" s="2" t="s">
        <v>15739</v>
      </c>
      <c r="I3661" s="3" t="s">
        <v>15740</v>
      </c>
      <c r="J3661" s="3" t="s">
        <v>1098</v>
      </c>
      <c r="K3661" s="2" t="s">
        <v>15741</v>
      </c>
    </row>
    <row r="3662" spans="1:11" x14ac:dyDescent="0.25">
      <c r="A3662" s="2" t="s">
        <v>15742</v>
      </c>
      <c r="B3662" s="2" t="s">
        <v>286</v>
      </c>
      <c r="C3662" s="2" t="s">
        <v>34</v>
      </c>
      <c r="D3662" s="2" t="s">
        <v>287</v>
      </c>
      <c r="E3662" s="2" t="s">
        <v>364</v>
      </c>
      <c r="F3662" s="3">
        <v>0</v>
      </c>
      <c r="G3662" s="2" t="s">
        <v>1095</v>
      </c>
      <c r="H3662" s="2" t="s">
        <v>15743</v>
      </c>
      <c r="I3662" s="3" t="s">
        <v>15744</v>
      </c>
      <c r="J3662" s="3" t="s">
        <v>1098</v>
      </c>
      <c r="K3662" s="2" t="s">
        <v>15745</v>
      </c>
    </row>
    <row r="3663" spans="1:11" x14ac:dyDescent="0.25">
      <c r="A3663" s="2" t="s">
        <v>15746</v>
      </c>
      <c r="B3663" s="2" t="s">
        <v>286</v>
      </c>
      <c r="C3663" s="2" t="s">
        <v>34</v>
      </c>
      <c r="D3663" s="2" t="s">
        <v>287</v>
      </c>
      <c r="E3663" s="2" t="s">
        <v>364</v>
      </c>
      <c r="F3663" s="3">
        <v>1</v>
      </c>
      <c r="G3663" s="2" t="s">
        <v>1101</v>
      </c>
      <c r="H3663" s="2" t="s">
        <v>15747</v>
      </c>
      <c r="I3663" s="3" t="s">
        <v>15748</v>
      </c>
      <c r="J3663" s="3" t="s">
        <v>1098</v>
      </c>
      <c r="K3663" s="2" t="s">
        <v>15749</v>
      </c>
    </row>
    <row r="3664" spans="1:11" x14ac:dyDescent="0.25">
      <c r="A3664" s="2" t="s">
        <v>15750</v>
      </c>
      <c r="B3664" s="2" t="s">
        <v>286</v>
      </c>
      <c r="C3664" s="2" t="s">
        <v>34</v>
      </c>
      <c r="D3664" s="2" t="s">
        <v>287</v>
      </c>
      <c r="E3664" s="2" t="s">
        <v>364</v>
      </c>
      <c r="F3664" s="3">
        <v>2</v>
      </c>
      <c r="G3664" s="2" t="s">
        <v>1101</v>
      </c>
      <c r="H3664" s="2" t="s">
        <v>15751</v>
      </c>
      <c r="I3664" s="3" t="s">
        <v>15752</v>
      </c>
      <c r="J3664" s="3" t="s">
        <v>1098</v>
      </c>
      <c r="K3664" s="2" t="s">
        <v>15753</v>
      </c>
    </row>
    <row r="3665" spans="1:11" x14ac:dyDescent="0.25">
      <c r="A3665" s="2" t="s">
        <v>15754</v>
      </c>
      <c r="B3665" s="2" t="s">
        <v>286</v>
      </c>
      <c r="C3665" s="2" t="s">
        <v>34</v>
      </c>
      <c r="D3665" s="2" t="s">
        <v>287</v>
      </c>
      <c r="E3665" s="2" t="s">
        <v>364</v>
      </c>
      <c r="F3665" s="3">
        <v>3</v>
      </c>
      <c r="G3665" s="2" t="s">
        <v>1101</v>
      </c>
      <c r="H3665" s="2" t="s">
        <v>15755</v>
      </c>
      <c r="I3665" s="3" t="s">
        <v>15756</v>
      </c>
      <c r="J3665" s="3" t="s">
        <v>1098</v>
      </c>
      <c r="K3665" s="2" t="s">
        <v>15757</v>
      </c>
    </row>
    <row r="3666" spans="1:11" x14ac:dyDescent="0.25">
      <c r="A3666" s="2" t="s">
        <v>15758</v>
      </c>
      <c r="B3666" s="2" t="s">
        <v>286</v>
      </c>
      <c r="C3666" s="2" t="s">
        <v>34</v>
      </c>
      <c r="D3666" s="2" t="s">
        <v>287</v>
      </c>
      <c r="E3666" s="2" t="s">
        <v>364</v>
      </c>
      <c r="F3666" s="3">
        <v>4</v>
      </c>
      <c r="G3666" s="2" t="s">
        <v>1101</v>
      </c>
      <c r="H3666" s="2" t="s">
        <v>15759</v>
      </c>
      <c r="I3666" s="3" t="s">
        <v>15760</v>
      </c>
      <c r="J3666" s="3" t="s">
        <v>1098</v>
      </c>
      <c r="K3666" s="2" t="s">
        <v>15761</v>
      </c>
    </row>
    <row r="3667" spans="1:11" x14ac:dyDescent="0.25">
      <c r="A3667" s="2" t="s">
        <v>15762</v>
      </c>
      <c r="B3667" s="2" t="s">
        <v>286</v>
      </c>
      <c r="C3667" s="2" t="s">
        <v>34</v>
      </c>
      <c r="D3667" s="2" t="s">
        <v>287</v>
      </c>
      <c r="E3667" s="2" t="s">
        <v>364</v>
      </c>
      <c r="F3667" s="3">
        <v>5</v>
      </c>
      <c r="G3667" s="2" t="s">
        <v>1101</v>
      </c>
      <c r="H3667" s="2" t="s">
        <v>15763</v>
      </c>
      <c r="I3667" s="3" t="s">
        <v>15764</v>
      </c>
      <c r="J3667" s="3" t="s">
        <v>1098</v>
      </c>
      <c r="K3667" s="2" t="s">
        <v>15765</v>
      </c>
    </row>
    <row r="3668" spans="1:11" x14ac:dyDescent="0.25">
      <c r="A3668" s="2" t="s">
        <v>15766</v>
      </c>
      <c r="B3668" s="2" t="s">
        <v>286</v>
      </c>
      <c r="C3668" s="2" t="s">
        <v>34</v>
      </c>
      <c r="D3668" s="2" t="s">
        <v>287</v>
      </c>
      <c r="E3668" s="2" t="s">
        <v>364</v>
      </c>
      <c r="F3668" s="3">
        <v>6</v>
      </c>
      <c r="G3668" s="2" t="s">
        <v>1101</v>
      </c>
      <c r="H3668" s="2" t="s">
        <v>15767</v>
      </c>
      <c r="I3668" s="3" t="s">
        <v>15768</v>
      </c>
      <c r="J3668" s="3" t="s">
        <v>1098</v>
      </c>
      <c r="K3668" s="2" t="s">
        <v>15769</v>
      </c>
    </row>
    <row r="3669" spans="1:11" x14ac:dyDescent="0.25">
      <c r="A3669" s="2" t="s">
        <v>15770</v>
      </c>
      <c r="B3669" s="2" t="s">
        <v>286</v>
      </c>
      <c r="C3669" s="2" t="s">
        <v>34</v>
      </c>
      <c r="D3669" s="2" t="s">
        <v>287</v>
      </c>
      <c r="E3669" s="2" t="s">
        <v>393</v>
      </c>
      <c r="F3669" s="3">
        <v>0</v>
      </c>
      <c r="G3669" s="2" t="s">
        <v>1095</v>
      </c>
      <c r="H3669" s="2" t="s">
        <v>15771</v>
      </c>
      <c r="I3669" s="3" t="s">
        <v>15772</v>
      </c>
      <c r="J3669" s="3" t="s">
        <v>1098</v>
      </c>
      <c r="K3669" s="2" t="s">
        <v>15773</v>
      </c>
    </row>
    <row r="3670" spans="1:11" x14ac:dyDescent="0.25">
      <c r="A3670" s="2" t="s">
        <v>15774</v>
      </c>
      <c r="B3670" s="2" t="s">
        <v>286</v>
      </c>
      <c r="C3670" s="2" t="s">
        <v>34</v>
      </c>
      <c r="D3670" s="2" t="s">
        <v>287</v>
      </c>
      <c r="E3670" s="2" t="s">
        <v>393</v>
      </c>
      <c r="F3670" s="3">
        <v>1</v>
      </c>
      <c r="G3670" s="2" t="s">
        <v>1101</v>
      </c>
      <c r="H3670" s="2" t="s">
        <v>15775</v>
      </c>
      <c r="I3670" s="3" t="s">
        <v>15776</v>
      </c>
      <c r="J3670" s="3" t="s">
        <v>1098</v>
      </c>
      <c r="K3670" s="2" t="s">
        <v>15777</v>
      </c>
    </row>
    <row r="3671" spans="1:11" x14ac:dyDescent="0.25">
      <c r="A3671" s="2" t="s">
        <v>15778</v>
      </c>
      <c r="B3671" s="2" t="s">
        <v>286</v>
      </c>
      <c r="C3671" s="2" t="s">
        <v>34</v>
      </c>
      <c r="D3671" s="2" t="s">
        <v>287</v>
      </c>
      <c r="E3671" s="2" t="s">
        <v>393</v>
      </c>
      <c r="F3671" s="3">
        <v>2</v>
      </c>
      <c r="G3671" s="2" t="s">
        <v>1101</v>
      </c>
      <c r="H3671" s="2" t="s">
        <v>15779</v>
      </c>
      <c r="I3671" s="3" t="s">
        <v>15780</v>
      </c>
      <c r="J3671" s="3" t="s">
        <v>1098</v>
      </c>
      <c r="K3671" s="2" t="s">
        <v>15781</v>
      </c>
    </row>
    <row r="3672" spans="1:11" x14ac:dyDescent="0.25">
      <c r="A3672" s="2" t="s">
        <v>15782</v>
      </c>
      <c r="B3672" s="2" t="s">
        <v>286</v>
      </c>
      <c r="C3672" s="2" t="s">
        <v>34</v>
      </c>
      <c r="D3672" s="2" t="s">
        <v>287</v>
      </c>
      <c r="E3672" s="2" t="s">
        <v>393</v>
      </c>
      <c r="F3672" s="3">
        <v>3</v>
      </c>
      <c r="G3672" s="2" t="s">
        <v>1101</v>
      </c>
      <c r="H3672" s="2" t="s">
        <v>15783</v>
      </c>
      <c r="I3672" s="3" t="s">
        <v>15784</v>
      </c>
      <c r="J3672" s="3" t="s">
        <v>1098</v>
      </c>
      <c r="K3672" s="2" t="s">
        <v>15785</v>
      </c>
    </row>
    <row r="3673" spans="1:11" x14ac:dyDescent="0.25">
      <c r="A3673" s="2" t="s">
        <v>15786</v>
      </c>
      <c r="B3673" s="2" t="s">
        <v>286</v>
      </c>
      <c r="C3673" s="2" t="s">
        <v>34</v>
      </c>
      <c r="D3673" s="2" t="s">
        <v>287</v>
      </c>
      <c r="E3673" s="2" t="s">
        <v>393</v>
      </c>
      <c r="F3673" s="3">
        <v>4</v>
      </c>
      <c r="G3673" s="2" t="s">
        <v>1101</v>
      </c>
      <c r="H3673" s="2" t="s">
        <v>15787</v>
      </c>
      <c r="I3673" s="3" t="s">
        <v>15788</v>
      </c>
      <c r="J3673" s="3" t="s">
        <v>1098</v>
      </c>
      <c r="K3673" s="2" t="s">
        <v>15789</v>
      </c>
    </row>
    <row r="3674" spans="1:11" x14ac:dyDescent="0.25">
      <c r="A3674" s="2" t="s">
        <v>15790</v>
      </c>
      <c r="B3674" s="2" t="s">
        <v>286</v>
      </c>
      <c r="C3674" s="2" t="s">
        <v>34</v>
      </c>
      <c r="D3674" s="2" t="s">
        <v>287</v>
      </c>
      <c r="E3674" s="2" t="s">
        <v>393</v>
      </c>
      <c r="F3674" s="3">
        <v>5</v>
      </c>
      <c r="G3674" s="2" t="s">
        <v>1101</v>
      </c>
      <c r="H3674" s="2" t="s">
        <v>15791</v>
      </c>
      <c r="I3674" s="3" t="s">
        <v>15792</v>
      </c>
      <c r="J3674" s="3" t="s">
        <v>1098</v>
      </c>
      <c r="K3674" s="2" t="s">
        <v>15793</v>
      </c>
    </row>
    <row r="3675" spans="1:11" x14ac:dyDescent="0.25">
      <c r="A3675" s="2" t="s">
        <v>15794</v>
      </c>
      <c r="B3675" s="2" t="s">
        <v>286</v>
      </c>
      <c r="C3675" s="2" t="s">
        <v>34</v>
      </c>
      <c r="D3675" s="2" t="s">
        <v>287</v>
      </c>
      <c r="E3675" s="2" t="s">
        <v>393</v>
      </c>
      <c r="F3675" s="3">
        <v>6</v>
      </c>
      <c r="G3675" s="2" t="s">
        <v>1101</v>
      </c>
      <c r="H3675" s="2" t="s">
        <v>15795</v>
      </c>
      <c r="I3675" s="3" t="s">
        <v>15796</v>
      </c>
      <c r="J3675" s="3" t="s">
        <v>1098</v>
      </c>
      <c r="K3675" s="2" t="s">
        <v>15797</v>
      </c>
    </row>
    <row r="3676" spans="1:11" x14ac:dyDescent="0.25">
      <c r="A3676" s="2" t="s">
        <v>15798</v>
      </c>
      <c r="B3676" s="2" t="s">
        <v>286</v>
      </c>
      <c r="C3676" s="2" t="s">
        <v>34</v>
      </c>
      <c r="D3676" s="2" t="s">
        <v>287</v>
      </c>
      <c r="E3676" s="2" t="s">
        <v>398</v>
      </c>
      <c r="F3676" s="3">
        <v>0</v>
      </c>
      <c r="G3676" s="2" t="s">
        <v>1095</v>
      </c>
      <c r="H3676" s="2" t="s">
        <v>15799</v>
      </c>
      <c r="I3676" s="3" t="s">
        <v>15800</v>
      </c>
      <c r="J3676" s="3" t="s">
        <v>1132</v>
      </c>
      <c r="K3676" s="2" t="s">
        <v>15801</v>
      </c>
    </row>
    <row r="3677" spans="1:11" x14ac:dyDescent="0.25">
      <c r="A3677" s="2" t="s">
        <v>15802</v>
      </c>
      <c r="B3677" s="2" t="s">
        <v>286</v>
      </c>
      <c r="C3677" s="2" t="s">
        <v>34</v>
      </c>
      <c r="D3677" s="2" t="s">
        <v>287</v>
      </c>
      <c r="E3677" s="2" t="s">
        <v>398</v>
      </c>
      <c r="F3677" s="3">
        <v>1</v>
      </c>
      <c r="G3677" s="2" t="s">
        <v>1101</v>
      </c>
      <c r="H3677" s="2" t="s">
        <v>15803</v>
      </c>
      <c r="I3677" s="3" t="s">
        <v>15804</v>
      </c>
      <c r="J3677" s="3" t="s">
        <v>1098</v>
      </c>
      <c r="K3677" s="2" t="s">
        <v>15805</v>
      </c>
    </row>
    <row r="3678" spans="1:11" x14ac:dyDescent="0.25">
      <c r="A3678" s="2" t="s">
        <v>15806</v>
      </c>
      <c r="B3678" s="2" t="s">
        <v>286</v>
      </c>
      <c r="C3678" s="2" t="s">
        <v>34</v>
      </c>
      <c r="D3678" s="2" t="s">
        <v>287</v>
      </c>
      <c r="E3678" s="2" t="s">
        <v>398</v>
      </c>
      <c r="F3678" s="3">
        <v>2</v>
      </c>
      <c r="G3678" s="2" t="s">
        <v>1101</v>
      </c>
      <c r="H3678" s="2" t="s">
        <v>15807</v>
      </c>
      <c r="I3678" s="3" t="s">
        <v>15808</v>
      </c>
      <c r="J3678" s="3" t="s">
        <v>1098</v>
      </c>
      <c r="K3678" s="2" t="s">
        <v>15809</v>
      </c>
    </row>
    <row r="3679" spans="1:11" x14ac:dyDescent="0.25">
      <c r="A3679" s="2" t="s">
        <v>15810</v>
      </c>
      <c r="B3679" s="2" t="s">
        <v>286</v>
      </c>
      <c r="C3679" s="2" t="s">
        <v>34</v>
      </c>
      <c r="D3679" s="2" t="s">
        <v>287</v>
      </c>
      <c r="E3679" s="2" t="s">
        <v>398</v>
      </c>
      <c r="F3679" s="3">
        <v>3</v>
      </c>
      <c r="G3679" s="2" t="s">
        <v>1101</v>
      </c>
      <c r="H3679" s="2" t="s">
        <v>15811</v>
      </c>
      <c r="I3679" s="3" t="s">
        <v>15812</v>
      </c>
      <c r="J3679" s="3" t="s">
        <v>1098</v>
      </c>
      <c r="K3679" s="2" t="s">
        <v>15813</v>
      </c>
    </row>
    <row r="3680" spans="1:11" x14ac:dyDescent="0.25">
      <c r="A3680" s="2" t="s">
        <v>15814</v>
      </c>
      <c r="B3680" s="2" t="s">
        <v>286</v>
      </c>
      <c r="C3680" s="2" t="s">
        <v>34</v>
      </c>
      <c r="D3680" s="2" t="s">
        <v>287</v>
      </c>
      <c r="E3680" s="2" t="s">
        <v>398</v>
      </c>
      <c r="F3680" s="3">
        <v>4</v>
      </c>
      <c r="G3680" s="2" t="s">
        <v>1101</v>
      </c>
      <c r="H3680" s="2" t="s">
        <v>15815</v>
      </c>
      <c r="I3680" s="3" t="s">
        <v>15816</v>
      </c>
      <c r="J3680" s="3" t="s">
        <v>1098</v>
      </c>
      <c r="K3680" s="2" t="s">
        <v>15817</v>
      </c>
    </row>
    <row r="3681" spans="1:11" x14ac:dyDescent="0.25">
      <c r="A3681" s="2" t="s">
        <v>15818</v>
      </c>
      <c r="B3681" s="2" t="s">
        <v>286</v>
      </c>
      <c r="C3681" s="2" t="s">
        <v>34</v>
      </c>
      <c r="D3681" s="2" t="s">
        <v>287</v>
      </c>
      <c r="E3681" s="2" t="s">
        <v>398</v>
      </c>
      <c r="F3681" s="3">
        <v>5</v>
      </c>
      <c r="G3681" s="2" t="s">
        <v>1101</v>
      </c>
      <c r="H3681" s="2" t="s">
        <v>15819</v>
      </c>
      <c r="I3681" s="3" t="s">
        <v>15820</v>
      </c>
      <c r="J3681" s="3" t="s">
        <v>1098</v>
      </c>
      <c r="K3681" s="2" t="s">
        <v>15821</v>
      </c>
    </row>
    <row r="3682" spans="1:11" x14ac:dyDescent="0.25">
      <c r="A3682" s="2" t="s">
        <v>15822</v>
      </c>
      <c r="B3682" s="2" t="s">
        <v>286</v>
      </c>
      <c r="C3682" s="2" t="s">
        <v>34</v>
      </c>
      <c r="D3682" s="2" t="s">
        <v>287</v>
      </c>
      <c r="E3682" s="2" t="s">
        <v>398</v>
      </c>
      <c r="F3682" s="3">
        <v>6</v>
      </c>
      <c r="G3682" s="2" t="s">
        <v>1101</v>
      </c>
      <c r="H3682" s="2" t="s">
        <v>15823</v>
      </c>
      <c r="I3682" s="3" t="s">
        <v>15824</v>
      </c>
      <c r="J3682" s="3" t="s">
        <v>1098</v>
      </c>
      <c r="K3682" s="2" t="s">
        <v>15825</v>
      </c>
    </row>
    <row r="3683" spans="1:11" x14ac:dyDescent="0.25">
      <c r="A3683" s="2" t="s">
        <v>15826</v>
      </c>
      <c r="B3683" s="2" t="s">
        <v>295</v>
      </c>
      <c r="C3683" s="2" t="s">
        <v>34</v>
      </c>
      <c r="D3683" s="2" t="s">
        <v>296</v>
      </c>
      <c r="E3683" s="2" t="s">
        <v>1144</v>
      </c>
      <c r="F3683" s="3">
        <v>0</v>
      </c>
      <c r="G3683" s="2" t="s">
        <v>1095</v>
      </c>
      <c r="H3683" s="2" t="s">
        <v>15827</v>
      </c>
      <c r="I3683" s="3" t="s">
        <v>15828</v>
      </c>
      <c r="J3683" s="3" t="s">
        <v>1098</v>
      </c>
      <c r="K3683" s="2" t="s">
        <v>15829</v>
      </c>
    </row>
    <row r="3684" spans="1:11" x14ac:dyDescent="0.25">
      <c r="A3684" s="2" t="s">
        <v>15830</v>
      </c>
      <c r="B3684" s="2" t="s">
        <v>295</v>
      </c>
      <c r="C3684" s="2" t="s">
        <v>34</v>
      </c>
      <c r="D3684" s="2" t="s">
        <v>296</v>
      </c>
      <c r="E3684" s="2" t="s">
        <v>1144</v>
      </c>
      <c r="F3684" s="3">
        <v>1</v>
      </c>
      <c r="G3684" s="2" t="s">
        <v>1101</v>
      </c>
      <c r="H3684" s="2" t="s">
        <v>15831</v>
      </c>
      <c r="I3684" s="3" t="s">
        <v>15832</v>
      </c>
      <c r="J3684" s="3" t="s">
        <v>1098</v>
      </c>
      <c r="K3684" s="2" t="s">
        <v>15833</v>
      </c>
    </row>
    <row r="3685" spans="1:11" x14ac:dyDescent="0.25">
      <c r="A3685" s="2" t="s">
        <v>15834</v>
      </c>
      <c r="B3685" s="2" t="s">
        <v>295</v>
      </c>
      <c r="C3685" s="2" t="s">
        <v>34</v>
      </c>
      <c r="D3685" s="2" t="s">
        <v>296</v>
      </c>
      <c r="E3685" s="2" t="s">
        <v>1144</v>
      </c>
      <c r="F3685" s="3">
        <v>2</v>
      </c>
      <c r="G3685" s="2" t="s">
        <v>1101</v>
      </c>
      <c r="H3685" s="2" t="s">
        <v>15835</v>
      </c>
      <c r="I3685" s="3" t="s">
        <v>15836</v>
      </c>
      <c r="J3685" s="3" t="s">
        <v>1098</v>
      </c>
      <c r="K3685" s="2" t="s">
        <v>15837</v>
      </c>
    </row>
    <row r="3686" spans="1:11" x14ac:dyDescent="0.25">
      <c r="A3686" s="2" t="s">
        <v>15838</v>
      </c>
      <c r="B3686" s="2" t="s">
        <v>295</v>
      </c>
      <c r="C3686" s="2" t="s">
        <v>34</v>
      </c>
      <c r="D3686" s="2" t="s">
        <v>296</v>
      </c>
      <c r="E3686" s="2" t="s">
        <v>1144</v>
      </c>
      <c r="F3686" s="3">
        <v>3</v>
      </c>
      <c r="G3686" s="2" t="s">
        <v>1101</v>
      </c>
      <c r="H3686" s="2" t="s">
        <v>15839</v>
      </c>
      <c r="I3686" s="3" t="s">
        <v>15840</v>
      </c>
      <c r="J3686" s="3" t="s">
        <v>1098</v>
      </c>
      <c r="K3686" s="2" t="s">
        <v>15841</v>
      </c>
    </row>
    <row r="3687" spans="1:11" x14ac:dyDescent="0.25">
      <c r="A3687" s="2" t="s">
        <v>15842</v>
      </c>
      <c r="B3687" s="2" t="s">
        <v>295</v>
      </c>
      <c r="C3687" s="2" t="s">
        <v>34</v>
      </c>
      <c r="D3687" s="2" t="s">
        <v>296</v>
      </c>
      <c r="E3687" s="2" t="s">
        <v>1144</v>
      </c>
      <c r="F3687" s="3">
        <v>4</v>
      </c>
      <c r="G3687" s="2" t="s">
        <v>1101</v>
      </c>
      <c r="H3687" s="2" t="s">
        <v>15843</v>
      </c>
      <c r="I3687" s="3" t="s">
        <v>15844</v>
      </c>
      <c r="J3687" s="3" t="s">
        <v>1098</v>
      </c>
      <c r="K3687" s="2" t="s">
        <v>15845</v>
      </c>
    </row>
    <row r="3688" spans="1:11" x14ac:dyDescent="0.25">
      <c r="A3688" s="2" t="s">
        <v>15846</v>
      </c>
      <c r="B3688" s="2" t="s">
        <v>295</v>
      </c>
      <c r="C3688" s="2" t="s">
        <v>34</v>
      </c>
      <c r="D3688" s="2" t="s">
        <v>296</v>
      </c>
      <c r="E3688" s="2" t="s">
        <v>1144</v>
      </c>
      <c r="F3688" s="3">
        <v>5</v>
      </c>
      <c r="G3688" s="2" t="s">
        <v>1101</v>
      </c>
      <c r="H3688" s="2" t="s">
        <v>15847</v>
      </c>
      <c r="I3688" s="3" t="s">
        <v>15848</v>
      </c>
      <c r="J3688" s="3" t="s">
        <v>1098</v>
      </c>
      <c r="K3688" s="2" t="s">
        <v>15849</v>
      </c>
    </row>
    <row r="3689" spans="1:11" x14ac:dyDescent="0.25">
      <c r="A3689" s="2" t="s">
        <v>15850</v>
      </c>
      <c r="B3689" s="2" t="s">
        <v>295</v>
      </c>
      <c r="C3689" s="2" t="s">
        <v>34</v>
      </c>
      <c r="D3689" s="2" t="s">
        <v>296</v>
      </c>
      <c r="E3689" s="2" t="s">
        <v>1144</v>
      </c>
      <c r="F3689" s="3">
        <v>6</v>
      </c>
      <c r="G3689" s="2" t="s">
        <v>1101</v>
      </c>
      <c r="H3689" s="2" t="s">
        <v>15851</v>
      </c>
      <c r="I3689" s="3" t="s">
        <v>15852</v>
      </c>
      <c r="J3689" s="3" t="s">
        <v>1098</v>
      </c>
      <c r="K3689" s="2" t="s">
        <v>15853</v>
      </c>
    </row>
    <row r="3690" spans="1:11" x14ac:dyDescent="0.25">
      <c r="A3690" s="2" t="s">
        <v>15854</v>
      </c>
      <c r="B3690" s="2" t="s">
        <v>295</v>
      </c>
      <c r="C3690" s="2" t="s">
        <v>34</v>
      </c>
      <c r="D3690" s="2" t="s">
        <v>296</v>
      </c>
      <c r="E3690" s="2" t="s">
        <v>364</v>
      </c>
      <c r="F3690" s="3">
        <v>0</v>
      </c>
      <c r="G3690" s="2" t="s">
        <v>1095</v>
      </c>
      <c r="H3690" s="2" t="s">
        <v>15855</v>
      </c>
      <c r="I3690" s="3" t="s">
        <v>15856</v>
      </c>
      <c r="J3690" s="3" t="s">
        <v>1098</v>
      </c>
      <c r="K3690" s="2" t="s">
        <v>15857</v>
      </c>
    </row>
    <row r="3691" spans="1:11" x14ac:dyDescent="0.25">
      <c r="A3691" s="2" t="s">
        <v>15858</v>
      </c>
      <c r="B3691" s="2" t="s">
        <v>295</v>
      </c>
      <c r="C3691" s="2" t="s">
        <v>34</v>
      </c>
      <c r="D3691" s="2" t="s">
        <v>296</v>
      </c>
      <c r="E3691" s="2" t="s">
        <v>364</v>
      </c>
      <c r="F3691" s="3">
        <v>1</v>
      </c>
      <c r="G3691" s="2" t="s">
        <v>1101</v>
      </c>
      <c r="H3691" s="2" t="s">
        <v>15859</v>
      </c>
      <c r="I3691" s="3" t="s">
        <v>15860</v>
      </c>
      <c r="J3691" s="3" t="s">
        <v>1098</v>
      </c>
      <c r="K3691" s="2" t="s">
        <v>15861</v>
      </c>
    </row>
    <row r="3692" spans="1:11" x14ac:dyDescent="0.25">
      <c r="A3692" s="2" t="s">
        <v>15862</v>
      </c>
      <c r="B3692" s="2" t="s">
        <v>295</v>
      </c>
      <c r="C3692" s="2" t="s">
        <v>34</v>
      </c>
      <c r="D3692" s="2" t="s">
        <v>296</v>
      </c>
      <c r="E3692" s="2" t="s">
        <v>364</v>
      </c>
      <c r="F3692" s="3">
        <v>2</v>
      </c>
      <c r="G3692" s="2" t="s">
        <v>1101</v>
      </c>
      <c r="H3692" s="2" t="s">
        <v>15863</v>
      </c>
      <c r="I3692" s="3" t="s">
        <v>15864</v>
      </c>
      <c r="J3692" s="3" t="s">
        <v>1098</v>
      </c>
      <c r="K3692" s="2" t="s">
        <v>15865</v>
      </c>
    </row>
    <row r="3693" spans="1:11" x14ac:dyDescent="0.25">
      <c r="A3693" s="2" t="s">
        <v>15866</v>
      </c>
      <c r="B3693" s="2" t="s">
        <v>295</v>
      </c>
      <c r="C3693" s="2" t="s">
        <v>34</v>
      </c>
      <c r="D3693" s="2" t="s">
        <v>296</v>
      </c>
      <c r="E3693" s="2" t="s">
        <v>364</v>
      </c>
      <c r="F3693" s="3">
        <v>3</v>
      </c>
      <c r="G3693" s="2" t="s">
        <v>1101</v>
      </c>
      <c r="H3693" s="2" t="s">
        <v>15867</v>
      </c>
      <c r="I3693" s="3" t="s">
        <v>15868</v>
      </c>
      <c r="J3693" s="3" t="s">
        <v>1098</v>
      </c>
      <c r="K3693" s="2" t="s">
        <v>15869</v>
      </c>
    </row>
    <row r="3694" spans="1:11" x14ac:dyDescent="0.25">
      <c r="A3694" s="2" t="s">
        <v>15870</v>
      </c>
      <c r="B3694" s="2" t="s">
        <v>295</v>
      </c>
      <c r="C3694" s="2" t="s">
        <v>34</v>
      </c>
      <c r="D3694" s="2" t="s">
        <v>296</v>
      </c>
      <c r="E3694" s="2" t="s">
        <v>364</v>
      </c>
      <c r="F3694" s="3">
        <v>4</v>
      </c>
      <c r="G3694" s="2" t="s">
        <v>1101</v>
      </c>
      <c r="H3694" s="2" t="s">
        <v>15871</v>
      </c>
      <c r="I3694" s="3" t="s">
        <v>15872</v>
      </c>
      <c r="J3694" s="3" t="s">
        <v>1098</v>
      </c>
      <c r="K3694" s="2" t="s">
        <v>15873</v>
      </c>
    </row>
    <row r="3695" spans="1:11" x14ac:dyDescent="0.25">
      <c r="A3695" s="2" t="s">
        <v>15874</v>
      </c>
      <c r="B3695" s="2" t="s">
        <v>295</v>
      </c>
      <c r="C3695" s="2" t="s">
        <v>34</v>
      </c>
      <c r="D3695" s="2" t="s">
        <v>296</v>
      </c>
      <c r="E3695" s="2" t="s">
        <v>364</v>
      </c>
      <c r="F3695" s="3">
        <v>5</v>
      </c>
      <c r="G3695" s="2" t="s">
        <v>1101</v>
      </c>
      <c r="H3695" s="2" t="s">
        <v>15875</v>
      </c>
      <c r="I3695" s="3" t="s">
        <v>15876</v>
      </c>
      <c r="J3695" s="3" t="s">
        <v>1098</v>
      </c>
      <c r="K3695" s="2" t="s">
        <v>15877</v>
      </c>
    </row>
    <row r="3696" spans="1:11" x14ac:dyDescent="0.25">
      <c r="A3696" s="2" t="s">
        <v>15878</v>
      </c>
      <c r="B3696" s="2" t="s">
        <v>295</v>
      </c>
      <c r="C3696" s="2" t="s">
        <v>34</v>
      </c>
      <c r="D3696" s="2" t="s">
        <v>296</v>
      </c>
      <c r="E3696" s="2" t="s">
        <v>364</v>
      </c>
      <c r="F3696" s="3">
        <v>6</v>
      </c>
      <c r="G3696" s="2" t="s">
        <v>1101</v>
      </c>
      <c r="H3696" s="2" t="s">
        <v>15879</v>
      </c>
      <c r="I3696" s="3" t="s">
        <v>15880</v>
      </c>
      <c r="J3696" s="3" t="s">
        <v>1098</v>
      </c>
      <c r="K3696" s="2" t="s">
        <v>15881</v>
      </c>
    </row>
    <row r="3697" spans="1:11" x14ac:dyDescent="0.25">
      <c r="A3697" s="2" t="s">
        <v>15882</v>
      </c>
      <c r="B3697" s="2" t="s">
        <v>295</v>
      </c>
      <c r="C3697" s="2" t="s">
        <v>34</v>
      </c>
      <c r="D3697" s="2" t="s">
        <v>296</v>
      </c>
      <c r="E3697" s="2" t="s">
        <v>393</v>
      </c>
      <c r="F3697" s="3">
        <v>0</v>
      </c>
      <c r="G3697" s="2" t="s">
        <v>1095</v>
      </c>
      <c r="H3697" s="2" t="s">
        <v>15883</v>
      </c>
      <c r="I3697" s="3" t="s">
        <v>15884</v>
      </c>
      <c r="J3697" s="3" t="s">
        <v>1098</v>
      </c>
      <c r="K3697" s="2" t="s">
        <v>15885</v>
      </c>
    </row>
    <row r="3698" spans="1:11" x14ac:dyDescent="0.25">
      <c r="A3698" s="2" t="s">
        <v>15886</v>
      </c>
      <c r="B3698" s="2" t="s">
        <v>295</v>
      </c>
      <c r="C3698" s="2" t="s">
        <v>34</v>
      </c>
      <c r="D3698" s="2" t="s">
        <v>296</v>
      </c>
      <c r="E3698" s="2" t="s">
        <v>393</v>
      </c>
      <c r="F3698" s="3">
        <v>1</v>
      </c>
      <c r="G3698" s="2" t="s">
        <v>1101</v>
      </c>
      <c r="H3698" s="2" t="s">
        <v>15887</v>
      </c>
      <c r="I3698" s="3" t="s">
        <v>15888</v>
      </c>
      <c r="J3698" s="3" t="s">
        <v>1098</v>
      </c>
      <c r="K3698" s="2" t="s">
        <v>15889</v>
      </c>
    </row>
    <row r="3699" spans="1:11" x14ac:dyDescent="0.25">
      <c r="A3699" s="2" t="s">
        <v>15890</v>
      </c>
      <c r="B3699" s="2" t="s">
        <v>295</v>
      </c>
      <c r="C3699" s="2" t="s">
        <v>34</v>
      </c>
      <c r="D3699" s="2" t="s">
        <v>296</v>
      </c>
      <c r="E3699" s="2" t="s">
        <v>393</v>
      </c>
      <c r="F3699" s="3">
        <v>2</v>
      </c>
      <c r="G3699" s="2" t="s">
        <v>1101</v>
      </c>
      <c r="H3699" s="2" t="s">
        <v>15891</v>
      </c>
      <c r="I3699" s="3" t="s">
        <v>15892</v>
      </c>
      <c r="J3699" s="3" t="s">
        <v>1098</v>
      </c>
      <c r="K3699" s="2" t="s">
        <v>15893</v>
      </c>
    </row>
    <row r="3700" spans="1:11" x14ac:dyDescent="0.25">
      <c r="A3700" s="2" t="s">
        <v>15894</v>
      </c>
      <c r="B3700" s="2" t="s">
        <v>295</v>
      </c>
      <c r="C3700" s="2" t="s">
        <v>34</v>
      </c>
      <c r="D3700" s="2" t="s">
        <v>296</v>
      </c>
      <c r="E3700" s="2" t="s">
        <v>393</v>
      </c>
      <c r="F3700" s="3">
        <v>3</v>
      </c>
      <c r="G3700" s="2" t="s">
        <v>1101</v>
      </c>
      <c r="H3700" s="2" t="s">
        <v>15895</v>
      </c>
      <c r="I3700" s="3" t="s">
        <v>15896</v>
      </c>
      <c r="J3700" s="3" t="s">
        <v>1098</v>
      </c>
      <c r="K3700" s="2" t="s">
        <v>15897</v>
      </c>
    </row>
    <row r="3701" spans="1:11" x14ac:dyDescent="0.25">
      <c r="A3701" s="2" t="s">
        <v>15898</v>
      </c>
      <c r="B3701" s="2" t="s">
        <v>295</v>
      </c>
      <c r="C3701" s="2" t="s">
        <v>34</v>
      </c>
      <c r="D3701" s="2" t="s">
        <v>296</v>
      </c>
      <c r="E3701" s="2" t="s">
        <v>393</v>
      </c>
      <c r="F3701" s="3">
        <v>4</v>
      </c>
      <c r="G3701" s="2" t="s">
        <v>1101</v>
      </c>
      <c r="H3701" s="2" t="s">
        <v>15899</v>
      </c>
      <c r="I3701" s="3" t="s">
        <v>15900</v>
      </c>
      <c r="J3701" s="3" t="s">
        <v>1098</v>
      </c>
      <c r="K3701" s="2" t="s">
        <v>15901</v>
      </c>
    </row>
    <row r="3702" spans="1:11" x14ac:dyDescent="0.25">
      <c r="A3702" s="2" t="s">
        <v>15902</v>
      </c>
      <c r="B3702" s="2" t="s">
        <v>295</v>
      </c>
      <c r="C3702" s="2" t="s">
        <v>34</v>
      </c>
      <c r="D3702" s="2" t="s">
        <v>296</v>
      </c>
      <c r="E3702" s="2" t="s">
        <v>393</v>
      </c>
      <c r="F3702" s="3">
        <v>5</v>
      </c>
      <c r="G3702" s="2" t="s">
        <v>1101</v>
      </c>
      <c r="H3702" s="2" t="s">
        <v>15903</v>
      </c>
      <c r="I3702" s="3" t="s">
        <v>15904</v>
      </c>
      <c r="J3702" s="3" t="s">
        <v>1098</v>
      </c>
      <c r="K3702" s="2" t="s">
        <v>15905</v>
      </c>
    </row>
    <row r="3703" spans="1:11" x14ac:dyDescent="0.25">
      <c r="A3703" s="2" t="s">
        <v>15906</v>
      </c>
      <c r="B3703" s="2" t="s">
        <v>295</v>
      </c>
      <c r="C3703" s="2" t="s">
        <v>34</v>
      </c>
      <c r="D3703" s="2" t="s">
        <v>296</v>
      </c>
      <c r="E3703" s="2" t="s">
        <v>393</v>
      </c>
      <c r="F3703" s="3">
        <v>6</v>
      </c>
      <c r="G3703" s="2" t="s">
        <v>1101</v>
      </c>
      <c r="H3703" s="2" t="s">
        <v>15907</v>
      </c>
      <c r="I3703" s="3" t="s">
        <v>15908</v>
      </c>
      <c r="J3703" s="3" t="s">
        <v>1098</v>
      </c>
      <c r="K3703" s="2" t="s">
        <v>15909</v>
      </c>
    </row>
    <row r="3704" spans="1:11" x14ac:dyDescent="0.25">
      <c r="A3704" s="2" t="s">
        <v>15910</v>
      </c>
      <c r="B3704" s="2" t="s">
        <v>295</v>
      </c>
      <c r="C3704" s="2" t="s">
        <v>34</v>
      </c>
      <c r="D3704" s="2" t="s">
        <v>296</v>
      </c>
      <c r="E3704" s="2" t="s">
        <v>398</v>
      </c>
      <c r="F3704" s="3">
        <v>0</v>
      </c>
      <c r="G3704" s="2" t="s">
        <v>1095</v>
      </c>
      <c r="H3704" s="2" t="s">
        <v>15911</v>
      </c>
      <c r="I3704" s="3" t="s">
        <v>15912</v>
      </c>
      <c r="J3704" s="3" t="s">
        <v>1098</v>
      </c>
      <c r="K3704" s="2" t="s">
        <v>15913</v>
      </c>
    </row>
    <row r="3705" spans="1:11" x14ac:dyDescent="0.25">
      <c r="A3705" s="2" t="s">
        <v>15914</v>
      </c>
      <c r="B3705" s="2" t="s">
        <v>295</v>
      </c>
      <c r="C3705" s="2" t="s">
        <v>34</v>
      </c>
      <c r="D3705" s="2" t="s">
        <v>296</v>
      </c>
      <c r="E3705" s="2" t="s">
        <v>398</v>
      </c>
      <c r="F3705" s="3">
        <v>1</v>
      </c>
      <c r="G3705" s="2" t="s">
        <v>1101</v>
      </c>
      <c r="H3705" s="2" t="s">
        <v>15915</v>
      </c>
      <c r="I3705" s="3" t="s">
        <v>15916</v>
      </c>
      <c r="J3705" s="3" t="s">
        <v>1098</v>
      </c>
      <c r="K3705" s="2" t="s">
        <v>15917</v>
      </c>
    </row>
    <row r="3706" spans="1:11" x14ac:dyDescent="0.25">
      <c r="A3706" s="2" t="s">
        <v>15918</v>
      </c>
      <c r="B3706" s="2" t="s">
        <v>295</v>
      </c>
      <c r="C3706" s="2" t="s">
        <v>34</v>
      </c>
      <c r="D3706" s="2" t="s">
        <v>296</v>
      </c>
      <c r="E3706" s="2" t="s">
        <v>398</v>
      </c>
      <c r="F3706" s="3">
        <v>2</v>
      </c>
      <c r="G3706" s="2" t="s">
        <v>1101</v>
      </c>
      <c r="H3706" s="2" t="s">
        <v>15919</v>
      </c>
      <c r="I3706" s="3" t="s">
        <v>15920</v>
      </c>
      <c r="J3706" s="3" t="s">
        <v>1098</v>
      </c>
      <c r="K3706" s="2" t="s">
        <v>15921</v>
      </c>
    </row>
    <row r="3707" spans="1:11" x14ac:dyDescent="0.25">
      <c r="A3707" s="2" t="s">
        <v>15922</v>
      </c>
      <c r="B3707" s="2" t="s">
        <v>295</v>
      </c>
      <c r="C3707" s="2" t="s">
        <v>34</v>
      </c>
      <c r="D3707" s="2" t="s">
        <v>296</v>
      </c>
      <c r="E3707" s="2" t="s">
        <v>398</v>
      </c>
      <c r="F3707" s="3">
        <v>3</v>
      </c>
      <c r="G3707" s="2" t="s">
        <v>1101</v>
      </c>
      <c r="H3707" s="2" t="s">
        <v>15923</v>
      </c>
      <c r="I3707" s="3" t="s">
        <v>15924</v>
      </c>
      <c r="J3707" s="3" t="s">
        <v>1098</v>
      </c>
      <c r="K3707" s="2" t="s">
        <v>15925</v>
      </c>
    </row>
    <row r="3708" spans="1:11" x14ac:dyDescent="0.25">
      <c r="A3708" s="2" t="s">
        <v>15926</v>
      </c>
      <c r="B3708" s="2" t="s">
        <v>295</v>
      </c>
      <c r="C3708" s="2" t="s">
        <v>34</v>
      </c>
      <c r="D3708" s="2" t="s">
        <v>296</v>
      </c>
      <c r="E3708" s="2" t="s">
        <v>398</v>
      </c>
      <c r="F3708" s="3">
        <v>4</v>
      </c>
      <c r="G3708" s="2" t="s">
        <v>1101</v>
      </c>
      <c r="H3708" s="2" t="s">
        <v>15927</v>
      </c>
      <c r="I3708" s="3" t="s">
        <v>15928</v>
      </c>
      <c r="J3708" s="3" t="s">
        <v>1098</v>
      </c>
      <c r="K3708" s="2" t="s">
        <v>15929</v>
      </c>
    </row>
    <row r="3709" spans="1:11" x14ac:dyDescent="0.25">
      <c r="A3709" s="2" t="s">
        <v>15930</v>
      </c>
      <c r="B3709" s="2" t="s">
        <v>295</v>
      </c>
      <c r="C3709" s="2" t="s">
        <v>34</v>
      </c>
      <c r="D3709" s="2" t="s">
        <v>296</v>
      </c>
      <c r="E3709" s="2" t="s">
        <v>398</v>
      </c>
      <c r="F3709" s="3">
        <v>5</v>
      </c>
      <c r="G3709" s="2" t="s">
        <v>1101</v>
      </c>
      <c r="H3709" s="2" t="s">
        <v>15931</v>
      </c>
      <c r="I3709" s="3" t="s">
        <v>15932</v>
      </c>
      <c r="J3709" s="3" t="s">
        <v>1098</v>
      </c>
      <c r="K3709" s="2" t="s">
        <v>15933</v>
      </c>
    </row>
    <row r="3710" spans="1:11" x14ac:dyDescent="0.25">
      <c r="A3710" s="2" t="s">
        <v>15934</v>
      </c>
      <c r="B3710" s="2" t="s">
        <v>295</v>
      </c>
      <c r="C3710" s="2" t="s">
        <v>34</v>
      </c>
      <c r="D3710" s="2" t="s">
        <v>296</v>
      </c>
      <c r="E3710" s="2" t="s">
        <v>398</v>
      </c>
      <c r="F3710" s="3">
        <v>6</v>
      </c>
      <c r="G3710" s="2" t="s">
        <v>1101</v>
      </c>
      <c r="H3710" s="2" t="s">
        <v>15935</v>
      </c>
      <c r="I3710" s="3" t="s">
        <v>15936</v>
      </c>
      <c r="J3710" s="3" t="s">
        <v>1098</v>
      </c>
      <c r="K3710" s="2" t="s">
        <v>15937</v>
      </c>
    </row>
    <row r="3711" spans="1:11" x14ac:dyDescent="0.25">
      <c r="A3711" s="2" t="s">
        <v>15938</v>
      </c>
      <c r="B3711" s="2" t="s">
        <v>289</v>
      </c>
      <c r="C3711" s="2" t="s">
        <v>34</v>
      </c>
      <c r="D3711" s="2" t="s">
        <v>290</v>
      </c>
      <c r="E3711" s="2" t="s">
        <v>1144</v>
      </c>
      <c r="F3711" s="3">
        <v>0</v>
      </c>
      <c r="G3711" s="2" t="s">
        <v>1095</v>
      </c>
      <c r="H3711" s="2" t="s">
        <v>15939</v>
      </c>
      <c r="I3711" s="3" t="s">
        <v>15940</v>
      </c>
      <c r="J3711" s="3" t="s">
        <v>1098</v>
      </c>
      <c r="K3711" s="2" t="s">
        <v>15941</v>
      </c>
    </row>
    <row r="3712" spans="1:11" x14ac:dyDescent="0.25">
      <c r="A3712" s="2" t="s">
        <v>15942</v>
      </c>
      <c r="B3712" s="2" t="s">
        <v>289</v>
      </c>
      <c r="C3712" s="2" t="s">
        <v>34</v>
      </c>
      <c r="D3712" s="2" t="s">
        <v>290</v>
      </c>
      <c r="E3712" s="2" t="s">
        <v>1144</v>
      </c>
      <c r="F3712" s="3">
        <v>1</v>
      </c>
      <c r="G3712" s="2" t="s">
        <v>1101</v>
      </c>
      <c r="H3712" s="2" t="s">
        <v>15943</v>
      </c>
      <c r="I3712" s="3" t="s">
        <v>15944</v>
      </c>
      <c r="J3712" s="3" t="s">
        <v>1098</v>
      </c>
      <c r="K3712" s="2" t="s">
        <v>15945</v>
      </c>
    </row>
    <row r="3713" spans="1:11" x14ac:dyDescent="0.25">
      <c r="A3713" s="2" t="s">
        <v>15946</v>
      </c>
      <c r="B3713" s="2" t="s">
        <v>289</v>
      </c>
      <c r="C3713" s="2" t="s">
        <v>34</v>
      </c>
      <c r="D3713" s="2" t="s">
        <v>290</v>
      </c>
      <c r="E3713" s="2" t="s">
        <v>1144</v>
      </c>
      <c r="F3713" s="3">
        <v>2</v>
      </c>
      <c r="G3713" s="2" t="s">
        <v>1101</v>
      </c>
      <c r="H3713" s="2" t="s">
        <v>15947</v>
      </c>
      <c r="I3713" s="3" t="s">
        <v>15948</v>
      </c>
      <c r="J3713" s="3" t="s">
        <v>1098</v>
      </c>
      <c r="K3713" s="2" t="s">
        <v>15949</v>
      </c>
    </row>
    <row r="3714" spans="1:11" x14ac:dyDescent="0.25">
      <c r="A3714" s="2" t="s">
        <v>15950</v>
      </c>
      <c r="B3714" s="2" t="s">
        <v>289</v>
      </c>
      <c r="C3714" s="2" t="s">
        <v>34</v>
      </c>
      <c r="D3714" s="2" t="s">
        <v>290</v>
      </c>
      <c r="E3714" s="2" t="s">
        <v>1144</v>
      </c>
      <c r="F3714" s="3">
        <v>3</v>
      </c>
      <c r="G3714" s="2" t="s">
        <v>1101</v>
      </c>
      <c r="H3714" s="2" t="s">
        <v>15951</v>
      </c>
      <c r="I3714" s="3" t="s">
        <v>15952</v>
      </c>
      <c r="J3714" s="3" t="s">
        <v>1098</v>
      </c>
      <c r="K3714" s="2" t="s">
        <v>15953</v>
      </c>
    </row>
    <row r="3715" spans="1:11" x14ac:dyDescent="0.25">
      <c r="A3715" s="2" t="s">
        <v>15954</v>
      </c>
      <c r="B3715" s="2" t="s">
        <v>289</v>
      </c>
      <c r="C3715" s="2" t="s">
        <v>34</v>
      </c>
      <c r="D3715" s="2" t="s">
        <v>290</v>
      </c>
      <c r="E3715" s="2" t="s">
        <v>1144</v>
      </c>
      <c r="F3715" s="3">
        <v>4</v>
      </c>
      <c r="G3715" s="2" t="s">
        <v>1101</v>
      </c>
      <c r="H3715" s="2" t="s">
        <v>15955</v>
      </c>
      <c r="I3715" s="3" t="s">
        <v>15956</v>
      </c>
      <c r="J3715" s="3" t="s">
        <v>1098</v>
      </c>
      <c r="K3715" s="2" t="s">
        <v>15957</v>
      </c>
    </row>
    <row r="3716" spans="1:11" x14ac:dyDescent="0.25">
      <c r="A3716" s="2" t="s">
        <v>15958</v>
      </c>
      <c r="B3716" s="2" t="s">
        <v>289</v>
      </c>
      <c r="C3716" s="2" t="s">
        <v>34</v>
      </c>
      <c r="D3716" s="2" t="s">
        <v>290</v>
      </c>
      <c r="E3716" s="2" t="s">
        <v>1144</v>
      </c>
      <c r="F3716" s="3">
        <v>5</v>
      </c>
      <c r="G3716" s="2" t="s">
        <v>1101</v>
      </c>
      <c r="H3716" s="2" t="s">
        <v>15959</v>
      </c>
      <c r="I3716" s="3" t="s">
        <v>15960</v>
      </c>
      <c r="J3716" s="3" t="s">
        <v>1137</v>
      </c>
      <c r="K3716" s="2" t="s">
        <v>15961</v>
      </c>
    </row>
    <row r="3717" spans="1:11" x14ac:dyDescent="0.25">
      <c r="A3717" s="2" t="s">
        <v>15962</v>
      </c>
      <c r="B3717" s="2" t="s">
        <v>289</v>
      </c>
      <c r="C3717" s="2" t="s">
        <v>34</v>
      </c>
      <c r="D3717" s="2" t="s">
        <v>290</v>
      </c>
      <c r="E3717" s="2" t="s">
        <v>1144</v>
      </c>
      <c r="F3717" s="3">
        <v>6</v>
      </c>
      <c r="G3717" s="2" t="s">
        <v>1101</v>
      </c>
      <c r="H3717" s="2" t="s">
        <v>15963</v>
      </c>
      <c r="I3717" s="3" t="s">
        <v>15964</v>
      </c>
      <c r="J3717" s="3" t="s">
        <v>1098</v>
      </c>
      <c r="K3717" s="2" t="s">
        <v>15965</v>
      </c>
    </row>
    <row r="3718" spans="1:11" x14ac:dyDescent="0.25">
      <c r="A3718" s="2" t="s">
        <v>15966</v>
      </c>
      <c r="B3718" s="2" t="s">
        <v>289</v>
      </c>
      <c r="C3718" s="2" t="s">
        <v>34</v>
      </c>
      <c r="D3718" s="2" t="s">
        <v>290</v>
      </c>
      <c r="E3718" s="2" t="s">
        <v>364</v>
      </c>
      <c r="F3718" s="3">
        <v>0</v>
      </c>
      <c r="G3718" s="2" t="s">
        <v>1095</v>
      </c>
      <c r="H3718" s="2" t="s">
        <v>15967</v>
      </c>
      <c r="I3718" s="3" t="s">
        <v>15968</v>
      </c>
      <c r="J3718" s="3" t="s">
        <v>1098</v>
      </c>
      <c r="K3718" s="2" t="s">
        <v>15969</v>
      </c>
    </row>
    <row r="3719" spans="1:11" x14ac:dyDescent="0.25">
      <c r="A3719" s="2" t="s">
        <v>15970</v>
      </c>
      <c r="B3719" s="2" t="s">
        <v>289</v>
      </c>
      <c r="C3719" s="2" t="s">
        <v>34</v>
      </c>
      <c r="D3719" s="2" t="s">
        <v>290</v>
      </c>
      <c r="E3719" s="2" t="s">
        <v>364</v>
      </c>
      <c r="F3719" s="3">
        <v>1</v>
      </c>
      <c r="G3719" s="2" t="s">
        <v>1101</v>
      </c>
      <c r="H3719" s="2" t="s">
        <v>15971</v>
      </c>
      <c r="I3719" s="3" t="s">
        <v>15972</v>
      </c>
      <c r="J3719" s="3" t="s">
        <v>1098</v>
      </c>
      <c r="K3719" s="2" t="s">
        <v>15973</v>
      </c>
    </row>
    <row r="3720" spans="1:11" x14ac:dyDescent="0.25">
      <c r="A3720" s="2" t="s">
        <v>15974</v>
      </c>
      <c r="B3720" s="2" t="s">
        <v>289</v>
      </c>
      <c r="C3720" s="2" t="s">
        <v>34</v>
      </c>
      <c r="D3720" s="2" t="s">
        <v>290</v>
      </c>
      <c r="E3720" s="2" t="s">
        <v>364</v>
      </c>
      <c r="F3720" s="3">
        <v>2</v>
      </c>
      <c r="G3720" s="2" t="s">
        <v>1101</v>
      </c>
      <c r="H3720" s="2" t="s">
        <v>15975</v>
      </c>
      <c r="I3720" s="3" t="s">
        <v>15976</v>
      </c>
      <c r="J3720" s="3" t="s">
        <v>1098</v>
      </c>
      <c r="K3720" s="2" t="s">
        <v>15977</v>
      </c>
    </row>
    <row r="3721" spans="1:11" x14ac:dyDescent="0.25">
      <c r="A3721" s="2" t="s">
        <v>15978</v>
      </c>
      <c r="B3721" s="2" t="s">
        <v>289</v>
      </c>
      <c r="C3721" s="2" t="s">
        <v>34</v>
      </c>
      <c r="D3721" s="2" t="s">
        <v>290</v>
      </c>
      <c r="E3721" s="2" t="s">
        <v>364</v>
      </c>
      <c r="F3721" s="3">
        <v>3</v>
      </c>
      <c r="G3721" s="2" t="s">
        <v>1101</v>
      </c>
      <c r="H3721" s="2" t="s">
        <v>15979</v>
      </c>
      <c r="I3721" s="3" t="s">
        <v>15980</v>
      </c>
      <c r="J3721" s="3" t="s">
        <v>1098</v>
      </c>
      <c r="K3721" s="2" t="s">
        <v>15981</v>
      </c>
    </row>
    <row r="3722" spans="1:11" x14ac:dyDescent="0.25">
      <c r="A3722" s="2" t="s">
        <v>15982</v>
      </c>
      <c r="B3722" s="2" t="s">
        <v>289</v>
      </c>
      <c r="C3722" s="2" t="s">
        <v>34</v>
      </c>
      <c r="D3722" s="2" t="s">
        <v>290</v>
      </c>
      <c r="E3722" s="2" t="s">
        <v>364</v>
      </c>
      <c r="F3722" s="3">
        <v>4</v>
      </c>
      <c r="G3722" s="2" t="s">
        <v>1101</v>
      </c>
      <c r="H3722" s="2" t="s">
        <v>15983</v>
      </c>
      <c r="I3722" s="3" t="s">
        <v>15984</v>
      </c>
      <c r="J3722" s="3" t="s">
        <v>1098</v>
      </c>
      <c r="K3722" s="2" t="s">
        <v>15985</v>
      </c>
    </row>
    <row r="3723" spans="1:11" x14ac:dyDescent="0.25">
      <c r="A3723" s="2" t="s">
        <v>15986</v>
      </c>
      <c r="B3723" s="2" t="s">
        <v>289</v>
      </c>
      <c r="C3723" s="2" t="s">
        <v>34</v>
      </c>
      <c r="D3723" s="2" t="s">
        <v>290</v>
      </c>
      <c r="E3723" s="2" t="s">
        <v>364</v>
      </c>
      <c r="F3723" s="3">
        <v>5</v>
      </c>
      <c r="G3723" s="2" t="s">
        <v>1101</v>
      </c>
      <c r="H3723" s="2" t="s">
        <v>15987</v>
      </c>
      <c r="I3723" s="3" t="s">
        <v>15988</v>
      </c>
      <c r="J3723" s="3" t="s">
        <v>2720</v>
      </c>
      <c r="K3723" s="2" t="s">
        <v>15989</v>
      </c>
    </row>
    <row r="3724" spans="1:11" x14ac:dyDescent="0.25">
      <c r="A3724" s="2" t="s">
        <v>15990</v>
      </c>
      <c r="B3724" s="2" t="s">
        <v>289</v>
      </c>
      <c r="C3724" s="2" t="s">
        <v>34</v>
      </c>
      <c r="D3724" s="2" t="s">
        <v>290</v>
      </c>
      <c r="E3724" s="2" t="s">
        <v>364</v>
      </c>
      <c r="F3724" s="3">
        <v>6</v>
      </c>
      <c r="G3724" s="2" t="s">
        <v>1101</v>
      </c>
      <c r="H3724" s="2" t="s">
        <v>15991</v>
      </c>
      <c r="I3724" s="3" t="s">
        <v>15992</v>
      </c>
      <c r="J3724" s="3" t="s">
        <v>1098</v>
      </c>
      <c r="K3724" s="2" t="s">
        <v>15993</v>
      </c>
    </row>
    <row r="3725" spans="1:11" x14ac:dyDescent="0.25">
      <c r="A3725" s="2" t="s">
        <v>15994</v>
      </c>
      <c r="B3725" s="2" t="s">
        <v>289</v>
      </c>
      <c r="C3725" s="2" t="s">
        <v>34</v>
      </c>
      <c r="D3725" s="2" t="s">
        <v>290</v>
      </c>
      <c r="E3725" s="2" t="s">
        <v>393</v>
      </c>
      <c r="F3725" s="3">
        <v>0</v>
      </c>
      <c r="G3725" s="2" t="s">
        <v>1095</v>
      </c>
      <c r="H3725" s="2" t="s">
        <v>15995</v>
      </c>
      <c r="I3725" s="3" t="s">
        <v>15996</v>
      </c>
      <c r="J3725" s="3" t="s">
        <v>1098</v>
      </c>
      <c r="K3725" s="2" t="s">
        <v>15997</v>
      </c>
    </row>
    <row r="3726" spans="1:11" x14ac:dyDescent="0.25">
      <c r="A3726" s="2" t="s">
        <v>15998</v>
      </c>
      <c r="B3726" s="2" t="s">
        <v>289</v>
      </c>
      <c r="C3726" s="2" t="s">
        <v>34</v>
      </c>
      <c r="D3726" s="2" t="s">
        <v>290</v>
      </c>
      <c r="E3726" s="2" t="s">
        <v>393</v>
      </c>
      <c r="F3726" s="3">
        <v>1</v>
      </c>
      <c r="G3726" s="2" t="s">
        <v>1101</v>
      </c>
      <c r="H3726" s="2" t="s">
        <v>15999</v>
      </c>
      <c r="I3726" s="3" t="s">
        <v>16000</v>
      </c>
      <c r="J3726" s="3" t="s">
        <v>1098</v>
      </c>
      <c r="K3726" s="2" t="s">
        <v>16001</v>
      </c>
    </row>
    <row r="3727" spans="1:11" x14ac:dyDescent="0.25">
      <c r="A3727" s="2" t="s">
        <v>16002</v>
      </c>
      <c r="B3727" s="2" t="s">
        <v>289</v>
      </c>
      <c r="C3727" s="2" t="s">
        <v>34</v>
      </c>
      <c r="D3727" s="2" t="s">
        <v>290</v>
      </c>
      <c r="E3727" s="2" t="s">
        <v>393</v>
      </c>
      <c r="F3727" s="3">
        <v>2</v>
      </c>
      <c r="G3727" s="2" t="s">
        <v>1101</v>
      </c>
      <c r="H3727" s="2" t="s">
        <v>16003</v>
      </c>
      <c r="I3727" s="3" t="s">
        <v>16004</v>
      </c>
      <c r="J3727" s="3" t="s">
        <v>1098</v>
      </c>
      <c r="K3727" s="2" t="s">
        <v>16005</v>
      </c>
    </row>
    <row r="3728" spans="1:11" x14ac:dyDescent="0.25">
      <c r="A3728" s="2" t="s">
        <v>16006</v>
      </c>
      <c r="B3728" s="2" t="s">
        <v>289</v>
      </c>
      <c r="C3728" s="2" t="s">
        <v>34</v>
      </c>
      <c r="D3728" s="2" t="s">
        <v>290</v>
      </c>
      <c r="E3728" s="2" t="s">
        <v>393</v>
      </c>
      <c r="F3728" s="3">
        <v>3</v>
      </c>
      <c r="G3728" s="2" t="s">
        <v>1101</v>
      </c>
      <c r="H3728" s="2" t="s">
        <v>16007</v>
      </c>
      <c r="I3728" s="3" t="s">
        <v>16008</v>
      </c>
      <c r="J3728" s="3" t="s">
        <v>1098</v>
      </c>
      <c r="K3728" s="2" t="s">
        <v>16009</v>
      </c>
    </row>
    <row r="3729" spans="1:11" x14ac:dyDescent="0.25">
      <c r="A3729" s="2" t="s">
        <v>16010</v>
      </c>
      <c r="B3729" s="2" t="s">
        <v>289</v>
      </c>
      <c r="C3729" s="2" t="s">
        <v>34</v>
      </c>
      <c r="D3729" s="2" t="s">
        <v>290</v>
      </c>
      <c r="E3729" s="2" t="s">
        <v>393</v>
      </c>
      <c r="F3729" s="3">
        <v>4</v>
      </c>
      <c r="G3729" s="2" t="s">
        <v>1101</v>
      </c>
      <c r="H3729" s="2" t="s">
        <v>16011</v>
      </c>
      <c r="I3729" s="3" t="s">
        <v>16012</v>
      </c>
      <c r="J3729" s="3" t="s">
        <v>1098</v>
      </c>
      <c r="K3729" s="2" t="s">
        <v>16013</v>
      </c>
    </row>
    <row r="3730" spans="1:11" x14ac:dyDescent="0.25">
      <c r="A3730" s="2" t="s">
        <v>16014</v>
      </c>
      <c r="B3730" s="2" t="s">
        <v>289</v>
      </c>
      <c r="C3730" s="2" t="s">
        <v>34</v>
      </c>
      <c r="D3730" s="2" t="s">
        <v>290</v>
      </c>
      <c r="E3730" s="2" t="s">
        <v>393</v>
      </c>
      <c r="F3730" s="3">
        <v>5</v>
      </c>
      <c r="G3730" s="2" t="s">
        <v>1101</v>
      </c>
      <c r="H3730" s="2" t="s">
        <v>16015</v>
      </c>
      <c r="I3730" s="3" t="s">
        <v>16016</v>
      </c>
      <c r="J3730" s="3" t="s">
        <v>1098</v>
      </c>
      <c r="K3730" s="2" t="s">
        <v>16017</v>
      </c>
    </row>
    <row r="3731" spans="1:11" x14ac:dyDescent="0.25">
      <c r="A3731" s="2" t="s">
        <v>16018</v>
      </c>
      <c r="B3731" s="2" t="s">
        <v>289</v>
      </c>
      <c r="C3731" s="2" t="s">
        <v>34</v>
      </c>
      <c r="D3731" s="2" t="s">
        <v>290</v>
      </c>
      <c r="E3731" s="2" t="s">
        <v>393</v>
      </c>
      <c r="F3731" s="3">
        <v>6</v>
      </c>
      <c r="G3731" s="2" t="s">
        <v>1101</v>
      </c>
      <c r="H3731" s="2" t="s">
        <v>16019</v>
      </c>
      <c r="I3731" s="3" t="s">
        <v>16020</v>
      </c>
      <c r="J3731" s="3" t="s">
        <v>1098</v>
      </c>
      <c r="K3731" s="2" t="s">
        <v>16021</v>
      </c>
    </row>
    <row r="3732" spans="1:11" x14ac:dyDescent="0.25">
      <c r="A3732" s="2" t="s">
        <v>16022</v>
      </c>
      <c r="B3732" s="2" t="s">
        <v>292</v>
      </c>
      <c r="C3732" s="2" t="s">
        <v>34</v>
      </c>
      <c r="D3732" s="2" t="s">
        <v>293</v>
      </c>
      <c r="E3732" s="2" t="s">
        <v>1144</v>
      </c>
      <c r="F3732" s="3">
        <v>0</v>
      </c>
      <c r="G3732" s="2" t="s">
        <v>1095</v>
      </c>
      <c r="H3732" s="2" t="s">
        <v>16023</v>
      </c>
      <c r="I3732" s="3" t="s">
        <v>16024</v>
      </c>
      <c r="J3732" s="3" t="s">
        <v>1098</v>
      </c>
      <c r="K3732" s="2" t="s">
        <v>16025</v>
      </c>
    </row>
    <row r="3733" spans="1:11" x14ac:dyDescent="0.25">
      <c r="A3733" s="2" t="s">
        <v>16026</v>
      </c>
      <c r="B3733" s="2" t="s">
        <v>292</v>
      </c>
      <c r="C3733" s="2" t="s">
        <v>34</v>
      </c>
      <c r="D3733" s="2" t="s">
        <v>293</v>
      </c>
      <c r="E3733" s="2" t="s">
        <v>1144</v>
      </c>
      <c r="F3733" s="3">
        <v>1</v>
      </c>
      <c r="G3733" s="2" t="s">
        <v>1101</v>
      </c>
      <c r="H3733" s="2" t="s">
        <v>16027</v>
      </c>
      <c r="I3733" s="3" t="s">
        <v>16028</v>
      </c>
      <c r="J3733" s="3" t="s">
        <v>1098</v>
      </c>
      <c r="K3733" s="2" t="s">
        <v>16029</v>
      </c>
    </row>
    <row r="3734" spans="1:11" x14ac:dyDescent="0.25">
      <c r="A3734" s="2" t="s">
        <v>16030</v>
      </c>
      <c r="B3734" s="2" t="s">
        <v>292</v>
      </c>
      <c r="C3734" s="2" t="s">
        <v>34</v>
      </c>
      <c r="D3734" s="2" t="s">
        <v>293</v>
      </c>
      <c r="E3734" s="2" t="s">
        <v>1144</v>
      </c>
      <c r="F3734" s="3">
        <v>2</v>
      </c>
      <c r="G3734" s="2" t="s">
        <v>1101</v>
      </c>
      <c r="H3734" s="2" t="s">
        <v>16031</v>
      </c>
      <c r="I3734" s="3" t="s">
        <v>16032</v>
      </c>
      <c r="J3734" s="3" t="s">
        <v>1098</v>
      </c>
      <c r="K3734" s="2" t="s">
        <v>16033</v>
      </c>
    </row>
    <row r="3735" spans="1:11" x14ac:dyDescent="0.25">
      <c r="A3735" s="2" t="s">
        <v>16034</v>
      </c>
      <c r="B3735" s="2" t="s">
        <v>292</v>
      </c>
      <c r="C3735" s="2" t="s">
        <v>34</v>
      </c>
      <c r="D3735" s="2" t="s">
        <v>293</v>
      </c>
      <c r="E3735" s="2" t="s">
        <v>1144</v>
      </c>
      <c r="F3735" s="3">
        <v>3</v>
      </c>
      <c r="G3735" s="2" t="s">
        <v>1101</v>
      </c>
      <c r="H3735" s="2" t="s">
        <v>16035</v>
      </c>
      <c r="I3735" s="3" t="s">
        <v>16036</v>
      </c>
      <c r="J3735" s="3" t="s">
        <v>1098</v>
      </c>
      <c r="K3735" s="2" t="s">
        <v>16037</v>
      </c>
    </row>
    <row r="3736" spans="1:11" x14ac:dyDescent="0.25">
      <c r="A3736" s="2" t="s">
        <v>16038</v>
      </c>
      <c r="B3736" s="2" t="s">
        <v>292</v>
      </c>
      <c r="C3736" s="2" t="s">
        <v>34</v>
      </c>
      <c r="D3736" s="2" t="s">
        <v>293</v>
      </c>
      <c r="E3736" s="2" t="s">
        <v>1144</v>
      </c>
      <c r="F3736" s="3">
        <v>4</v>
      </c>
      <c r="G3736" s="2" t="s">
        <v>1101</v>
      </c>
      <c r="H3736" s="2" t="s">
        <v>16039</v>
      </c>
      <c r="I3736" s="3" t="s">
        <v>16040</v>
      </c>
      <c r="J3736" s="3" t="s">
        <v>1098</v>
      </c>
      <c r="K3736" s="2" t="s">
        <v>16041</v>
      </c>
    </row>
    <row r="3737" spans="1:11" x14ac:dyDescent="0.25">
      <c r="A3737" s="2" t="s">
        <v>16042</v>
      </c>
      <c r="B3737" s="2" t="s">
        <v>292</v>
      </c>
      <c r="C3737" s="2" t="s">
        <v>34</v>
      </c>
      <c r="D3737" s="2" t="s">
        <v>293</v>
      </c>
      <c r="E3737" s="2" t="s">
        <v>1144</v>
      </c>
      <c r="F3737" s="3">
        <v>5</v>
      </c>
      <c r="G3737" s="2" t="s">
        <v>1101</v>
      </c>
      <c r="H3737" s="2" t="s">
        <v>16043</v>
      </c>
      <c r="I3737" s="3" t="s">
        <v>16044</v>
      </c>
      <c r="J3737" s="3" t="s">
        <v>1098</v>
      </c>
      <c r="K3737" s="2" t="s">
        <v>16045</v>
      </c>
    </row>
    <row r="3738" spans="1:11" x14ac:dyDescent="0.25">
      <c r="A3738" s="2" t="s">
        <v>16046</v>
      </c>
      <c r="B3738" s="2" t="s">
        <v>292</v>
      </c>
      <c r="C3738" s="2" t="s">
        <v>34</v>
      </c>
      <c r="D3738" s="2" t="s">
        <v>293</v>
      </c>
      <c r="E3738" s="2" t="s">
        <v>1144</v>
      </c>
      <c r="F3738" s="3">
        <v>6</v>
      </c>
      <c r="G3738" s="2" t="s">
        <v>1101</v>
      </c>
      <c r="H3738" s="2" t="s">
        <v>16047</v>
      </c>
      <c r="I3738" s="3" t="s">
        <v>16048</v>
      </c>
      <c r="J3738" s="3" t="s">
        <v>1098</v>
      </c>
      <c r="K3738" s="2" t="s">
        <v>16049</v>
      </c>
    </row>
    <row r="3739" spans="1:11" x14ac:dyDescent="0.25">
      <c r="A3739" s="2" t="s">
        <v>16050</v>
      </c>
      <c r="B3739" s="2" t="s">
        <v>292</v>
      </c>
      <c r="C3739" s="2" t="s">
        <v>34</v>
      </c>
      <c r="D3739" s="2" t="s">
        <v>293</v>
      </c>
      <c r="E3739" s="2" t="s">
        <v>380</v>
      </c>
      <c r="F3739" s="3">
        <v>0</v>
      </c>
      <c r="G3739" s="2" t="s">
        <v>1095</v>
      </c>
      <c r="H3739" s="2" t="s">
        <v>16051</v>
      </c>
      <c r="I3739" s="3" t="s">
        <v>16052</v>
      </c>
      <c r="J3739" s="3" t="s">
        <v>1098</v>
      </c>
      <c r="K3739" s="2" t="s">
        <v>16053</v>
      </c>
    </row>
    <row r="3740" spans="1:11" x14ac:dyDescent="0.25">
      <c r="A3740" s="2" t="s">
        <v>16054</v>
      </c>
      <c r="B3740" s="2" t="s">
        <v>292</v>
      </c>
      <c r="C3740" s="2" t="s">
        <v>34</v>
      </c>
      <c r="D3740" s="2" t="s">
        <v>293</v>
      </c>
      <c r="E3740" s="2" t="s">
        <v>380</v>
      </c>
      <c r="F3740" s="3">
        <v>1</v>
      </c>
      <c r="G3740" s="2" t="s">
        <v>1101</v>
      </c>
      <c r="H3740" s="2" t="s">
        <v>16055</v>
      </c>
      <c r="I3740" s="3" t="s">
        <v>16056</v>
      </c>
      <c r="J3740" s="3" t="s">
        <v>1098</v>
      </c>
      <c r="K3740" s="2" t="s">
        <v>16057</v>
      </c>
    </row>
    <row r="3741" spans="1:11" x14ac:dyDescent="0.25">
      <c r="A3741" s="2" t="s">
        <v>16058</v>
      </c>
      <c r="B3741" s="2" t="s">
        <v>292</v>
      </c>
      <c r="C3741" s="2" t="s">
        <v>34</v>
      </c>
      <c r="D3741" s="2" t="s">
        <v>293</v>
      </c>
      <c r="E3741" s="2" t="s">
        <v>380</v>
      </c>
      <c r="F3741" s="3">
        <v>2</v>
      </c>
      <c r="G3741" s="2" t="s">
        <v>1101</v>
      </c>
      <c r="H3741" s="2" t="s">
        <v>16059</v>
      </c>
      <c r="I3741" s="3" t="s">
        <v>16060</v>
      </c>
      <c r="J3741" s="3" t="s">
        <v>1098</v>
      </c>
      <c r="K3741" s="2" t="s">
        <v>16061</v>
      </c>
    </row>
    <row r="3742" spans="1:11" x14ac:dyDescent="0.25">
      <c r="A3742" s="2" t="s">
        <v>16062</v>
      </c>
      <c r="B3742" s="2" t="s">
        <v>292</v>
      </c>
      <c r="C3742" s="2" t="s">
        <v>34</v>
      </c>
      <c r="D3742" s="2" t="s">
        <v>293</v>
      </c>
      <c r="E3742" s="2" t="s">
        <v>380</v>
      </c>
      <c r="F3742" s="3">
        <v>3</v>
      </c>
      <c r="G3742" s="2" t="s">
        <v>1101</v>
      </c>
      <c r="H3742" s="2" t="s">
        <v>16063</v>
      </c>
      <c r="I3742" s="3" t="s">
        <v>16064</v>
      </c>
      <c r="J3742" s="3" t="s">
        <v>1098</v>
      </c>
      <c r="K3742" s="2" t="s">
        <v>16065</v>
      </c>
    </row>
    <row r="3743" spans="1:11" x14ac:dyDescent="0.25">
      <c r="A3743" s="2" t="s">
        <v>16066</v>
      </c>
      <c r="B3743" s="2" t="s">
        <v>292</v>
      </c>
      <c r="C3743" s="2" t="s">
        <v>34</v>
      </c>
      <c r="D3743" s="2" t="s">
        <v>293</v>
      </c>
      <c r="E3743" s="2" t="s">
        <v>380</v>
      </c>
      <c r="F3743" s="3">
        <v>4</v>
      </c>
      <c r="G3743" s="2" t="s">
        <v>1101</v>
      </c>
      <c r="H3743" s="2" t="s">
        <v>16067</v>
      </c>
      <c r="I3743" s="3" t="s">
        <v>16068</v>
      </c>
      <c r="J3743" s="3" t="s">
        <v>1098</v>
      </c>
      <c r="K3743" s="2" t="s">
        <v>16069</v>
      </c>
    </row>
    <row r="3744" spans="1:11" x14ac:dyDescent="0.25">
      <c r="A3744" s="2" t="s">
        <v>16070</v>
      </c>
      <c r="B3744" s="2" t="s">
        <v>292</v>
      </c>
      <c r="C3744" s="2" t="s">
        <v>34</v>
      </c>
      <c r="D3744" s="2" t="s">
        <v>293</v>
      </c>
      <c r="E3744" s="2" t="s">
        <v>380</v>
      </c>
      <c r="F3744" s="3">
        <v>5</v>
      </c>
      <c r="G3744" s="2" t="s">
        <v>1101</v>
      </c>
      <c r="H3744" s="2" t="s">
        <v>16071</v>
      </c>
      <c r="I3744" s="3" t="s">
        <v>16072</v>
      </c>
      <c r="J3744" s="3" t="s">
        <v>1098</v>
      </c>
      <c r="K3744" s="2" t="s">
        <v>16073</v>
      </c>
    </row>
    <row r="3745" spans="1:11" x14ac:dyDescent="0.25">
      <c r="A3745" s="2" t="s">
        <v>16074</v>
      </c>
      <c r="B3745" s="2" t="s">
        <v>292</v>
      </c>
      <c r="C3745" s="2" t="s">
        <v>34</v>
      </c>
      <c r="D3745" s="2" t="s">
        <v>293</v>
      </c>
      <c r="E3745" s="2" t="s">
        <v>380</v>
      </c>
      <c r="F3745" s="3">
        <v>6</v>
      </c>
      <c r="G3745" s="2" t="s">
        <v>1101</v>
      </c>
      <c r="H3745" s="2" t="s">
        <v>16075</v>
      </c>
      <c r="I3745" s="3" t="s">
        <v>16076</v>
      </c>
      <c r="J3745" s="3" t="s">
        <v>1098</v>
      </c>
      <c r="K3745" s="2" t="s">
        <v>16077</v>
      </c>
    </row>
    <row r="3746" spans="1:11" x14ac:dyDescent="0.25">
      <c r="A3746" s="2" t="s">
        <v>16078</v>
      </c>
      <c r="B3746" s="2" t="s">
        <v>292</v>
      </c>
      <c r="C3746" s="2" t="s">
        <v>34</v>
      </c>
      <c r="D3746" s="2" t="s">
        <v>293</v>
      </c>
      <c r="E3746" s="2" t="s">
        <v>1189</v>
      </c>
      <c r="F3746" s="3">
        <v>0</v>
      </c>
      <c r="G3746" s="2" t="s">
        <v>1095</v>
      </c>
      <c r="H3746" s="2" t="s">
        <v>16079</v>
      </c>
      <c r="I3746" s="3" t="s">
        <v>16080</v>
      </c>
      <c r="J3746" s="3" t="s">
        <v>1098</v>
      </c>
      <c r="K3746" s="2" t="s">
        <v>16081</v>
      </c>
    </row>
    <row r="3747" spans="1:11" x14ac:dyDescent="0.25">
      <c r="A3747" s="2" t="s">
        <v>16082</v>
      </c>
      <c r="B3747" s="2" t="s">
        <v>292</v>
      </c>
      <c r="C3747" s="2" t="s">
        <v>34</v>
      </c>
      <c r="D3747" s="2" t="s">
        <v>293</v>
      </c>
      <c r="E3747" s="2" t="s">
        <v>1189</v>
      </c>
      <c r="F3747" s="3">
        <v>1</v>
      </c>
      <c r="G3747" s="2" t="s">
        <v>1101</v>
      </c>
      <c r="H3747" s="2" t="s">
        <v>16083</v>
      </c>
      <c r="I3747" s="3" t="s">
        <v>16084</v>
      </c>
      <c r="J3747" s="3" t="s">
        <v>1098</v>
      </c>
      <c r="K3747" s="2" t="s">
        <v>16085</v>
      </c>
    </row>
    <row r="3748" spans="1:11" x14ac:dyDescent="0.25">
      <c r="A3748" s="2" t="s">
        <v>16086</v>
      </c>
      <c r="B3748" s="2" t="s">
        <v>292</v>
      </c>
      <c r="C3748" s="2" t="s">
        <v>34</v>
      </c>
      <c r="D3748" s="2" t="s">
        <v>293</v>
      </c>
      <c r="E3748" s="2" t="s">
        <v>1189</v>
      </c>
      <c r="F3748" s="3">
        <v>2</v>
      </c>
      <c r="G3748" s="2" t="s">
        <v>1101</v>
      </c>
      <c r="H3748" s="2" t="s">
        <v>16087</v>
      </c>
      <c r="I3748" s="3" t="s">
        <v>16088</v>
      </c>
      <c r="J3748" s="3" t="s">
        <v>1098</v>
      </c>
      <c r="K3748" s="2" t="s">
        <v>16089</v>
      </c>
    </row>
    <row r="3749" spans="1:11" x14ac:dyDescent="0.25">
      <c r="A3749" s="2" t="s">
        <v>16090</v>
      </c>
      <c r="B3749" s="2" t="s">
        <v>292</v>
      </c>
      <c r="C3749" s="2" t="s">
        <v>34</v>
      </c>
      <c r="D3749" s="2" t="s">
        <v>293</v>
      </c>
      <c r="E3749" s="2" t="s">
        <v>1189</v>
      </c>
      <c r="F3749" s="3">
        <v>3</v>
      </c>
      <c r="G3749" s="2" t="s">
        <v>1101</v>
      </c>
      <c r="H3749" s="2" t="s">
        <v>16091</v>
      </c>
      <c r="I3749" s="3" t="s">
        <v>16092</v>
      </c>
      <c r="J3749" s="3" t="s">
        <v>1098</v>
      </c>
      <c r="K3749" s="2" t="s">
        <v>16093</v>
      </c>
    </row>
    <row r="3750" spans="1:11" x14ac:dyDescent="0.25">
      <c r="A3750" s="2" t="s">
        <v>16094</v>
      </c>
      <c r="B3750" s="2" t="s">
        <v>292</v>
      </c>
      <c r="C3750" s="2" t="s">
        <v>34</v>
      </c>
      <c r="D3750" s="2" t="s">
        <v>293</v>
      </c>
      <c r="E3750" s="2" t="s">
        <v>1189</v>
      </c>
      <c r="F3750" s="3">
        <v>4</v>
      </c>
      <c r="G3750" s="2" t="s">
        <v>1101</v>
      </c>
      <c r="H3750" s="2" t="s">
        <v>16095</v>
      </c>
      <c r="I3750" s="3" t="s">
        <v>16096</v>
      </c>
      <c r="J3750" s="3" t="s">
        <v>1098</v>
      </c>
      <c r="K3750" s="2" t="s">
        <v>16097</v>
      </c>
    </row>
    <row r="3751" spans="1:11" x14ac:dyDescent="0.25">
      <c r="A3751" s="2" t="s">
        <v>16098</v>
      </c>
      <c r="B3751" s="2" t="s">
        <v>292</v>
      </c>
      <c r="C3751" s="2" t="s">
        <v>34</v>
      </c>
      <c r="D3751" s="2" t="s">
        <v>293</v>
      </c>
      <c r="E3751" s="2" t="s">
        <v>1189</v>
      </c>
      <c r="F3751" s="3">
        <v>5</v>
      </c>
      <c r="G3751" s="2" t="s">
        <v>1101</v>
      </c>
      <c r="H3751" s="2" t="s">
        <v>16099</v>
      </c>
      <c r="I3751" s="3" t="s">
        <v>16100</v>
      </c>
      <c r="J3751" s="3" t="s">
        <v>1098</v>
      </c>
      <c r="K3751" s="2" t="s">
        <v>16101</v>
      </c>
    </row>
    <row r="3752" spans="1:11" x14ac:dyDescent="0.25">
      <c r="A3752" s="2" t="s">
        <v>16102</v>
      </c>
      <c r="B3752" s="2" t="s">
        <v>292</v>
      </c>
      <c r="C3752" s="2" t="s">
        <v>34</v>
      </c>
      <c r="D3752" s="2" t="s">
        <v>293</v>
      </c>
      <c r="E3752" s="2" t="s">
        <v>1189</v>
      </c>
      <c r="F3752" s="3">
        <v>6</v>
      </c>
      <c r="G3752" s="2" t="s">
        <v>1101</v>
      </c>
      <c r="H3752" s="2" t="s">
        <v>16103</v>
      </c>
      <c r="I3752" s="3" t="s">
        <v>16104</v>
      </c>
      <c r="J3752" s="3" t="s">
        <v>1098</v>
      </c>
      <c r="K3752" s="2" t="s">
        <v>16105</v>
      </c>
    </row>
    <row r="3753" spans="1:11" x14ac:dyDescent="0.25">
      <c r="A3753" s="2" t="s">
        <v>16106</v>
      </c>
      <c r="B3753" s="2" t="s">
        <v>292</v>
      </c>
      <c r="C3753" s="2" t="s">
        <v>34</v>
      </c>
      <c r="D3753" s="2" t="s">
        <v>293</v>
      </c>
      <c r="E3753" s="2" t="s">
        <v>489</v>
      </c>
      <c r="F3753" s="3">
        <v>0</v>
      </c>
      <c r="G3753" s="2" t="s">
        <v>1095</v>
      </c>
      <c r="H3753" s="2" t="s">
        <v>16107</v>
      </c>
      <c r="I3753" s="3" t="s">
        <v>16108</v>
      </c>
      <c r="J3753" s="3" t="s">
        <v>1098</v>
      </c>
      <c r="K3753" s="2" t="s">
        <v>16109</v>
      </c>
    </row>
    <row r="3754" spans="1:11" x14ac:dyDescent="0.25">
      <c r="A3754" s="2" t="s">
        <v>16110</v>
      </c>
      <c r="B3754" s="2" t="s">
        <v>292</v>
      </c>
      <c r="C3754" s="2" t="s">
        <v>34</v>
      </c>
      <c r="D3754" s="2" t="s">
        <v>293</v>
      </c>
      <c r="E3754" s="2" t="s">
        <v>489</v>
      </c>
      <c r="F3754" s="3">
        <v>1</v>
      </c>
      <c r="G3754" s="2" t="s">
        <v>1101</v>
      </c>
      <c r="H3754" s="2" t="s">
        <v>16111</v>
      </c>
      <c r="I3754" s="3" t="s">
        <v>16112</v>
      </c>
      <c r="J3754" s="3" t="s">
        <v>1098</v>
      </c>
      <c r="K3754" s="2" t="s">
        <v>16113</v>
      </c>
    </row>
    <row r="3755" spans="1:11" x14ac:dyDescent="0.25">
      <c r="A3755" s="2" t="s">
        <v>16114</v>
      </c>
      <c r="B3755" s="2" t="s">
        <v>292</v>
      </c>
      <c r="C3755" s="2" t="s">
        <v>34</v>
      </c>
      <c r="D3755" s="2" t="s">
        <v>293</v>
      </c>
      <c r="E3755" s="2" t="s">
        <v>489</v>
      </c>
      <c r="F3755" s="3">
        <v>2</v>
      </c>
      <c r="G3755" s="2" t="s">
        <v>1101</v>
      </c>
      <c r="H3755" s="2" t="s">
        <v>16115</v>
      </c>
      <c r="I3755" s="3" t="s">
        <v>16116</v>
      </c>
      <c r="J3755" s="3" t="s">
        <v>1098</v>
      </c>
      <c r="K3755" s="2" t="s">
        <v>16117</v>
      </c>
    </row>
    <row r="3756" spans="1:11" x14ac:dyDescent="0.25">
      <c r="A3756" s="2" t="s">
        <v>16118</v>
      </c>
      <c r="B3756" s="2" t="s">
        <v>292</v>
      </c>
      <c r="C3756" s="2" t="s">
        <v>34</v>
      </c>
      <c r="D3756" s="2" t="s">
        <v>293</v>
      </c>
      <c r="E3756" s="2" t="s">
        <v>489</v>
      </c>
      <c r="F3756" s="3">
        <v>3</v>
      </c>
      <c r="G3756" s="2" t="s">
        <v>1101</v>
      </c>
      <c r="H3756" s="2" t="s">
        <v>16119</v>
      </c>
      <c r="I3756" s="3" t="s">
        <v>16120</v>
      </c>
      <c r="J3756" s="3" t="s">
        <v>1098</v>
      </c>
      <c r="K3756" s="2" t="s">
        <v>16121</v>
      </c>
    </row>
    <row r="3757" spans="1:11" x14ac:dyDescent="0.25">
      <c r="A3757" s="2" t="s">
        <v>16122</v>
      </c>
      <c r="B3757" s="2" t="s">
        <v>292</v>
      </c>
      <c r="C3757" s="2" t="s">
        <v>34</v>
      </c>
      <c r="D3757" s="2" t="s">
        <v>293</v>
      </c>
      <c r="E3757" s="2" t="s">
        <v>489</v>
      </c>
      <c r="F3757" s="3">
        <v>4</v>
      </c>
      <c r="G3757" s="2" t="s">
        <v>1101</v>
      </c>
      <c r="H3757" s="2" t="s">
        <v>16123</v>
      </c>
      <c r="I3757" s="3" t="s">
        <v>16124</v>
      </c>
      <c r="J3757" s="3" t="s">
        <v>1098</v>
      </c>
      <c r="K3757" s="2" t="s">
        <v>16125</v>
      </c>
    </row>
    <row r="3758" spans="1:11" x14ac:dyDescent="0.25">
      <c r="A3758" s="2" t="s">
        <v>16126</v>
      </c>
      <c r="B3758" s="2" t="s">
        <v>292</v>
      </c>
      <c r="C3758" s="2" t="s">
        <v>34</v>
      </c>
      <c r="D3758" s="2" t="s">
        <v>293</v>
      </c>
      <c r="E3758" s="2" t="s">
        <v>489</v>
      </c>
      <c r="F3758" s="3">
        <v>5</v>
      </c>
      <c r="G3758" s="2" t="s">
        <v>1101</v>
      </c>
      <c r="H3758" s="2" t="s">
        <v>16127</v>
      </c>
      <c r="I3758" s="3" t="s">
        <v>16128</v>
      </c>
      <c r="J3758" s="3" t="s">
        <v>1098</v>
      </c>
      <c r="K3758" s="2" t="s">
        <v>16129</v>
      </c>
    </row>
    <row r="3759" spans="1:11" x14ac:dyDescent="0.25">
      <c r="A3759" s="2" t="s">
        <v>16130</v>
      </c>
      <c r="B3759" s="2" t="s">
        <v>292</v>
      </c>
      <c r="C3759" s="2" t="s">
        <v>34</v>
      </c>
      <c r="D3759" s="2" t="s">
        <v>293</v>
      </c>
      <c r="E3759" s="2" t="s">
        <v>489</v>
      </c>
      <c r="F3759" s="3">
        <v>6</v>
      </c>
      <c r="G3759" s="2" t="s">
        <v>1101</v>
      </c>
      <c r="H3759" s="2" t="s">
        <v>16131</v>
      </c>
      <c r="I3759" s="3" t="s">
        <v>16132</v>
      </c>
      <c r="J3759" s="3" t="s">
        <v>1098</v>
      </c>
      <c r="K3759" s="2" t="s">
        <v>16133</v>
      </c>
    </row>
    <row r="3760" spans="1:11" x14ac:dyDescent="0.25">
      <c r="A3760" s="2" t="s">
        <v>16134</v>
      </c>
      <c r="B3760" s="2" t="s">
        <v>292</v>
      </c>
      <c r="C3760" s="2" t="s">
        <v>34</v>
      </c>
      <c r="D3760" s="2" t="s">
        <v>293</v>
      </c>
      <c r="E3760" s="2" t="s">
        <v>364</v>
      </c>
      <c r="F3760" s="3">
        <v>0</v>
      </c>
      <c r="G3760" s="2" t="s">
        <v>1095</v>
      </c>
      <c r="H3760" s="2" t="s">
        <v>16135</v>
      </c>
      <c r="I3760" s="3" t="s">
        <v>16136</v>
      </c>
      <c r="J3760" s="3" t="s">
        <v>1098</v>
      </c>
      <c r="K3760" s="2" t="s">
        <v>16137</v>
      </c>
    </row>
    <row r="3761" spans="1:11" x14ac:dyDescent="0.25">
      <c r="A3761" s="2" t="s">
        <v>16138</v>
      </c>
      <c r="B3761" s="2" t="s">
        <v>292</v>
      </c>
      <c r="C3761" s="2" t="s">
        <v>34</v>
      </c>
      <c r="D3761" s="2" t="s">
        <v>293</v>
      </c>
      <c r="E3761" s="2" t="s">
        <v>364</v>
      </c>
      <c r="F3761" s="3">
        <v>1</v>
      </c>
      <c r="G3761" s="2" t="s">
        <v>1101</v>
      </c>
      <c r="H3761" s="2" t="s">
        <v>16139</v>
      </c>
      <c r="I3761" s="3" t="s">
        <v>16140</v>
      </c>
      <c r="J3761" s="3" t="s">
        <v>1098</v>
      </c>
      <c r="K3761" s="2" t="s">
        <v>16141</v>
      </c>
    </row>
    <row r="3762" spans="1:11" x14ac:dyDescent="0.25">
      <c r="A3762" s="2" t="s">
        <v>16142</v>
      </c>
      <c r="B3762" s="2" t="s">
        <v>292</v>
      </c>
      <c r="C3762" s="2" t="s">
        <v>34</v>
      </c>
      <c r="D3762" s="2" t="s">
        <v>293</v>
      </c>
      <c r="E3762" s="2" t="s">
        <v>364</v>
      </c>
      <c r="F3762" s="3">
        <v>2</v>
      </c>
      <c r="G3762" s="2" t="s">
        <v>1101</v>
      </c>
      <c r="H3762" s="2" t="s">
        <v>16143</v>
      </c>
      <c r="I3762" s="3" t="s">
        <v>16144</v>
      </c>
      <c r="J3762" s="3" t="s">
        <v>1098</v>
      </c>
      <c r="K3762" s="2" t="s">
        <v>16145</v>
      </c>
    </row>
    <row r="3763" spans="1:11" x14ac:dyDescent="0.25">
      <c r="A3763" s="2" t="s">
        <v>16146</v>
      </c>
      <c r="B3763" s="2" t="s">
        <v>292</v>
      </c>
      <c r="C3763" s="2" t="s">
        <v>34</v>
      </c>
      <c r="D3763" s="2" t="s">
        <v>293</v>
      </c>
      <c r="E3763" s="2" t="s">
        <v>364</v>
      </c>
      <c r="F3763" s="3">
        <v>3</v>
      </c>
      <c r="G3763" s="2" t="s">
        <v>1101</v>
      </c>
      <c r="H3763" s="2" t="s">
        <v>16147</v>
      </c>
      <c r="I3763" s="3" t="s">
        <v>16148</v>
      </c>
      <c r="J3763" s="3" t="s">
        <v>1098</v>
      </c>
      <c r="K3763" s="2" t="s">
        <v>16149</v>
      </c>
    </row>
    <row r="3764" spans="1:11" x14ac:dyDescent="0.25">
      <c r="A3764" s="2" t="s">
        <v>16150</v>
      </c>
      <c r="B3764" s="2" t="s">
        <v>292</v>
      </c>
      <c r="C3764" s="2" t="s">
        <v>34</v>
      </c>
      <c r="D3764" s="2" t="s">
        <v>293</v>
      </c>
      <c r="E3764" s="2" t="s">
        <v>364</v>
      </c>
      <c r="F3764" s="3">
        <v>4</v>
      </c>
      <c r="G3764" s="2" t="s">
        <v>1101</v>
      </c>
      <c r="H3764" s="2" t="s">
        <v>16151</v>
      </c>
      <c r="I3764" s="3" t="s">
        <v>16152</v>
      </c>
      <c r="J3764" s="3" t="s">
        <v>1098</v>
      </c>
      <c r="K3764" s="2" t="s">
        <v>16153</v>
      </c>
    </row>
    <row r="3765" spans="1:11" x14ac:dyDescent="0.25">
      <c r="A3765" s="2" t="s">
        <v>16154</v>
      </c>
      <c r="B3765" s="2" t="s">
        <v>292</v>
      </c>
      <c r="C3765" s="2" t="s">
        <v>34</v>
      </c>
      <c r="D3765" s="2" t="s">
        <v>293</v>
      </c>
      <c r="E3765" s="2" t="s">
        <v>364</v>
      </c>
      <c r="F3765" s="3">
        <v>5</v>
      </c>
      <c r="G3765" s="2" t="s">
        <v>1101</v>
      </c>
      <c r="H3765" s="2" t="s">
        <v>16155</v>
      </c>
      <c r="I3765" s="3" t="s">
        <v>16156</v>
      </c>
      <c r="J3765" s="3" t="s">
        <v>1137</v>
      </c>
      <c r="K3765" s="2" t="s">
        <v>16157</v>
      </c>
    </row>
    <row r="3766" spans="1:11" x14ac:dyDescent="0.25">
      <c r="A3766" s="2" t="s">
        <v>16158</v>
      </c>
      <c r="B3766" s="2" t="s">
        <v>292</v>
      </c>
      <c r="C3766" s="2" t="s">
        <v>34</v>
      </c>
      <c r="D3766" s="2" t="s">
        <v>293</v>
      </c>
      <c r="E3766" s="2" t="s">
        <v>364</v>
      </c>
      <c r="F3766" s="3">
        <v>6</v>
      </c>
      <c r="G3766" s="2" t="s">
        <v>1101</v>
      </c>
      <c r="H3766" s="2" t="s">
        <v>16159</v>
      </c>
      <c r="I3766" s="3" t="s">
        <v>16160</v>
      </c>
      <c r="J3766" s="3" t="s">
        <v>1098</v>
      </c>
      <c r="K3766" s="2" t="s">
        <v>16161</v>
      </c>
    </row>
    <row r="3767" spans="1:11" x14ac:dyDescent="0.25">
      <c r="A3767" s="2" t="s">
        <v>16162</v>
      </c>
      <c r="B3767" s="2" t="s">
        <v>298</v>
      </c>
      <c r="C3767" s="2" t="s">
        <v>24</v>
      </c>
      <c r="D3767" s="2" t="s">
        <v>299</v>
      </c>
      <c r="E3767" s="2" t="s">
        <v>388</v>
      </c>
      <c r="F3767" s="3">
        <v>0</v>
      </c>
      <c r="G3767" s="2" t="s">
        <v>1095</v>
      </c>
      <c r="H3767" s="2" t="s">
        <v>16163</v>
      </c>
      <c r="I3767" s="3" t="s">
        <v>16164</v>
      </c>
      <c r="J3767" s="3" t="s">
        <v>1098</v>
      </c>
      <c r="K3767" s="2" t="s">
        <v>16165</v>
      </c>
    </row>
    <row r="3768" spans="1:11" x14ac:dyDescent="0.25">
      <c r="A3768" s="2" t="s">
        <v>16166</v>
      </c>
      <c r="B3768" s="2" t="s">
        <v>298</v>
      </c>
      <c r="C3768" s="2" t="s">
        <v>24</v>
      </c>
      <c r="D3768" s="2" t="s">
        <v>299</v>
      </c>
      <c r="E3768" s="2" t="s">
        <v>388</v>
      </c>
      <c r="F3768" s="3">
        <v>1</v>
      </c>
      <c r="G3768" s="2" t="s">
        <v>1101</v>
      </c>
      <c r="H3768" s="2" t="s">
        <v>16167</v>
      </c>
      <c r="I3768" s="3" t="s">
        <v>16168</v>
      </c>
      <c r="J3768" s="3" t="s">
        <v>1098</v>
      </c>
      <c r="K3768" s="2" t="s">
        <v>16169</v>
      </c>
    </row>
    <row r="3769" spans="1:11" x14ac:dyDescent="0.25">
      <c r="A3769" s="2" t="s">
        <v>16170</v>
      </c>
      <c r="B3769" s="2" t="s">
        <v>298</v>
      </c>
      <c r="C3769" s="2" t="s">
        <v>24</v>
      </c>
      <c r="D3769" s="2" t="s">
        <v>299</v>
      </c>
      <c r="E3769" s="2" t="s">
        <v>388</v>
      </c>
      <c r="F3769" s="3">
        <v>2</v>
      </c>
      <c r="G3769" s="2" t="s">
        <v>1101</v>
      </c>
      <c r="H3769" s="2" t="s">
        <v>16171</v>
      </c>
      <c r="I3769" s="3" t="s">
        <v>16172</v>
      </c>
      <c r="J3769" s="3" t="s">
        <v>1098</v>
      </c>
      <c r="K3769" s="2" t="s">
        <v>16173</v>
      </c>
    </row>
    <row r="3770" spans="1:11" x14ac:dyDescent="0.25">
      <c r="A3770" s="2" t="s">
        <v>16174</v>
      </c>
      <c r="B3770" s="2" t="s">
        <v>298</v>
      </c>
      <c r="C3770" s="2" t="s">
        <v>24</v>
      </c>
      <c r="D3770" s="2" t="s">
        <v>299</v>
      </c>
      <c r="E3770" s="2" t="s">
        <v>388</v>
      </c>
      <c r="F3770" s="3">
        <v>3</v>
      </c>
      <c r="G3770" s="2" t="s">
        <v>1101</v>
      </c>
      <c r="H3770" s="2" t="s">
        <v>16175</v>
      </c>
      <c r="I3770" s="3" t="s">
        <v>16176</v>
      </c>
      <c r="J3770" s="3" t="s">
        <v>1098</v>
      </c>
      <c r="K3770" s="2" t="s">
        <v>16177</v>
      </c>
    </row>
    <row r="3771" spans="1:11" x14ac:dyDescent="0.25">
      <c r="A3771" s="2" t="s">
        <v>16178</v>
      </c>
      <c r="B3771" s="2" t="s">
        <v>298</v>
      </c>
      <c r="C3771" s="2" t="s">
        <v>24</v>
      </c>
      <c r="D3771" s="2" t="s">
        <v>299</v>
      </c>
      <c r="E3771" s="2" t="s">
        <v>388</v>
      </c>
      <c r="F3771" s="3">
        <v>4</v>
      </c>
      <c r="G3771" s="2" t="s">
        <v>1101</v>
      </c>
      <c r="H3771" s="2" t="s">
        <v>16179</v>
      </c>
      <c r="I3771" s="3" t="s">
        <v>16180</v>
      </c>
      <c r="J3771" s="3" t="s">
        <v>1098</v>
      </c>
      <c r="K3771" s="2" t="s">
        <v>16181</v>
      </c>
    </row>
    <row r="3772" spans="1:11" x14ac:dyDescent="0.25">
      <c r="A3772" s="2" t="s">
        <v>16182</v>
      </c>
      <c r="B3772" s="2" t="s">
        <v>298</v>
      </c>
      <c r="C3772" s="2" t="s">
        <v>24</v>
      </c>
      <c r="D3772" s="2" t="s">
        <v>299</v>
      </c>
      <c r="E3772" s="2" t="s">
        <v>388</v>
      </c>
      <c r="F3772" s="3">
        <v>5</v>
      </c>
      <c r="G3772" s="2" t="s">
        <v>1101</v>
      </c>
      <c r="H3772" s="2" t="s">
        <v>16183</v>
      </c>
      <c r="I3772" s="3" t="s">
        <v>16184</v>
      </c>
      <c r="J3772" s="3" t="s">
        <v>1098</v>
      </c>
      <c r="K3772" s="2" t="s">
        <v>16185</v>
      </c>
    </row>
    <row r="3773" spans="1:11" x14ac:dyDescent="0.25">
      <c r="A3773" s="2" t="s">
        <v>16186</v>
      </c>
      <c r="B3773" s="2" t="s">
        <v>298</v>
      </c>
      <c r="C3773" s="2" t="s">
        <v>24</v>
      </c>
      <c r="D3773" s="2" t="s">
        <v>299</v>
      </c>
      <c r="E3773" s="2" t="s">
        <v>388</v>
      </c>
      <c r="F3773" s="3">
        <v>6</v>
      </c>
      <c r="G3773" s="2" t="s">
        <v>1101</v>
      </c>
      <c r="H3773" s="2" t="s">
        <v>16187</v>
      </c>
      <c r="I3773" s="3" t="s">
        <v>16188</v>
      </c>
      <c r="J3773" s="3" t="s">
        <v>1098</v>
      </c>
      <c r="K3773" s="2" t="s">
        <v>16189</v>
      </c>
    </row>
    <row r="3774" spans="1:11" x14ac:dyDescent="0.25">
      <c r="A3774" s="2" t="s">
        <v>16190</v>
      </c>
      <c r="B3774" s="2" t="s">
        <v>298</v>
      </c>
      <c r="C3774" s="2" t="s">
        <v>24</v>
      </c>
      <c r="D3774" s="2" t="s">
        <v>299</v>
      </c>
      <c r="E3774" s="2" t="s">
        <v>1144</v>
      </c>
      <c r="F3774" s="3">
        <v>0</v>
      </c>
      <c r="G3774" s="2" t="s">
        <v>1095</v>
      </c>
      <c r="H3774" s="2" t="s">
        <v>16191</v>
      </c>
      <c r="I3774" s="3" t="s">
        <v>16192</v>
      </c>
      <c r="J3774" s="3" t="s">
        <v>1098</v>
      </c>
      <c r="K3774" s="2" t="s">
        <v>16193</v>
      </c>
    </row>
    <row r="3775" spans="1:11" x14ac:dyDescent="0.25">
      <c r="A3775" s="2" t="s">
        <v>16194</v>
      </c>
      <c r="B3775" s="2" t="s">
        <v>298</v>
      </c>
      <c r="C3775" s="2" t="s">
        <v>24</v>
      </c>
      <c r="D3775" s="2" t="s">
        <v>299</v>
      </c>
      <c r="E3775" s="2" t="s">
        <v>1144</v>
      </c>
      <c r="F3775" s="3">
        <v>1</v>
      </c>
      <c r="G3775" s="2" t="s">
        <v>1101</v>
      </c>
      <c r="H3775" s="2" t="s">
        <v>16195</v>
      </c>
      <c r="I3775" s="3" t="s">
        <v>16196</v>
      </c>
      <c r="J3775" s="3" t="s">
        <v>1098</v>
      </c>
      <c r="K3775" s="2" t="s">
        <v>16197</v>
      </c>
    </row>
    <row r="3776" spans="1:11" x14ac:dyDescent="0.25">
      <c r="A3776" s="2" t="s">
        <v>16198</v>
      </c>
      <c r="B3776" s="2" t="s">
        <v>298</v>
      </c>
      <c r="C3776" s="2" t="s">
        <v>24</v>
      </c>
      <c r="D3776" s="2" t="s">
        <v>299</v>
      </c>
      <c r="E3776" s="2" t="s">
        <v>1144</v>
      </c>
      <c r="F3776" s="3">
        <v>2</v>
      </c>
      <c r="G3776" s="2" t="s">
        <v>1101</v>
      </c>
      <c r="H3776" s="2" t="s">
        <v>16199</v>
      </c>
      <c r="I3776" s="3" t="s">
        <v>16200</v>
      </c>
      <c r="J3776" s="3" t="s">
        <v>1098</v>
      </c>
      <c r="K3776" s="2" t="s">
        <v>16201</v>
      </c>
    </row>
    <row r="3777" spans="1:11" x14ac:dyDescent="0.25">
      <c r="A3777" s="2" t="s">
        <v>16202</v>
      </c>
      <c r="B3777" s="2" t="s">
        <v>298</v>
      </c>
      <c r="C3777" s="2" t="s">
        <v>24</v>
      </c>
      <c r="D3777" s="2" t="s">
        <v>299</v>
      </c>
      <c r="E3777" s="2" t="s">
        <v>1144</v>
      </c>
      <c r="F3777" s="3">
        <v>3</v>
      </c>
      <c r="G3777" s="2" t="s">
        <v>1101</v>
      </c>
      <c r="H3777" s="2" t="s">
        <v>16203</v>
      </c>
      <c r="I3777" s="3" t="s">
        <v>16204</v>
      </c>
      <c r="J3777" s="3" t="s">
        <v>1098</v>
      </c>
      <c r="K3777" s="2" t="s">
        <v>16205</v>
      </c>
    </row>
    <row r="3778" spans="1:11" x14ac:dyDescent="0.25">
      <c r="A3778" s="2" t="s">
        <v>16206</v>
      </c>
      <c r="B3778" s="2" t="s">
        <v>298</v>
      </c>
      <c r="C3778" s="2" t="s">
        <v>24</v>
      </c>
      <c r="D3778" s="2" t="s">
        <v>299</v>
      </c>
      <c r="E3778" s="2" t="s">
        <v>1144</v>
      </c>
      <c r="F3778" s="3">
        <v>4</v>
      </c>
      <c r="G3778" s="2" t="s">
        <v>1101</v>
      </c>
      <c r="H3778" s="2" t="s">
        <v>16207</v>
      </c>
      <c r="I3778" s="3" t="s">
        <v>16208</v>
      </c>
      <c r="J3778" s="3" t="s">
        <v>1098</v>
      </c>
      <c r="K3778" s="2" t="s">
        <v>16209</v>
      </c>
    </row>
    <row r="3779" spans="1:11" x14ac:dyDescent="0.25">
      <c r="A3779" s="2" t="s">
        <v>16210</v>
      </c>
      <c r="B3779" s="2" t="s">
        <v>298</v>
      </c>
      <c r="C3779" s="2" t="s">
        <v>24</v>
      </c>
      <c r="D3779" s="2" t="s">
        <v>299</v>
      </c>
      <c r="E3779" s="2" t="s">
        <v>1144</v>
      </c>
      <c r="F3779" s="3">
        <v>5</v>
      </c>
      <c r="G3779" s="2" t="s">
        <v>1101</v>
      </c>
      <c r="H3779" s="2" t="s">
        <v>16211</v>
      </c>
      <c r="I3779" s="3" t="s">
        <v>16212</v>
      </c>
      <c r="J3779" s="3" t="s">
        <v>1098</v>
      </c>
      <c r="K3779" s="2" t="s">
        <v>16213</v>
      </c>
    </row>
    <row r="3780" spans="1:11" x14ac:dyDescent="0.25">
      <c r="A3780" s="2" t="s">
        <v>16214</v>
      </c>
      <c r="B3780" s="2" t="s">
        <v>298</v>
      </c>
      <c r="C3780" s="2" t="s">
        <v>24</v>
      </c>
      <c r="D3780" s="2" t="s">
        <v>299</v>
      </c>
      <c r="E3780" s="2" t="s">
        <v>1144</v>
      </c>
      <c r="F3780" s="3">
        <v>6</v>
      </c>
      <c r="G3780" s="2" t="s">
        <v>1101</v>
      </c>
      <c r="H3780" s="2" t="s">
        <v>16215</v>
      </c>
      <c r="I3780" s="3" t="s">
        <v>16216</v>
      </c>
      <c r="J3780" s="3" t="s">
        <v>1098</v>
      </c>
      <c r="K3780" s="2" t="s">
        <v>16217</v>
      </c>
    </row>
    <row r="3781" spans="1:11" x14ac:dyDescent="0.25">
      <c r="A3781" s="2" t="s">
        <v>16218</v>
      </c>
      <c r="B3781" s="2" t="s">
        <v>298</v>
      </c>
      <c r="C3781" s="2" t="s">
        <v>24</v>
      </c>
      <c r="D3781" s="2" t="s">
        <v>299</v>
      </c>
      <c r="E3781" s="2" t="s">
        <v>380</v>
      </c>
      <c r="F3781" s="3">
        <v>0</v>
      </c>
      <c r="G3781" s="2" t="s">
        <v>1095</v>
      </c>
      <c r="H3781" s="2" t="s">
        <v>16219</v>
      </c>
      <c r="I3781" s="3" t="s">
        <v>16220</v>
      </c>
      <c r="J3781" s="3" t="s">
        <v>1098</v>
      </c>
      <c r="K3781" s="2" t="s">
        <v>16221</v>
      </c>
    </row>
    <row r="3782" spans="1:11" x14ac:dyDescent="0.25">
      <c r="A3782" s="2" t="s">
        <v>16222</v>
      </c>
      <c r="B3782" s="2" t="s">
        <v>298</v>
      </c>
      <c r="C3782" s="2" t="s">
        <v>24</v>
      </c>
      <c r="D3782" s="2" t="s">
        <v>299</v>
      </c>
      <c r="E3782" s="2" t="s">
        <v>380</v>
      </c>
      <c r="F3782" s="3">
        <v>1</v>
      </c>
      <c r="G3782" s="2" t="s">
        <v>1101</v>
      </c>
      <c r="H3782" s="2" t="s">
        <v>16223</v>
      </c>
      <c r="I3782" s="3" t="s">
        <v>16224</v>
      </c>
      <c r="J3782" s="3" t="s">
        <v>1098</v>
      </c>
      <c r="K3782" s="2" t="s">
        <v>16225</v>
      </c>
    </row>
    <row r="3783" spans="1:11" x14ac:dyDescent="0.25">
      <c r="A3783" s="2" t="s">
        <v>16226</v>
      </c>
      <c r="B3783" s="2" t="s">
        <v>298</v>
      </c>
      <c r="C3783" s="2" t="s">
        <v>24</v>
      </c>
      <c r="D3783" s="2" t="s">
        <v>299</v>
      </c>
      <c r="E3783" s="2" t="s">
        <v>380</v>
      </c>
      <c r="F3783" s="3">
        <v>2</v>
      </c>
      <c r="G3783" s="2" t="s">
        <v>1101</v>
      </c>
      <c r="H3783" s="2" t="s">
        <v>16227</v>
      </c>
      <c r="I3783" s="3" t="s">
        <v>16228</v>
      </c>
      <c r="J3783" s="3" t="s">
        <v>1098</v>
      </c>
      <c r="K3783" s="2" t="s">
        <v>16229</v>
      </c>
    </row>
    <row r="3784" spans="1:11" x14ac:dyDescent="0.25">
      <c r="A3784" s="2" t="s">
        <v>16230</v>
      </c>
      <c r="B3784" s="2" t="s">
        <v>298</v>
      </c>
      <c r="C3784" s="2" t="s">
        <v>24</v>
      </c>
      <c r="D3784" s="2" t="s">
        <v>299</v>
      </c>
      <c r="E3784" s="2" t="s">
        <v>380</v>
      </c>
      <c r="F3784" s="3">
        <v>3</v>
      </c>
      <c r="G3784" s="2" t="s">
        <v>1101</v>
      </c>
      <c r="H3784" s="2" t="s">
        <v>16231</v>
      </c>
      <c r="I3784" s="3" t="s">
        <v>16232</v>
      </c>
      <c r="J3784" s="3" t="s">
        <v>1098</v>
      </c>
      <c r="K3784" s="2" t="s">
        <v>16233</v>
      </c>
    </row>
    <row r="3785" spans="1:11" x14ac:dyDescent="0.25">
      <c r="A3785" s="2" t="s">
        <v>16234</v>
      </c>
      <c r="B3785" s="2" t="s">
        <v>298</v>
      </c>
      <c r="C3785" s="2" t="s">
        <v>24</v>
      </c>
      <c r="D3785" s="2" t="s">
        <v>299</v>
      </c>
      <c r="E3785" s="2" t="s">
        <v>380</v>
      </c>
      <c r="F3785" s="3">
        <v>4</v>
      </c>
      <c r="G3785" s="2" t="s">
        <v>1101</v>
      </c>
      <c r="H3785" s="2" t="s">
        <v>16235</v>
      </c>
      <c r="I3785" s="3" t="s">
        <v>16236</v>
      </c>
      <c r="J3785" s="3" t="s">
        <v>1098</v>
      </c>
      <c r="K3785" s="2" t="s">
        <v>16237</v>
      </c>
    </row>
    <row r="3786" spans="1:11" x14ac:dyDescent="0.25">
      <c r="A3786" s="2" t="s">
        <v>16238</v>
      </c>
      <c r="B3786" s="2" t="s">
        <v>298</v>
      </c>
      <c r="C3786" s="2" t="s">
        <v>24</v>
      </c>
      <c r="D3786" s="2" t="s">
        <v>299</v>
      </c>
      <c r="E3786" s="2" t="s">
        <v>380</v>
      </c>
      <c r="F3786" s="3">
        <v>5</v>
      </c>
      <c r="G3786" s="2" t="s">
        <v>1101</v>
      </c>
      <c r="H3786" s="2" t="s">
        <v>16239</v>
      </c>
      <c r="I3786" s="3" t="s">
        <v>16240</v>
      </c>
      <c r="J3786" s="3" t="s">
        <v>1098</v>
      </c>
      <c r="K3786" s="2" t="s">
        <v>16241</v>
      </c>
    </row>
    <row r="3787" spans="1:11" x14ac:dyDescent="0.25">
      <c r="A3787" s="2" t="s">
        <v>16242</v>
      </c>
      <c r="B3787" s="2" t="s">
        <v>298</v>
      </c>
      <c r="C3787" s="2" t="s">
        <v>24</v>
      </c>
      <c r="D3787" s="2" t="s">
        <v>299</v>
      </c>
      <c r="E3787" s="2" t="s">
        <v>380</v>
      </c>
      <c r="F3787" s="3">
        <v>6</v>
      </c>
      <c r="G3787" s="2" t="s">
        <v>1101</v>
      </c>
      <c r="H3787" s="2" t="s">
        <v>16243</v>
      </c>
      <c r="I3787" s="3" t="s">
        <v>16244</v>
      </c>
      <c r="J3787" s="3" t="s">
        <v>1098</v>
      </c>
      <c r="K3787" s="2" t="s">
        <v>16245</v>
      </c>
    </row>
    <row r="3788" spans="1:11" x14ac:dyDescent="0.25">
      <c r="A3788" s="2" t="s">
        <v>16246</v>
      </c>
      <c r="B3788" s="2" t="s">
        <v>298</v>
      </c>
      <c r="C3788" s="2" t="s">
        <v>24</v>
      </c>
      <c r="D3788" s="2" t="s">
        <v>299</v>
      </c>
      <c r="E3788" s="2" t="s">
        <v>364</v>
      </c>
      <c r="F3788" s="3">
        <v>0</v>
      </c>
      <c r="G3788" s="2" t="s">
        <v>1095</v>
      </c>
      <c r="H3788" s="2" t="s">
        <v>16247</v>
      </c>
      <c r="I3788" s="3" t="s">
        <v>16248</v>
      </c>
      <c r="J3788" s="3" t="s">
        <v>1098</v>
      </c>
      <c r="K3788" s="2" t="s">
        <v>16249</v>
      </c>
    </row>
    <row r="3789" spans="1:11" x14ac:dyDescent="0.25">
      <c r="A3789" s="2" t="s">
        <v>16250</v>
      </c>
      <c r="B3789" s="2" t="s">
        <v>298</v>
      </c>
      <c r="C3789" s="2" t="s">
        <v>24</v>
      </c>
      <c r="D3789" s="2" t="s">
        <v>299</v>
      </c>
      <c r="E3789" s="2" t="s">
        <v>364</v>
      </c>
      <c r="F3789" s="3">
        <v>1</v>
      </c>
      <c r="G3789" s="2" t="s">
        <v>1101</v>
      </c>
      <c r="H3789" s="2" t="s">
        <v>16251</v>
      </c>
      <c r="I3789" s="3" t="s">
        <v>16252</v>
      </c>
      <c r="J3789" s="3" t="s">
        <v>1098</v>
      </c>
      <c r="K3789" s="2" t="s">
        <v>16253</v>
      </c>
    </row>
    <row r="3790" spans="1:11" x14ac:dyDescent="0.25">
      <c r="A3790" s="2" t="s">
        <v>16254</v>
      </c>
      <c r="B3790" s="2" t="s">
        <v>298</v>
      </c>
      <c r="C3790" s="2" t="s">
        <v>24</v>
      </c>
      <c r="D3790" s="2" t="s">
        <v>299</v>
      </c>
      <c r="E3790" s="2" t="s">
        <v>364</v>
      </c>
      <c r="F3790" s="3">
        <v>2</v>
      </c>
      <c r="G3790" s="2" t="s">
        <v>1101</v>
      </c>
      <c r="H3790" s="2" t="s">
        <v>16255</v>
      </c>
      <c r="I3790" s="3" t="s">
        <v>16256</v>
      </c>
      <c r="J3790" s="3" t="s">
        <v>1098</v>
      </c>
      <c r="K3790" s="2" t="s">
        <v>16257</v>
      </c>
    </row>
    <row r="3791" spans="1:11" x14ac:dyDescent="0.25">
      <c r="A3791" s="2" t="s">
        <v>16258</v>
      </c>
      <c r="B3791" s="2" t="s">
        <v>298</v>
      </c>
      <c r="C3791" s="2" t="s">
        <v>24</v>
      </c>
      <c r="D3791" s="2" t="s">
        <v>299</v>
      </c>
      <c r="E3791" s="2" t="s">
        <v>364</v>
      </c>
      <c r="F3791" s="3">
        <v>3</v>
      </c>
      <c r="G3791" s="2" t="s">
        <v>1101</v>
      </c>
      <c r="H3791" s="2" t="s">
        <v>16259</v>
      </c>
      <c r="I3791" s="3" t="s">
        <v>16260</v>
      </c>
      <c r="J3791" s="3" t="s">
        <v>1098</v>
      </c>
      <c r="K3791" s="2" t="s">
        <v>16261</v>
      </c>
    </row>
    <row r="3792" spans="1:11" x14ac:dyDescent="0.25">
      <c r="A3792" s="2" t="s">
        <v>16262</v>
      </c>
      <c r="B3792" s="2" t="s">
        <v>298</v>
      </c>
      <c r="C3792" s="2" t="s">
        <v>24</v>
      </c>
      <c r="D3792" s="2" t="s">
        <v>299</v>
      </c>
      <c r="E3792" s="2" t="s">
        <v>364</v>
      </c>
      <c r="F3792" s="3">
        <v>4</v>
      </c>
      <c r="G3792" s="2" t="s">
        <v>1101</v>
      </c>
      <c r="H3792" s="2" t="s">
        <v>16263</v>
      </c>
      <c r="I3792" s="3" t="s">
        <v>16264</v>
      </c>
      <c r="J3792" s="3" t="s">
        <v>1098</v>
      </c>
      <c r="K3792" s="2" t="s">
        <v>16265</v>
      </c>
    </row>
    <row r="3793" spans="1:11" x14ac:dyDescent="0.25">
      <c r="A3793" s="2" t="s">
        <v>16266</v>
      </c>
      <c r="B3793" s="2" t="s">
        <v>298</v>
      </c>
      <c r="C3793" s="2" t="s">
        <v>24</v>
      </c>
      <c r="D3793" s="2" t="s">
        <v>299</v>
      </c>
      <c r="E3793" s="2" t="s">
        <v>364</v>
      </c>
      <c r="F3793" s="3">
        <v>5</v>
      </c>
      <c r="G3793" s="2" t="s">
        <v>1101</v>
      </c>
      <c r="H3793" s="2" t="s">
        <v>16267</v>
      </c>
      <c r="I3793" s="3" t="s">
        <v>16268</v>
      </c>
      <c r="J3793" s="3" t="s">
        <v>1098</v>
      </c>
      <c r="K3793" s="2" t="s">
        <v>16269</v>
      </c>
    </row>
    <row r="3794" spans="1:11" x14ac:dyDescent="0.25">
      <c r="A3794" s="2" t="s">
        <v>16270</v>
      </c>
      <c r="B3794" s="2" t="s">
        <v>298</v>
      </c>
      <c r="C3794" s="2" t="s">
        <v>24</v>
      </c>
      <c r="D3794" s="2" t="s">
        <v>299</v>
      </c>
      <c r="E3794" s="2" t="s">
        <v>364</v>
      </c>
      <c r="F3794" s="3">
        <v>6</v>
      </c>
      <c r="G3794" s="2" t="s">
        <v>1101</v>
      </c>
      <c r="H3794" s="2" t="s">
        <v>16271</v>
      </c>
      <c r="I3794" s="3" t="s">
        <v>16272</v>
      </c>
      <c r="J3794" s="3" t="s">
        <v>1098</v>
      </c>
      <c r="K3794" s="2" t="s">
        <v>16273</v>
      </c>
    </row>
    <row r="3795" spans="1:11" x14ac:dyDescent="0.25">
      <c r="A3795" s="2" t="s">
        <v>16274</v>
      </c>
      <c r="B3795" s="2" t="s">
        <v>298</v>
      </c>
      <c r="C3795" s="2" t="s">
        <v>24</v>
      </c>
      <c r="D3795" s="2" t="s">
        <v>299</v>
      </c>
      <c r="E3795" s="2" t="s">
        <v>378</v>
      </c>
      <c r="F3795" s="3">
        <v>0</v>
      </c>
      <c r="G3795" s="2" t="s">
        <v>1095</v>
      </c>
      <c r="H3795" s="2" t="s">
        <v>16275</v>
      </c>
      <c r="I3795" s="3" t="s">
        <v>16276</v>
      </c>
      <c r="J3795" s="3" t="s">
        <v>1098</v>
      </c>
      <c r="K3795" s="2" t="s">
        <v>16277</v>
      </c>
    </row>
    <row r="3796" spans="1:11" x14ac:dyDescent="0.25">
      <c r="A3796" s="2" t="s">
        <v>16278</v>
      </c>
      <c r="B3796" s="2" t="s">
        <v>298</v>
      </c>
      <c r="C3796" s="2" t="s">
        <v>24</v>
      </c>
      <c r="D3796" s="2" t="s">
        <v>299</v>
      </c>
      <c r="E3796" s="2" t="s">
        <v>378</v>
      </c>
      <c r="F3796" s="3">
        <v>1</v>
      </c>
      <c r="G3796" s="2" t="s">
        <v>1101</v>
      </c>
      <c r="H3796" s="2" t="s">
        <v>16279</v>
      </c>
      <c r="I3796" s="3" t="s">
        <v>16280</v>
      </c>
      <c r="J3796" s="3" t="s">
        <v>1098</v>
      </c>
      <c r="K3796" s="2" t="s">
        <v>16281</v>
      </c>
    </row>
    <row r="3797" spans="1:11" x14ac:dyDescent="0.25">
      <c r="A3797" s="2" t="s">
        <v>16282</v>
      </c>
      <c r="B3797" s="2" t="s">
        <v>298</v>
      </c>
      <c r="C3797" s="2" t="s">
        <v>24</v>
      </c>
      <c r="D3797" s="2" t="s">
        <v>299</v>
      </c>
      <c r="E3797" s="2" t="s">
        <v>378</v>
      </c>
      <c r="F3797" s="3">
        <v>2</v>
      </c>
      <c r="G3797" s="2" t="s">
        <v>1101</v>
      </c>
      <c r="H3797" s="2" t="s">
        <v>16283</v>
      </c>
      <c r="I3797" s="3" t="s">
        <v>16284</v>
      </c>
      <c r="J3797" s="3" t="s">
        <v>1098</v>
      </c>
      <c r="K3797" s="2" t="s">
        <v>16285</v>
      </c>
    </row>
    <row r="3798" spans="1:11" x14ac:dyDescent="0.25">
      <c r="A3798" s="2" t="s">
        <v>16286</v>
      </c>
      <c r="B3798" s="2" t="s">
        <v>298</v>
      </c>
      <c r="C3798" s="2" t="s">
        <v>24</v>
      </c>
      <c r="D3798" s="2" t="s">
        <v>299</v>
      </c>
      <c r="E3798" s="2" t="s">
        <v>378</v>
      </c>
      <c r="F3798" s="3">
        <v>3</v>
      </c>
      <c r="G3798" s="2" t="s">
        <v>1101</v>
      </c>
      <c r="H3798" s="2" t="s">
        <v>16287</v>
      </c>
      <c r="I3798" s="3" t="s">
        <v>16288</v>
      </c>
      <c r="J3798" s="3" t="s">
        <v>1098</v>
      </c>
      <c r="K3798" s="2" t="s">
        <v>16289</v>
      </c>
    </row>
    <row r="3799" spans="1:11" x14ac:dyDescent="0.25">
      <c r="A3799" s="2" t="s">
        <v>16290</v>
      </c>
      <c r="B3799" s="2" t="s">
        <v>298</v>
      </c>
      <c r="C3799" s="2" t="s">
        <v>24</v>
      </c>
      <c r="D3799" s="2" t="s">
        <v>299</v>
      </c>
      <c r="E3799" s="2" t="s">
        <v>378</v>
      </c>
      <c r="F3799" s="3">
        <v>4</v>
      </c>
      <c r="G3799" s="2" t="s">
        <v>1101</v>
      </c>
      <c r="H3799" s="2" t="s">
        <v>16291</v>
      </c>
      <c r="I3799" s="3" t="s">
        <v>16292</v>
      </c>
      <c r="J3799" s="3" t="s">
        <v>1098</v>
      </c>
      <c r="K3799" s="2" t="s">
        <v>16293</v>
      </c>
    </row>
    <row r="3800" spans="1:11" x14ac:dyDescent="0.25">
      <c r="A3800" s="2" t="s">
        <v>16294</v>
      </c>
      <c r="B3800" s="2" t="s">
        <v>298</v>
      </c>
      <c r="C3800" s="2" t="s">
        <v>24</v>
      </c>
      <c r="D3800" s="2" t="s">
        <v>299</v>
      </c>
      <c r="E3800" s="2" t="s">
        <v>378</v>
      </c>
      <c r="F3800" s="3">
        <v>5</v>
      </c>
      <c r="G3800" s="2" t="s">
        <v>1101</v>
      </c>
      <c r="H3800" s="2" t="s">
        <v>16295</v>
      </c>
      <c r="I3800" s="3" t="s">
        <v>16296</v>
      </c>
      <c r="J3800" s="3" t="s">
        <v>1098</v>
      </c>
      <c r="K3800" s="2" t="s">
        <v>16297</v>
      </c>
    </row>
    <row r="3801" spans="1:11" x14ac:dyDescent="0.25">
      <c r="A3801" s="2" t="s">
        <v>16298</v>
      </c>
      <c r="B3801" s="2" t="s">
        <v>298</v>
      </c>
      <c r="C3801" s="2" t="s">
        <v>24</v>
      </c>
      <c r="D3801" s="2" t="s">
        <v>299</v>
      </c>
      <c r="E3801" s="2" t="s">
        <v>378</v>
      </c>
      <c r="F3801" s="3">
        <v>6</v>
      </c>
      <c r="G3801" s="2" t="s">
        <v>1101</v>
      </c>
      <c r="H3801" s="2" t="s">
        <v>16299</v>
      </c>
      <c r="I3801" s="3" t="s">
        <v>16300</v>
      </c>
      <c r="J3801" s="3" t="s">
        <v>1098</v>
      </c>
      <c r="K3801" s="2" t="s">
        <v>16301</v>
      </c>
    </row>
    <row r="3802" spans="1:11" x14ac:dyDescent="0.25">
      <c r="A3802" s="2" t="s">
        <v>16302</v>
      </c>
      <c r="B3802" s="2" t="s">
        <v>298</v>
      </c>
      <c r="C3802" s="2" t="s">
        <v>24</v>
      </c>
      <c r="D3802" s="2" t="s">
        <v>299</v>
      </c>
      <c r="E3802" s="2" t="s">
        <v>393</v>
      </c>
      <c r="F3802" s="3">
        <v>0</v>
      </c>
      <c r="G3802" s="2" t="s">
        <v>1095</v>
      </c>
      <c r="H3802" s="2" t="s">
        <v>16303</v>
      </c>
      <c r="I3802" s="3" t="s">
        <v>16304</v>
      </c>
      <c r="J3802" s="3" t="s">
        <v>1098</v>
      </c>
      <c r="K3802" s="2" t="s">
        <v>16305</v>
      </c>
    </row>
    <row r="3803" spans="1:11" x14ac:dyDescent="0.25">
      <c r="A3803" s="2" t="s">
        <v>16306</v>
      </c>
      <c r="B3803" s="2" t="s">
        <v>298</v>
      </c>
      <c r="C3803" s="2" t="s">
        <v>24</v>
      </c>
      <c r="D3803" s="2" t="s">
        <v>299</v>
      </c>
      <c r="E3803" s="2" t="s">
        <v>393</v>
      </c>
      <c r="F3803" s="3">
        <v>1</v>
      </c>
      <c r="G3803" s="2" t="s">
        <v>1101</v>
      </c>
      <c r="H3803" s="2" t="s">
        <v>16307</v>
      </c>
      <c r="I3803" s="3" t="s">
        <v>16308</v>
      </c>
      <c r="J3803" s="3" t="s">
        <v>1098</v>
      </c>
      <c r="K3803" s="2" t="s">
        <v>16309</v>
      </c>
    </row>
    <row r="3804" spans="1:11" x14ac:dyDescent="0.25">
      <c r="A3804" s="2" t="s">
        <v>16310</v>
      </c>
      <c r="B3804" s="2" t="s">
        <v>298</v>
      </c>
      <c r="C3804" s="2" t="s">
        <v>24</v>
      </c>
      <c r="D3804" s="2" t="s">
        <v>299</v>
      </c>
      <c r="E3804" s="2" t="s">
        <v>393</v>
      </c>
      <c r="F3804" s="3">
        <v>2</v>
      </c>
      <c r="G3804" s="2" t="s">
        <v>1101</v>
      </c>
      <c r="H3804" s="2" t="s">
        <v>16311</v>
      </c>
      <c r="I3804" s="3" t="s">
        <v>16312</v>
      </c>
      <c r="J3804" s="3" t="s">
        <v>1098</v>
      </c>
      <c r="K3804" s="2" t="s">
        <v>16313</v>
      </c>
    </row>
    <row r="3805" spans="1:11" x14ac:dyDescent="0.25">
      <c r="A3805" s="2" t="s">
        <v>16314</v>
      </c>
      <c r="B3805" s="2" t="s">
        <v>298</v>
      </c>
      <c r="C3805" s="2" t="s">
        <v>24</v>
      </c>
      <c r="D3805" s="2" t="s">
        <v>299</v>
      </c>
      <c r="E3805" s="2" t="s">
        <v>393</v>
      </c>
      <c r="F3805" s="3">
        <v>3</v>
      </c>
      <c r="G3805" s="2" t="s">
        <v>1101</v>
      </c>
      <c r="H3805" s="2" t="s">
        <v>16315</v>
      </c>
      <c r="I3805" s="3" t="s">
        <v>16316</v>
      </c>
      <c r="J3805" s="3" t="s">
        <v>1098</v>
      </c>
      <c r="K3805" s="2" t="s">
        <v>16317</v>
      </c>
    </row>
    <row r="3806" spans="1:11" x14ac:dyDescent="0.25">
      <c r="A3806" s="2" t="s">
        <v>16318</v>
      </c>
      <c r="B3806" s="2" t="s">
        <v>298</v>
      </c>
      <c r="C3806" s="2" t="s">
        <v>24</v>
      </c>
      <c r="D3806" s="2" t="s">
        <v>299</v>
      </c>
      <c r="E3806" s="2" t="s">
        <v>393</v>
      </c>
      <c r="F3806" s="3">
        <v>4</v>
      </c>
      <c r="G3806" s="2" t="s">
        <v>1101</v>
      </c>
      <c r="H3806" s="2" t="s">
        <v>16319</v>
      </c>
      <c r="I3806" s="3" t="s">
        <v>16320</v>
      </c>
      <c r="J3806" s="3" t="s">
        <v>1098</v>
      </c>
      <c r="K3806" s="2" t="s">
        <v>16321</v>
      </c>
    </row>
    <row r="3807" spans="1:11" x14ac:dyDescent="0.25">
      <c r="A3807" s="2" t="s">
        <v>16322</v>
      </c>
      <c r="B3807" s="2" t="s">
        <v>298</v>
      </c>
      <c r="C3807" s="2" t="s">
        <v>24</v>
      </c>
      <c r="D3807" s="2" t="s">
        <v>299</v>
      </c>
      <c r="E3807" s="2" t="s">
        <v>393</v>
      </c>
      <c r="F3807" s="3">
        <v>5</v>
      </c>
      <c r="G3807" s="2" t="s">
        <v>1101</v>
      </c>
      <c r="H3807" s="2" t="s">
        <v>16323</v>
      </c>
      <c r="I3807" s="3" t="s">
        <v>16324</v>
      </c>
      <c r="J3807" s="3" t="s">
        <v>1098</v>
      </c>
      <c r="K3807" s="2" t="s">
        <v>16325</v>
      </c>
    </row>
    <row r="3808" spans="1:11" x14ac:dyDescent="0.25">
      <c r="A3808" s="2" t="s">
        <v>16326</v>
      </c>
      <c r="B3808" s="2" t="s">
        <v>298</v>
      </c>
      <c r="C3808" s="2" t="s">
        <v>24</v>
      </c>
      <c r="D3808" s="2" t="s">
        <v>299</v>
      </c>
      <c r="E3808" s="2" t="s">
        <v>393</v>
      </c>
      <c r="F3808" s="3">
        <v>6</v>
      </c>
      <c r="G3808" s="2" t="s">
        <v>1101</v>
      </c>
      <c r="H3808" s="2" t="s">
        <v>16327</v>
      </c>
      <c r="I3808" s="3" t="s">
        <v>16328</v>
      </c>
      <c r="J3808" s="3" t="s">
        <v>1098</v>
      </c>
      <c r="K3808" s="2" t="s">
        <v>16329</v>
      </c>
    </row>
    <row r="3809" spans="1:11" x14ac:dyDescent="0.25">
      <c r="A3809" s="2" t="s">
        <v>16330</v>
      </c>
      <c r="B3809" s="2" t="s">
        <v>298</v>
      </c>
      <c r="C3809" s="2" t="s">
        <v>24</v>
      </c>
      <c r="D3809" s="2" t="s">
        <v>299</v>
      </c>
      <c r="E3809" s="2" t="s">
        <v>398</v>
      </c>
      <c r="F3809" s="3">
        <v>0</v>
      </c>
      <c r="G3809" s="2" t="s">
        <v>1095</v>
      </c>
      <c r="H3809" s="2" t="s">
        <v>16331</v>
      </c>
      <c r="I3809" s="3" t="s">
        <v>16332</v>
      </c>
      <c r="J3809" s="3" t="s">
        <v>1098</v>
      </c>
      <c r="K3809" s="2" t="s">
        <v>16333</v>
      </c>
    </row>
    <row r="3810" spans="1:11" x14ac:dyDescent="0.25">
      <c r="A3810" s="2" t="s">
        <v>16334</v>
      </c>
      <c r="B3810" s="2" t="s">
        <v>298</v>
      </c>
      <c r="C3810" s="2" t="s">
        <v>24</v>
      </c>
      <c r="D3810" s="2" t="s">
        <v>299</v>
      </c>
      <c r="E3810" s="2" t="s">
        <v>398</v>
      </c>
      <c r="F3810" s="3">
        <v>1</v>
      </c>
      <c r="G3810" s="2" t="s">
        <v>1101</v>
      </c>
      <c r="H3810" s="2" t="s">
        <v>16335</v>
      </c>
      <c r="I3810" s="3" t="s">
        <v>16336</v>
      </c>
      <c r="J3810" s="3" t="s">
        <v>1098</v>
      </c>
      <c r="K3810" s="2" t="s">
        <v>16337</v>
      </c>
    </row>
    <row r="3811" spans="1:11" x14ac:dyDescent="0.25">
      <c r="A3811" s="2" t="s">
        <v>16338</v>
      </c>
      <c r="B3811" s="2" t="s">
        <v>298</v>
      </c>
      <c r="C3811" s="2" t="s">
        <v>24</v>
      </c>
      <c r="D3811" s="2" t="s">
        <v>299</v>
      </c>
      <c r="E3811" s="2" t="s">
        <v>398</v>
      </c>
      <c r="F3811" s="3">
        <v>2</v>
      </c>
      <c r="G3811" s="2" t="s">
        <v>1101</v>
      </c>
      <c r="H3811" s="2" t="s">
        <v>16339</v>
      </c>
      <c r="I3811" s="3" t="s">
        <v>16340</v>
      </c>
      <c r="J3811" s="3" t="s">
        <v>1098</v>
      </c>
      <c r="K3811" s="2" t="s">
        <v>16341</v>
      </c>
    </row>
    <row r="3812" spans="1:11" x14ac:dyDescent="0.25">
      <c r="A3812" s="2" t="s">
        <v>16342</v>
      </c>
      <c r="B3812" s="2" t="s">
        <v>298</v>
      </c>
      <c r="C3812" s="2" t="s">
        <v>24</v>
      </c>
      <c r="D3812" s="2" t="s">
        <v>299</v>
      </c>
      <c r="E3812" s="2" t="s">
        <v>398</v>
      </c>
      <c r="F3812" s="3">
        <v>3</v>
      </c>
      <c r="G3812" s="2" t="s">
        <v>1101</v>
      </c>
      <c r="H3812" s="2" t="s">
        <v>16343</v>
      </c>
      <c r="I3812" s="3" t="s">
        <v>16344</v>
      </c>
      <c r="J3812" s="3" t="s">
        <v>1098</v>
      </c>
      <c r="K3812" s="2" t="s">
        <v>16345</v>
      </c>
    </row>
    <row r="3813" spans="1:11" x14ac:dyDescent="0.25">
      <c r="A3813" s="2" t="s">
        <v>16346</v>
      </c>
      <c r="B3813" s="2" t="s">
        <v>298</v>
      </c>
      <c r="C3813" s="2" t="s">
        <v>24</v>
      </c>
      <c r="D3813" s="2" t="s">
        <v>299</v>
      </c>
      <c r="E3813" s="2" t="s">
        <v>398</v>
      </c>
      <c r="F3813" s="3">
        <v>4</v>
      </c>
      <c r="G3813" s="2" t="s">
        <v>1101</v>
      </c>
      <c r="H3813" s="2" t="s">
        <v>16347</v>
      </c>
      <c r="I3813" s="3" t="s">
        <v>16348</v>
      </c>
      <c r="J3813" s="3" t="s">
        <v>1098</v>
      </c>
      <c r="K3813" s="2" t="s">
        <v>16349</v>
      </c>
    </row>
    <row r="3814" spans="1:11" x14ac:dyDescent="0.25">
      <c r="A3814" s="2" t="s">
        <v>16350</v>
      </c>
      <c r="B3814" s="2" t="s">
        <v>298</v>
      </c>
      <c r="C3814" s="2" t="s">
        <v>24</v>
      </c>
      <c r="D3814" s="2" t="s">
        <v>299</v>
      </c>
      <c r="E3814" s="2" t="s">
        <v>398</v>
      </c>
      <c r="F3814" s="3">
        <v>5</v>
      </c>
      <c r="G3814" s="2" t="s">
        <v>1101</v>
      </c>
      <c r="H3814" s="2" t="s">
        <v>16351</v>
      </c>
      <c r="I3814" s="3" t="s">
        <v>16352</v>
      </c>
      <c r="J3814" s="3" t="s">
        <v>1132</v>
      </c>
      <c r="K3814" s="2" t="s">
        <v>16353</v>
      </c>
    </row>
    <row r="3815" spans="1:11" x14ac:dyDescent="0.25">
      <c r="A3815" s="2" t="s">
        <v>16354</v>
      </c>
      <c r="B3815" s="2" t="s">
        <v>298</v>
      </c>
      <c r="C3815" s="2" t="s">
        <v>24</v>
      </c>
      <c r="D3815" s="2" t="s">
        <v>299</v>
      </c>
      <c r="E3815" s="2" t="s">
        <v>398</v>
      </c>
      <c r="F3815" s="3">
        <v>6</v>
      </c>
      <c r="G3815" s="2" t="s">
        <v>1101</v>
      </c>
      <c r="H3815" s="2" t="s">
        <v>16355</v>
      </c>
      <c r="I3815" s="3" t="s">
        <v>16356</v>
      </c>
      <c r="J3815" s="3" t="s">
        <v>1132</v>
      </c>
      <c r="K3815" s="2" t="s">
        <v>16357</v>
      </c>
    </row>
    <row r="3816" spans="1:11" x14ac:dyDescent="0.25">
      <c r="A3816" s="2" t="s">
        <v>16358</v>
      </c>
      <c r="B3816" s="2" t="s">
        <v>298</v>
      </c>
      <c r="C3816" s="2" t="s">
        <v>24</v>
      </c>
      <c r="D3816" s="2" t="s">
        <v>299</v>
      </c>
      <c r="E3816" s="2" t="s">
        <v>385</v>
      </c>
      <c r="F3816" s="3">
        <v>0</v>
      </c>
      <c r="G3816" s="2" t="s">
        <v>1095</v>
      </c>
      <c r="H3816" s="2" t="s">
        <v>16359</v>
      </c>
      <c r="I3816" s="3" t="s">
        <v>16360</v>
      </c>
      <c r="J3816" s="3" t="s">
        <v>1098</v>
      </c>
      <c r="K3816" s="2" t="s">
        <v>16361</v>
      </c>
    </row>
    <row r="3817" spans="1:11" x14ac:dyDescent="0.25">
      <c r="A3817" s="2" t="s">
        <v>16362</v>
      </c>
      <c r="B3817" s="2" t="s">
        <v>298</v>
      </c>
      <c r="C3817" s="2" t="s">
        <v>24</v>
      </c>
      <c r="D3817" s="2" t="s">
        <v>299</v>
      </c>
      <c r="E3817" s="2" t="s">
        <v>385</v>
      </c>
      <c r="F3817" s="3">
        <v>1</v>
      </c>
      <c r="G3817" s="2" t="s">
        <v>1101</v>
      </c>
      <c r="H3817" s="2" t="s">
        <v>16363</v>
      </c>
      <c r="I3817" s="3" t="s">
        <v>16364</v>
      </c>
      <c r="J3817" s="3" t="s">
        <v>1098</v>
      </c>
      <c r="K3817" s="2" t="s">
        <v>16365</v>
      </c>
    </row>
    <row r="3818" spans="1:11" x14ac:dyDescent="0.25">
      <c r="A3818" s="2" t="s">
        <v>16366</v>
      </c>
      <c r="B3818" s="2" t="s">
        <v>298</v>
      </c>
      <c r="C3818" s="2" t="s">
        <v>24</v>
      </c>
      <c r="D3818" s="2" t="s">
        <v>299</v>
      </c>
      <c r="E3818" s="2" t="s">
        <v>385</v>
      </c>
      <c r="F3818" s="3">
        <v>2</v>
      </c>
      <c r="G3818" s="2" t="s">
        <v>1101</v>
      </c>
      <c r="H3818" s="2" t="s">
        <v>16367</v>
      </c>
      <c r="I3818" s="3" t="s">
        <v>16368</v>
      </c>
      <c r="J3818" s="3" t="s">
        <v>1098</v>
      </c>
      <c r="K3818" s="2" t="s">
        <v>16369</v>
      </c>
    </row>
    <row r="3819" spans="1:11" x14ac:dyDescent="0.25">
      <c r="A3819" s="2" t="s">
        <v>16370</v>
      </c>
      <c r="B3819" s="2" t="s">
        <v>298</v>
      </c>
      <c r="C3819" s="2" t="s">
        <v>24</v>
      </c>
      <c r="D3819" s="2" t="s">
        <v>299</v>
      </c>
      <c r="E3819" s="2" t="s">
        <v>385</v>
      </c>
      <c r="F3819" s="3">
        <v>3</v>
      </c>
      <c r="G3819" s="2" t="s">
        <v>1101</v>
      </c>
      <c r="H3819" s="2" t="s">
        <v>16371</v>
      </c>
      <c r="I3819" s="3" t="s">
        <v>16372</v>
      </c>
      <c r="J3819" s="3" t="s">
        <v>1098</v>
      </c>
      <c r="K3819" s="2" t="s">
        <v>16373</v>
      </c>
    </row>
    <row r="3820" spans="1:11" x14ac:dyDescent="0.25">
      <c r="A3820" s="2" t="s">
        <v>16374</v>
      </c>
      <c r="B3820" s="2" t="s">
        <v>298</v>
      </c>
      <c r="C3820" s="2" t="s">
        <v>24</v>
      </c>
      <c r="D3820" s="2" t="s">
        <v>299</v>
      </c>
      <c r="E3820" s="2" t="s">
        <v>385</v>
      </c>
      <c r="F3820" s="3">
        <v>4</v>
      </c>
      <c r="G3820" s="2" t="s">
        <v>1101</v>
      </c>
      <c r="H3820" s="2" t="s">
        <v>16375</v>
      </c>
      <c r="I3820" s="3" t="s">
        <v>16376</v>
      </c>
      <c r="J3820" s="3" t="s">
        <v>1098</v>
      </c>
      <c r="K3820" s="2" t="s">
        <v>16377</v>
      </c>
    </row>
    <row r="3821" spans="1:11" x14ac:dyDescent="0.25">
      <c r="A3821" s="2" t="s">
        <v>16378</v>
      </c>
      <c r="B3821" s="2" t="s">
        <v>298</v>
      </c>
      <c r="C3821" s="2" t="s">
        <v>24</v>
      </c>
      <c r="D3821" s="2" t="s">
        <v>299</v>
      </c>
      <c r="E3821" s="2" t="s">
        <v>385</v>
      </c>
      <c r="F3821" s="3">
        <v>5</v>
      </c>
      <c r="G3821" s="2" t="s">
        <v>1101</v>
      </c>
      <c r="H3821" s="2" t="s">
        <v>16379</v>
      </c>
      <c r="I3821" s="3" t="s">
        <v>16380</v>
      </c>
      <c r="J3821" s="3" t="s">
        <v>1098</v>
      </c>
      <c r="K3821" s="2" t="s">
        <v>16381</v>
      </c>
    </row>
    <row r="3822" spans="1:11" x14ac:dyDescent="0.25">
      <c r="A3822" s="2" t="s">
        <v>16382</v>
      </c>
      <c r="B3822" s="2" t="s">
        <v>298</v>
      </c>
      <c r="C3822" s="2" t="s">
        <v>24</v>
      </c>
      <c r="D3822" s="2" t="s">
        <v>299</v>
      </c>
      <c r="E3822" s="2" t="s">
        <v>385</v>
      </c>
      <c r="F3822" s="3">
        <v>6</v>
      </c>
      <c r="G3822" s="2" t="s">
        <v>1101</v>
      </c>
      <c r="H3822" s="2" t="s">
        <v>16383</v>
      </c>
      <c r="I3822" s="3" t="s">
        <v>16384</v>
      </c>
      <c r="J3822" s="3" t="s">
        <v>1098</v>
      </c>
      <c r="K3822" s="2" t="s">
        <v>16385</v>
      </c>
    </row>
    <row r="3823" spans="1:11" x14ac:dyDescent="0.25">
      <c r="A3823" s="2" t="s">
        <v>16386</v>
      </c>
      <c r="B3823" s="2" t="s">
        <v>301</v>
      </c>
      <c r="C3823" s="2" t="s">
        <v>24</v>
      </c>
      <c r="D3823" s="2" t="s">
        <v>302</v>
      </c>
      <c r="E3823" s="2" t="s">
        <v>388</v>
      </c>
      <c r="F3823" s="3">
        <v>0</v>
      </c>
      <c r="G3823" s="2" t="s">
        <v>1095</v>
      </c>
      <c r="H3823" s="2" t="s">
        <v>16387</v>
      </c>
      <c r="I3823" s="3" t="s">
        <v>16388</v>
      </c>
      <c r="J3823" s="3" t="s">
        <v>1098</v>
      </c>
      <c r="K3823" s="2" t="s">
        <v>16389</v>
      </c>
    </row>
    <row r="3824" spans="1:11" x14ac:dyDescent="0.25">
      <c r="A3824" s="2" t="s">
        <v>16390</v>
      </c>
      <c r="B3824" s="2" t="s">
        <v>301</v>
      </c>
      <c r="C3824" s="2" t="s">
        <v>24</v>
      </c>
      <c r="D3824" s="2" t="s">
        <v>302</v>
      </c>
      <c r="E3824" s="2" t="s">
        <v>388</v>
      </c>
      <c r="F3824" s="3">
        <v>1</v>
      </c>
      <c r="G3824" s="2" t="s">
        <v>1101</v>
      </c>
      <c r="H3824" s="2" t="s">
        <v>16391</v>
      </c>
      <c r="I3824" s="3" t="s">
        <v>16392</v>
      </c>
      <c r="J3824" s="3" t="s">
        <v>1098</v>
      </c>
      <c r="K3824" s="2" t="s">
        <v>16393</v>
      </c>
    </row>
    <row r="3825" spans="1:11" x14ac:dyDescent="0.25">
      <c r="A3825" s="2" t="s">
        <v>16394</v>
      </c>
      <c r="B3825" s="2" t="s">
        <v>301</v>
      </c>
      <c r="C3825" s="2" t="s">
        <v>24</v>
      </c>
      <c r="D3825" s="2" t="s">
        <v>302</v>
      </c>
      <c r="E3825" s="2" t="s">
        <v>388</v>
      </c>
      <c r="F3825" s="3">
        <v>2</v>
      </c>
      <c r="G3825" s="2" t="s">
        <v>1101</v>
      </c>
      <c r="H3825" s="2" t="s">
        <v>16395</v>
      </c>
      <c r="I3825" s="3" t="s">
        <v>16396</v>
      </c>
      <c r="J3825" s="3" t="s">
        <v>1098</v>
      </c>
      <c r="K3825" s="2" t="s">
        <v>16397</v>
      </c>
    </row>
    <row r="3826" spans="1:11" x14ac:dyDescent="0.25">
      <c r="A3826" s="2" t="s">
        <v>16398</v>
      </c>
      <c r="B3826" s="2" t="s">
        <v>301</v>
      </c>
      <c r="C3826" s="2" t="s">
        <v>24</v>
      </c>
      <c r="D3826" s="2" t="s">
        <v>302</v>
      </c>
      <c r="E3826" s="2" t="s">
        <v>388</v>
      </c>
      <c r="F3826" s="3">
        <v>3</v>
      </c>
      <c r="G3826" s="2" t="s">
        <v>1101</v>
      </c>
      <c r="H3826" s="2" t="s">
        <v>16399</v>
      </c>
      <c r="I3826" s="3" t="s">
        <v>16400</v>
      </c>
      <c r="J3826" s="3" t="s">
        <v>1098</v>
      </c>
      <c r="K3826" s="2" t="s">
        <v>16401</v>
      </c>
    </row>
    <row r="3827" spans="1:11" x14ac:dyDescent="0.25">
      <c r="A3827" s="2" t="s">
        <v>16402</v>
      </c>
      <c r="B3827" s="2" t="s">
        <v>301</v>
      </c>
      <c r="C3827" s="2" t="s">
        <v>24</v>
      </c>
      <c r="D3827" s="2" t="s">
        <v>302</v>
      </c>
      <c r="E3827" s="2" t="s">
        <v>388</v>
      </c>
      <c r="F3827" s="3">
        <v>4</v>
      </c>
      <c r="G3827" s="2" t="s">
        <v>1101</v>
      </c>
      <c r="H3827" s="2" t="s">
        <v>16403</v>
      </c>
      <c r="I3827" s="3" t="s">
        <v>16404</v>
      </c>
      <c r="J3827" s="3" t="s">
        <v>1098</v>
      </c>
      <c r="K3827" s="2" t="s">
        <v>16405</v>
      </c>
    </row>
    <row r="3828" spans="1:11" x14ac:dyDescent="0.25">
      <c r="A3828" s="2" t="s">
        <v>16406</v>
      </c>
      <c r="B3828" s="2" t="s">
        <v>301</v>
      </c>
      <c r="C3828" s="2" t="s">
        <v>24</v>
      </c>
      <c r="D3828" s="2" t="s">
        <v>302</v>
      </c>
      <c r="E3828" s="2" t="s">
        <v>388</v>
      </c>
      <c r="F3828" s="3">
        <v>5</v>
      </c>
      <c r="G3828" s="2" t="s">
        <v>1101</v>
      </c>
      <c r="H3828" s="2" t="s">
        <v>16407</v>
      </c>
      <c r="I3828" s="3" t="s">
        <v>16408</v>
      </c>
      <c r="J3828" s="3" t="s">
        <v>1098</v>
      </c>
      <c r="K3828" s="2" t="s">
        <v>16409</v>
      </c>
    </row>
    <row r="3829" spans="1:11" x14ac:dyDescent="0.25">
      <c r="A3829" s="2" t="s">
        <v>16410</v>
      </c>
      <c r="B3829" s="2" t="s">
        <v>301</v>
      </c>
      <c r="C3829" s="2" t="s">
        <v>24</v>
      </c>
      <c r="D3829" s="2" t="s">
        <v>302</v>
      </c>
      <c r="E3829" s="2" t="s">
        <v>388</v>
      </c>
      <c r="F3829" s="3">
        <v>6</v>
      </c>
      <c r="G3829" s="2" t="s">
        <v>1101</v>
      </c>
      <c r="H3829" s="2" t="s">
        <v>16411</v>
      </c>
      <c r="I3829" s="3" t="s">
        <v>16412</v>
      </c>
      <c r="J3829" s="3" t="s">
        <v>1098</v>
      </c>
      <c r="K3829" s="2" t="s">
        <v>16413</v>
      </c>
    </row>
    <row r="3830" spans="1:11" x14ac:dyDescent="0.25">
      <c r="A3830" s="2" t="s">
        <v>16414</v>
      </c>
      <c r="B3830" s="2" t="s">
        <v>301</v>
      </c>
      <c r="C3830" s="2" t="s">
        <v>24</v>
      </c>
      <c r="D3830" s="2" t="s">
        <v>302</v>
      </c>
      <c r="E3830" s="2" t="s">
        <v>380</v>
      </c>
      <c r="F3830" s="3">
        <v>0</v>
      </c>
      <c r="G3830" s="2" t="s">
        <v>1095</v>
      </c>
      <c r="H3830" s="2" t="s">
        <v>16415</v>
      </c>
      <c r="I3830" s="3" t="s">
        <v>16416</v>
      </c>
      <c r="J3830" s="3" t="s">
        <v>1098</v>
      </c>
      <c r="K3830" s="2" t="s">
        <v>16417</v>
      </c>
    </row>
    <row r="3831" spans="1:11" x14ac:dyDescent="0.25">
      <c r="A3831" s="2" t="s">
        <v>16418</v>
      </c>
      <c r="B3831" s="2" t="s">
        <v>301</v>
      </c>
      <c r="C3831" s="2" t="s">
        <v>24</v>
      </c>
      <c r="D3831" s="2" t="s">
        <v>302</v>
      </c>
      <c r="E3831" s="2" t="s">
        <v>380</v>
      </c>
      <c r="F3831" s="3">
        <v>1</v>
      </c>
      <c r="G3831" s="2" t="s">
        <v>1101</v>
      </c>
      <c r="H3831" s="2" t="s">
        <v>16419</v>
      </c>
      <c r="I3831" s="3" t="s">
        <v>16420</v>
      </c>
      <c r="J3831" s="3" t="s">
        <v>1098</v>
      </c>
      <c r="K3831" s="2" t="s">
        <v>16421</v>
      </c>
    </row>
    <row r="3832" spans="1:11" x14ac:dyDescent="0.25">
      <c r="A3832" s="2" t="s">
        <v>16422</v>
      </c>
      <c r="B3832" s="2" t="s">
        <v>301</v>
      </c>
      <c r="C3832" s="2" t="s">
        <v>24</v>
      </c>
      <c r="D3832" s="2" t="s">
        <v>302</v>
      </c>
      <c r="E3832" s="2" t="s">
        <v>380</v>
      </c>
      <c r="F3832" s="3">
        <v>2</v>
      </c>
      <c r="G3832" s="2" t="s">
        <v>1101</v>
      </c>
      <c r="H3832" s="2" t="s">
        <v>16423</v>
      </c>
      <c r="I3832" s="3" t="s">
        <v>16424</v>
      </c>
      <c r="J3832" s="3" t="s">
        <v>1098</v>
      </c>
      <c r="K3832" s="2" t="s">
        <v>16425</v>
      </c>
    </row>
    <row r="3833" spans="1:11" x14ac:dyDescent="0.25">
      <c r="A3833" s="2" t="s">
        <v>16426</v>
      </c>
      <c r="B3833" s="2" t="s">
        <v>301</v>
      </c>
      <c r="C3833" s="2" t="s">
        <v>24</v>
      </c>
      <c r="D3833" s="2" t="s">
        <v>302</v>
      </c>
      <c r="E3833" s="2" t="s">
        <v>380</v>
      </c>
      <c r="F3833" s="3">
        <v>3</v>
      </c>
      <c r="G3833" s="2" t="s">
        <v>1101</v>
      </c>
      <c r="H3833" s="2" t="s">
        <v>16427</v>
      </c>
      <c r="I3833" s="3" t="s">
        <v>16428</v>
      </c>
      <c r="J3833" s="3" t="s">
        <v>1098</v>
      </c>
      <c r="K3833" s="2" t="s">
        <v>16429</v>
      </c>
    </row>
    <row r="3834" spans="1:11" x14ac:dyDescent="0.25">
      <c r="A3834" s="2" t="s">
        <v>16430</v>
      </c>
      <c r="B3834" s="2" t="s">
        <v>301</v>
      </c>
      <c r="C3834" s="2" t="s">
        <v>24</v>
      </c>
      <c r="D3834" s="2" t="s">
        <v>302</v>
      </c>
      <c r="E3834" s="2" t="s">
        <v>380</v>
      </c>
      <c r="F3834" s="3">
        <v>4</v>
      </c>
      <c r="G3834" s="2" t="s">
        <v>1101</v>
      </c>
      <c r="H3834" s="2" t="s">
        <v>16431</v>
      </c>
      <c r="I3834" s="3" t="s">
        <v>16432</v>
      </c>
      <c r="J3834" s="3" t="s">
        <v>1098</v>
      </c>
      <c r="K3834" s="2" t="s">
        <v>16433</v>
      </c>
    </row>
    <row r="3835" spans="1:11" x14ac:dyDescent="0.25">
      <c r="A3835" s="2" t="s">
        <v>16434</v>
      </c>
      <c r="B3835" s="2" t="s">
        <v>301</v>
      </c>
      <c r="C3835" s="2" t="s">
        <v>24</v>
      </c>
      <c r="D3835" s="2" t="s">
        <v>302</v>
      </c>
      <c r="E3835" s="2" t="s">
        <v>380</v>
      </c>
      <c r="F3835" s="3">
        <v>5</v>
      </c>
      <c r="G3835" s="2" t="s">
        <v>1101</v>
      </c>
      <c r="H3835" s="2" t="s">
        <v>16435</v>
      </c>
      <c r="I3835" s="3" t="s">
        <v>16436</v>
      </c>
      <c r="J3835" s="3" t="s">
        <v>1098</v>
      </c>
      <c r="K3835" s="2" t="s">
        <v>16437</v>
      </c>
    </row>
    <row r="3836" spans="1:11" x14ac:dyDescent="0.25">
      <c r="A3836" s="2" t="s">
        <v>16438</v>
      </c>
      <c r="B3836" s="2" t="s">
        <v>301</v>
      </c>
      <c r="C3836" s="2" t="s">
        <v>24</v>
      </c>
      <c r="D3836" s="2" t="s">
        <v>302</v>
      </c>
      <c r="E3836" s="2" t="s">
        <v>380</v>
      </c>
      <c r="F3836" s="3">
        <v>6</v>
      </c>
      <c r="G3836" s="2" t="s">
        <v>1101</v>
      </c>
      <c r="H3836" s="2" t="s">
        <v>16439</v>
      </c>
      <c r="I3836" s="3" t="s">
        <v>16440</v>
      </c>
      <c r="J3836" s="3" t="s">
        <v>1098</v>
      </c>
      <c r="K3836" s="2" t="s">
        <v>16441</v>
      </c>
    </row>
    <row r="3837" spans="1:11" x14ac:dyDescent="0.25">
      <c r="A3837" s="2" t="s">
        <v>16442</v>
      </c>
      <c r="B3837" s="2" t="s">
        <v>301</v>
      </c>
      <c r="C3837" s="2" t="s">
        <v>24</v>
      </c>
      <c r="D3837" s="2" t="s">
        <v>302</v>
      </c>
      <c r="E3837" s="2" t="s">
        <v>430</v>
      </c>
      <c r="F3837" s="3">
        <v>0</v>
      </c>
      <c r="G3837" s="2" t="s">
        <v>1095</v>
      </c>
      <c r="H3837" s="2" t="s">
        <v>16443</v>
      </c>
      <c r="I3837" s="3" t="s">
        <v>16444</v>
      </c>
      <c r="J3837" s="3" t="s">
        <v>1098</v>
      </c>
      <c r="K3837" s="2" t="s">
        <v>16445</v>
      </c>
    </row>
    <row r="3838" spans="1:11" x14ac:dyDescent="0.25">
      <c r="A3838" s="2" t="s">
        <v>16446</v>
      </c>
      <c r="B3838" s="2" t="s">
        <v>301</v>
      </c>
      <c r="C3838" s="2" t="s">
        <v>24</v>
      </c>
      <c r="D3838" s="2" t="s">
        <v>302</v>
      </c>
      <c r="E3838" s="2" t="s">
        <v>430</v>
      </c>
      <c r="F3838" s="3">
        <v>1</v>
      </c>
      <c r="G3838" s="2" t="s">
        <v>1101</v>
      </c>
      <c r="H3838" s="2" t="s">
        <v>16447</v>
      </c>
      <c r="I3838" s="3" t="s">
        <v>16448</v>
      </c>
      <c r="J3838" s="3" t="s">
        <v>1098</v>
      </c>
      <c r="K3838" s="2" t="s">
        <v>16449</v>
      </c>
    </row>
    <row r="3839" spans="1:11" x14ac:dyDescent="0.25">
      <c r="A3839" s="2" t="s">
        <v>16450</v>
      </c>
      <c r="B3839" s="2" t="s">
        <v>301</v>
      </c>
      <c r="C3839" s="2" t="s">
        <v>24</v>
      </c>
      <c r="D3839" s="2" t="s">
        <v>302</v>
      </c>
      <c r="E3839" s="2" t="s">
        <v>430</v>
      </c>
      <c r="F3839" s="3">
        <v>2</v>
      </c>
      <c r="G3839" s="2" t="s">
        <v>1101</v>
      </c>
      <c r="H3839" s="2" t="s">
        <v>16451</v>
      </c>
      <c r="I3839" s="3" t="s">
        <v>16452</v>
      </c>
      <c r="J3839" s="3" t="s">
        <v>1098</v>
      </c>
      <c r="K3839" s="2" t="s">
        <v>16453</v>
      </c>
    </row>
    <row r="3840" spans="1:11" x14ac:dyDescent="0.25">
      <c r="A3840" s="2" t="s">
        <v>16454</v>
      </c>
      <c r="B3840" s="2" t="s">
        <v>301</v>
      </c>
      <c r="C3840" s="2" t="s">
        <v>24</v>
      </c>
      <c r="D3840" s="2" t="s">
        <v>302</v>
      </c>
      <c r="E3840" s="2" t="s">
        <v>430</v>
      </c>
      <c r="F3840" s="3">
        <v>3</v>
      </c>
      <c r="G3840" s="2" t="s">
        <v>1101</v>
      </c>
      <c r="H3840" s="2" t="s">
        <v>16455</v>
      </c>
      <c r="I3840" s="3" t="s">
        <v>16456</v>
      </c>
      <c r="J3840" s="3" t="s">
        <v>1098</v>
      </c>
      <c r="K3840" s="2" t="s">
        <v>16457</v>
      </c>
    </row>
    <row r="3841" spans="1:11" x14ac:dyDescent="0.25">
      <c r="A3841" s="2" t="s">
        <v>16458</v>
      </c>
      <c r="B3841" s="2" t="s">
        <v>301</v>
      </c>
      <c r="C3841" s="2" t="s">
        <v>24</v>
      </c>
      <c r="D3841" s="2" t="s">
        <v>302</v>
      </c>
      <c r="E3841" s="2" t="s">
        <v>430</v>
      </c>
      <c r="F3841" s="3">
        <v>4</v>
      </c>
      <c r="G3841" s="2" t="s">
        <v>1101</v>
      </c>
      <c r="H3841" s="2" t="s">
        <v>16459</v>
      </c>
      <c r="I3841" s="3" t="s">
        <v>16460</v>
      </c>
      <c r="J3841" s="3" t="s">
        <v>1098</v>
      </c>
      <c r="K3841" s="2" t="s">
        <v>16461</v>
      </c>
    </row>
    <row r="3842" spans="1:11" x14ac:dyDescent="0.25">
      <c r="A3842" s="2" t="s">
        <v>16462</v>
      </c>
      <c r="B3842" s="2" t="s">
        <v>301</v>
      </c>
      <c r="C3842" s="2" t="s">
        <v>24</v>
      </c>
      <c r="D3842" s="2" t="s">
        <v>302</v>
      </c>
      <c r="E3842" s="2" t="s">
        <v>430</v>
      </c>
      <c r="F3842" s="3">
        <v>5</v>
      </c>
      <c r="G3842" s="2" t="s">
        <v>1101</v>
      </c>
      <c r="H3842" s="2" t="s">
        <v>16463</v>
      </c>
      <c r="I3842" s="3" t="s">
        <v>16464</v>
      </c>
      <c r="J3842" s="3" t="s">
        <v>1098</v>
      </c>
      <c r="K3842" s="2" t="s">
        <v>16465</v>
      </c>
    </row>
    <row r="3843" spans="1:11" x14ac:dyDescent="0.25">
      <c r="A3843" s="2" t="s">
        <v>16466</v>
      </c>
      <c r="B3843" s="2" t="s">
        <v>301</v>
      </c>
      <c r="C3843" s="2" t="s">
        <v>24</v>
      </c>
      <c r="D3843" s="2" t="s">
        <v>302</v>
      </c>
      <c r="E3843" s="2" t="s">
        <v>430</v>
      </c>
      <c r="F3843" s="3">
        <v>6</v>
      </c>
      <c r="G3843" s="2" t="s">
        <v>1101</v>
      </c>
      <c r="H3843" s="2" t="s">
        <v>16467</v>
      </c>
      <c r="I3843" s="3" t="s">
        <v>16468</v>
      </c>
      <c r="J3843" s="3" t="s">
        <v>1098</v>
      </c>
      <c r="K3843" s="2" t="s">
        <v>16469</v>
      </c>
    </row>
    <row r="3844" spans="1:11" x14ac:dyDescent="0.25">
      <c r="A3844" s="2" t="s">
        <v>16470</v>
      </c>
      <c r="B3844" s="2" t="s">
        <v>301</v>
      </c>
      <c r="C3844" s="2" t="s">
        <v>24</v>
      </c>
      <c r="D3844" s="2" t="s">
        <v>302</v>
      </c>
      <c r="E3844" s="2" t="s">
        <v>393</v>
      </c>
      <c r="F3844" s="3">
        <v>0</v>
      </c>
      <c r="G3844" s="2" t="s">
        <v>1095</v>
      </c>
      <c r="H3844" s="2" t="s">
        <v>16471</v>
      </c>
      <c r="I3844" s="3" t="s">
        <v>16472</v>
      </c>
      <c r="J3844" s="3" t="s">
        <v>1098</v>
      </c>
      <c r="K3844" s="2" t="s">
        <v>16473</v>
      </c>
    </row>
    <row r="3845" spans="1:11" x14ac:dyDescent="0.25">
      <c r="A3845" s="2" t="s">
        <v>16474</v>
      </c>
      <c r="B3845" s="2" t="s">
        <v>301</v>
      </c>
      <c r="C3845" s="2" t="s">
        <v>24</v>
      </c>
      <c r="D3845" s="2" t="s">
        <v>302</v>
      </c>
      <c r="E3845" s="2" t="s">
        <v>393</v>
      </c>
      <c r="F3845" s="3">
        <v>1</v>
      </c>
      <c r="G3845" s="2" t="s">
        <v>1101</v>
      </c>
      <c r="H3845" s="2" t="s">
        <v>16475</v>
      </c>
      <c r="I3845" s="3" t="s">
        <v>16476</v>
      </c>
      <c r="J3845" s="3" t="s">
        <v>1098</v>
      </c>
      <c r="K3845" s="2" t="s">
        <v>16477</v>
      </c>
    </row>
    <row r="3846" spans="1:11" x14ac:dyDescent="0.25">
      <c r="A3846" s="2" t="s">
        <v>16478</v>
      </c>
      <c r="B3846" s="2" t="s">
        <v>301</v>
      </c>
      <c r="C3846" s="2" t="s">
        <v>24</v>
      </c>
      <c r="D3846" s="2" t="s">
        <v>302</v>
      </c>
      <c r="E3846" s="2" t="s">
        <v>393</v>
      </c>
      <c r="F3846" s="3">
        <v>2</v>
      </c>
      <c r="G3846" s="2" t="s">
        <v>1101</v>
      </c>
      <c r="H3846" s="2" t="s">
        <v>16479</v>
      </c>
      <c r="I3846" s="3" t="s">
        <v>16480</v>
      </c>
      <c r="J3846" s="3" t="s">
        <v>1098</v>
      </c>
      <c r="K3846" s="2" t="s">
        <v>16481</v>
      </c>
    </row>
    <row r="3847" spans="1:11" x14ac:dyDescent="0.25">
      <c r="A3847" s="2" t="s">
        <v>16482</v>
      </c>
      <c r="B3847" s="2" t="s">
        <v>301</v>
      </c>
      <c r="C3847" s="2" t="s">
        <v>24</v>
      </c>
      <c r="D3847" s="2" t="s">
        <v>302</v>
      </c>
      <c r="E3847" s="2" t="s">
        <v>393</v>
      </c>
      <c r="F3847" s="3">
        <v>3</v>
      </c>
      <c r="G3847" s="2" t="s">
        <v>1101</v>
      </c>
      <c r="H3847" s="2" t="s">
        <v>16483</v>
      </c>
      <c r="I3847" s="3" t="s">
        <v>16484</v>
      </c>
      <c r="J3847" s="3" t="s">
        <v>1132</v>
      </c>
      <c r="K3847" s="2" t="s">
        <v>16485</v>
      </c>
    </row>
    <row r="3848" spans="1:11" x14ac:dyDescent="0.25">
      <c r="A3848" s="2" t="s">
        <v>16486</v>
      </c>
      <c r="B3848" s="2" t="s">
        <v>301</v>
      </c>
      <c r="C3848" s="2" t="s">
        <v>24</v>
      </c>
      <c r="D3848" s="2" t="s">
        <v>302</v>
      </c>
      <c r="E3848" s="2" t="s">
        <v>393</v>
      </c>
      <c r="F3848" s="3">
        <v>4</v>
      </c>
      <c r="G3848" s="2" t="s">
        <v>1101</v>
      </c>
      <c r="H3848" s="2" t="s">
        <v>16487</v>
      </c>
      <c r="I3848" s="3" t="s">
        <v>16488</v>
      </c>
      <c r="J3848" s="3" t="s">
        <v>1098</v>
      </c>
      <c r="K3848" s="2" t="s">
        <v>16489</v>
      </c>
    </row>
    <row r="3849" spans="1:11" x14ac:dyDescent="0.25">
      <c r="A3849" s="2" t="s">
        <v>16490</v>
      </c>
      <c r="B3849" s="2" t="s">
        <v>301</v>
      </c>
      <c r="C3849" s="2" t="s">
        <v>24</v>
      </c>
      <c r="D3849" s="2" t="s">
        <v>302</v>
      </c>
      <c r="E3849" s="2" t="s">
        <v>393</v>
      </c>
      <c r="F3849" s="3">
        <v>5</v>
      </c>
      <c r="G3849" s="2" t="s">
        <v>1101</v>
      </c>
      <c r="H3849" s="2" t="s">
        <v>16491</v>
      </c>
      <c r="I3849" s="3" t="s">
        <v>16492</v>
      </c>
      <c r="J3849" s="3" t="s">
        <v>1098</v>
      </c>
      <c r="K3849" s="2" t="s">
        <v>16493</v>
      </c>
    </row>
    <row r="3850" spans="1:11" x14ac:dyDescent="0.25">
      <c r="A3850" s="2" t="s">
        <v>16494</v>
      </c>
      <c r="B3850" s="2" t="s">
        <v>301</v>
      </c>
      <c r="C3850" s="2" t="s">
        <v>24</v>
      </c>
      <c r="D3850" s="2" t="s">
        <v>302</v>
      </c>
      <c r="E3850" s="2" t="s">
        <v>393</v>
      </c>
      <c r="F3850" s="3">
        <v>6</v>
      </c>
      <c r="G3850" s="2" t="s">
        <v>1101</v>
      </c>
      <c r="H3850" s="2" t="s">
        <v>16495</v>
      </c>
      <c r="I3850" s="3" t="s">
        <v>16496</v>
      </c>
      <c r="J3850" s="3" t="s">
        <v>1132</v>
      </c>
      <c r="K3850" s="2" t="s">
        <v>16497</v>
      </c>
    </row>
    <row r="3851" spans="1:11" x14ac:dyDescent="0.25">
      <c r="A3851" s="2" t="s">
        <v>16498</v>
      </c>
      <c r="B3851" s="2" t="s">
        <v>301</v>
      </c>
      <c r="C3851" s="2" t="s">
        <v>24</v>
      </c>
      <c r="D3851" s="2" t="s">
        <v>302</v>
      </c>
      <c r="E3851" s="2" t="s">
        <v>385</v>
      </c>
      <c r="F3851" s="3">
        <v>0</v>
      </c>
      <c r="G3851" s="2" t="s">
        <v>1095</v>
      </c>
      <c r="H3851" s="2" t="s">
        <v>16499</v>
      </c>
      <c r="I3851" s="3" t="s">
        <v>16500</v>
      </c>
      <c r="J3851" s="3" t="s">
        <v>1098</v>
      </c>
      <c r="K3851" s="2" t="s">
        <v>16501</v>
      </c>
    </row>
    <row r="3852" spans="1:11" x14ac:dyDescent="0.25">
      <c r="A3852" s="2" t="s">
        <v>16502</v>
      </c>
      <c r="B3852" s="2" t="s">
        <v>301</v>
      </c>
      <c r="C3852" s="2" t="s">
        <v>24</v>
      </c>
      <c r="D3852" s="2" t="s">
        <v>302</v>
      </c>
      <c r="E3852" s="2" t="s">
        <v>385</v>
      </c>
      <c r="F3852" s="3">
        <v>1</v>
      </c>
      <c r="G3852" s="2" t="s">
        <v>1101</v>
      </c>
      <c r="H3852" s="2" t="s">
        <v>16503</v>
      </c>
      <c r="I3852" s="3" t="s">
        <v>16504</v>
      </c>
      <c r="J3852" s="3" t="s">
        <v>1098</v>
      </c>
      <c r="K3852" s="2" t="s">
        <v>16505</v>
      </c>
    </row>
    <row r="3853" spans="1:11" x14ac:dyDescent="0.25">
      <c r="A3853" s="2" t="s">
        <v>16506</v>
      </c>
      <c r="B3853" s="2" t="s">
        <v>301</v>
      </c>
      <c r="C3853" s="2" t="s">
        <v>24</v>
      </c>
      <c r="D3853" s="2" t="s">
        <v>302</v>
      </c>
      <c r="E3853" s="2" t="s">
        <v>385</v>
      </c>
      <c r="F3853" s="3">
        <v>2</v>
      </c>
      <c r="G3853" s="2" t="s">
        <v>1101</v>
      </c>
      <c r="H3853" s="2" t="s">
        <v>16507</v>
      </c>
      <c r="I3853" s="3" t="s">
        <v>16508</v>
      </c>
      <c r="J3853" s="3" t="s">
        <v>1098</v>
      </c>
      <c r="K3853" s="2" t="s">
        <v>16509</v>
      </c>
    </row>
    <row r="3854" spans="1:11" x14ac:dyDescent="0.25">
      <c r="A3854" s="2" t="s">
        <v>16510</v>
      </c>
      <c r="B3854" s="2" t="s">
        <v>301</v>
      </c>
      <c r="C3854" s="2" t="s">
        <v>24</v>
      </c>
      <c r="D3854" s="2" t="s">
        <v>302</v>
      </c>
      <c r="E3854" s="2" t="s">
        <v>385</v>
      </c>
      <c r="F3854" s="3">
        <v>3</v>
      </c>
      <c r="G3854" s="2" t="s">
        <v>1101</v>
      </c>
      <c r="H3854" s="2" t="s">
        <v>16511</v>
      </c>
      <c r="I3854" s="3" t="s">
        <v>16512</v>
      </c>
      <c r="J3854" s="3" t="s">
        <v>1098</v>
      </c>
      <c r="K3854" s="2" t="s">
        <v>16513</v>
      </c>
    </row>
    <row r="3855" spans="1:11" x14ac:dyDescent="0.25">
      <c r="A3855" s="2" t="s">
        <v>16514</v>
      </c>
      <c r="B3855" s="2" t="s">
        <v>301</v>
      </c>
      <c r="C3855" s="2" t="s">
        <v>24</v>
      </c>
      <c r="D3855" s="2" t="s">
        <v>302</v>
      </c>
      <c r="E3855" s="2" t="s">
        <v>385</v>
      </c>
      <c r="F3855" s="3">
        <v>4</v>
      </c>
      <c r="G3855" s="2" t="s">
        <v>1101</v>
      </c>
      <c r="H3855" s="2" t="s">
        <v>16515</v>
      </c>
      <c r="I3855" s="3" t="s">
        <v>16516</v>
      </c>
      <c r="J3855" s="3" t="s">
        <v>1098</v>
      </c>
      <c r="K3855" s="2" t="s">
        <v>16517</v>
      </c>
    </row>
    <row r="3856" spans="1:11" x14ac:dyDescent="0.25">
      <c r="A3856" s="2" t="s">
        <v>16518</v>
      </c>
      <c r="B3856" s="2" t="s">
        <v>301</v>
      </c>
      <c r="C3856" s="2" t="s">
        <v>24</v>
      </c>
      <c r="D3856" s="2" t="s">
        <v>302</v>
      </c>
      <c r="E3856" s="2" t="s">
        <v>385</v>
      </c>
      <c r="F3856" s="3">
        <v>5</v>
      </c>
      <c r="G3856" s="2" t="s">
        <v>1101</v>
      </c>
      <c r="H3856" s="2" t="s">
        <v>16519</v>
      </c>
      <c r="I3856" s="3" t="s">
        <v>16520</v>
      </c>
      <c r="J3856" s="3" t="s">
        <v>1098</v>
      </c>
      <c r="K3856" s="2" t="s">
        <v>16521</v>
      </c>
    </row>
    <row r="3857" spans="1:11" x14ac:dyDescent="0.25">
      <c r="A3857" s="2" t="s">
        <v>16522</v>
      </c>
      <c r="B3857" s="2" t="s">
        <v>301</v>
      </c>
      <c r="C3857" s="2" t="s">
        <v>24</v>
      </c>
      <c r="D3857" s="2" t="s">
        <v>302</v>
      </c>
      <c r="E3857" s="2" t="s">
        <v>385</v>
      </c>
      <c r="F3857" s="3">
        <v>6</v>
      </c>
      <c r="G3857" s="2" t="s">
        <v>1101</v>
      </c>
      <c r="H3857" s="2" t="s">
        <v>16523</v>
      </c>
      <c r="I3857" s="3" t="s">
        <v>16524</v>
      </c>
      <c r="J3857" s="3" t="s">
        <v>1098</v>
      </c>
      <c r="K3857" s="2" t="s">
        <v>16525</v>
      </c>
    </row>
    <row r="3858" spans="1:11" x14ac:dyDescent="0.25">
      <c r="A3858" s="2" t="s">
        <v>16526</v>
      </c>
      <c r="B3858" s="2" t="s">
        <v>304</v>
      </c>
      <c r="C3858" s="2" t="s">
        <v>24</v>
      </c>
      <c r="D3858" s="2" t="s">
        <v>24</v>
      </c>
      <c r="E3858" s="2" t="s">
        <v>388</v>
      </c>
      <c r="F3858" s="3">
        <v>0</v>
      </c>
      <c r="G3858" s="2" t="s">
        <v>1095</v>
      </c>
      <c r="H3858" s="2" t="s">
        <v>16527</v>
      </c>
      <c r="I3858" s="3" t="s">
        <v>16528</v>
      </c>
      <c r="J3858" s="3" t="s">
        <v>1098</v>
      </c>
      <c r="K3858" s="2" t="s">
        <v>16529</v>
      </c>
    </row>
    <row r="3859" spans="1:11" x14ac:dyDescent="0.25">
      <c r="A3859" s="2" t="s">
        <v>16530</v>
      </c>
      <c r="B3859" s="2" t="s">
        <v>304</v>
      </c>
      <c r="C3859" s="2" t="s">
        <v>24</v>
      </c>
      <c r="D3859" s="2" t="s">
        <v>24</v>
      </c>
      <c r="E3859" s="2" t="s">
        <v>388</v>
      </c>
      <c r="F3859" s="3">
        <v>1</v>
      </c>
      <c r="G3859" s="2" t="s">
        <v>1101</v>
      </c>
      <c r="H3859" s="2" t="s">
        <v>16531</v>
      </c>
      <c r="I3859" s="3" t="s">
        <v>16532</v>
      </c>
      <c r="J3859" s="3" t="s">
        <v>1098</v>
      </c>
      <c r="K3859" s="2" t="s">
        <v>16533</v>
      </c>
    </row>
    <row r="3860" spans="1:11" x14ac:dyDescent="0.25">
      <c r="A3860" s="2" t="s">
        <v>16534</v>
      </c>
      <c r="B3860" s="2" t="s">
        <v>304</v>
      </c>
      <c r="C3860" s="2" t="s">
        <v>24</v>
      </c>
      <c r="D3860" s="2" t="s">
        <v>24</v>
      </c>
      <c r="E3860" s="2" t="s">
        <v>388</v>
      </c>
      <c r="F3860" s="3">
        <v>2</v>
      </c>
      <c r="G3860" s="2" t="s">
        <v>1101</v>
      </c>
      <c r="H3860" s="2" t="s">
        <v>16535</v>
      </c>
      <c r="I3860" s="3" t="s">
        <v>16536</v>
      </c>
      <c r="J3860" s="3" t="s">
        <v>1098</v>
      </c>
      <c r="K3860" s="2" t="s">
        <v>16537</v>
      </c>
    </row>
    <row r="3861" spans="1:11" x14ac:dyDescent="0.25">
      <c r="A3861" s="2" t="s">
        <v>16538</v>
      </c>
      <c r="B3861" s="2" t="s">
        <v>304</v>
      </c>
      <c r="C3861" s="2" t="s">
        <v>24</v>
      </c>
      <c r="D3861" s="2" t="s">
        <v>24</v>
      </c>
      <c r="E3861" s="2" t="s">
        <v>388</v>
      </c>
      <c r="F3861" s="3">
        <v>3</v>
      </c>
      <c r="G3861" s="2" t="s">
        <v>1101</v>
      </c>
      <c r="H3861" s="2" t="s">
        <v>16539</v>
      </c>
      <c r="I3861" s="3" t="s">
        <v>16540</v>
      </c>
      <c r="J3861" s="3" t="s">
        <v>1098</v>
      </c>
      <c r="K3861" s="2" t="s">
        <v>16541</v>
      </c>
    </row>
    <row r="3862" spans="1:11" x14ac:dyDescent="0.25">
      <c r="A3862" s="2" t="s">
        <v>16542</v>
      </c>
      <c r="B3862" s="2" t="s">
        <v>304</v>
      </c>
      <c r="C3862" s="2" t="s">
        <v>24</v>
      </c>
      <c r="D3862" s="2" t="s">
        <v>24</v>
      </c>
      <c r="E3862" s="2" t="s">
        <v>388</v>
      </c>
      <c r="F3862" s="3">
        <v>4</v>
      </c>
      <c r="G3862" s="2" t="s">
        <v>1101</v>
      </c>
      <c r="H3862" s="2" t="s">
        <v>16543</v>
      </c>
      <c r="I3862" s="3" t="s">
        <v>16544</v>
      </c>
      <c r="J3862" s="3" t="s">
        <v>1098</v>
      </c>
      <c r="K3862" s="2" t="s">
        <v>16545</v>
      </c>
    </row>
    <row r="3863" spans="1:11" x14ac:dyDescent="0.25">
      <c r="A3863" s="2" t="s">
        <v>16546</v>
      </c>
      <c r="B3863" s="2" t="s">
        <v>304</v>
      </c>
      <c r="C3863" s="2" t="s">
        <v>24</v>
      </c>
      <c r="D3863" s="2" t="s">
        <v>24</v>
      </c>
      <c r="E3863" s="2" t="s">
        <v>388</v>
      </c>
      <c r="F3863" s="3">
        <v>5</v>
      </c>
      <c r="G3863" s="2" t="s">
        <v>1101</v>
      </c>
      <c r="H3863" s="2" t="s">
        <v>16547</v>
      </c>
      <c r="I3863" s="3" t="s">
        <v>16548</v>
      </c>
      <c r="J3863" s="3" t="s">
        <v>1098</v>
      </c>
      <c r="K3863" s="2" t="s">
        <v>16549</v>
      </c>
    </row>
    <row r="3864" spans="1:11" x14ac:dyDescent="0.25">
      <c r="A3864" s="2" t="s">
        <v>16550</v>
      </c>
      <c r="B3864" s="2" t="s">
        <v>304</v>
      </c>
      <c r="C3864" s="2" t="s">
        <v>24</v>
      </c>
      <c r="D3864" s="2" t="s">
        <v>24</v>
      </c>
      <c r="E3864" s="2" t="s">
        <v>388</v>
      </c>
      <c r="F3864" s="3">
        <v>6</v>
      </c>
      <c r="G3864" s="2" t="s">
        <v>1101</v>
      </c>
      <c r="H3864" s="2" t="s">
        <v>16551</v>
      </c>
      <c r="I3864" s="3" t="s">
        <v>16552</v>
      </c>
      <c r="J3864" s="3" t="s">
        <v>1098</v>
      </c>
      <c r="K3864" s="2" t="s">
        <v>16553</v>
      </c>
    </row>
    <row r="3865" spans="1:11" x14ac:dyDescent="0.25">
      <c r="A3865" s="2" t="s">
        <v>16554</v>
      </c>
      <c r="B3865" s="2" t="s">
        <v>304</v>
      </c>
      <c r="C3865" s="2" t="s">
        <v>24</v>
      </c>
      <c r="D3865" s="2" t="s">
        <v>24</v>
      </c>
      <c r="E3865" s="2" t="s">
        <v>1144</v>
      </c>
      <c r="F3865" s="3">
        <v>0</v>
      </c>
      <c r="G3865" s="2" t="s">
        <v>1095</v>
      </c>
      <c r="H3865" s="2" t="s">
        <v>16555</v>
      </c>
      <c r="I3865" s="3" t="s">
        <v>16556</v>
      </c>
      <c r="J3865" s="3" t="s">
        <v>1098</v>
      </c>
      <c r="K3865" s="2" t="s">
        <v>16557</v>
      </c>
    </row>
    <row r="3866" spans="1:11" x14ac:dyDescent="0.25">
      <c r="A3866" s="2" t="s">
        <v>16558</v>
      </c>
      <c r="B3866" s="2" t="s">
        <v>304</v>
      </c>
      <c r="C3866" s="2" t="s">
        <v>24</v>
      </c>
      <c r="D3866" s="2" t="s">
        <v>24</v>
      </c>
      <c r="E3866" s="2" t="s">
        <v>1144</v>
      </c>
      <c r="F3866" s="3">
        <v>1</v>
      </c>
      <c r="G3866" s="2" t="s">
        <v>1101</v>
      </c>
      <c r="H3866" s="2" t="s">
        <v>16559</v>
      </c>
      <c r="I3866" s="3" t="s">
        <v>16560</v>
      </c>
      <c r="J3866" s="3" t="s">
        <v>1098</v>
      </c>
      <c r="K3866" s="2" t="s">
        <v>16561</v>
      </c>
    </row>
    <row r="3867" spans="1:11" x14ac:dyDescent="0.25">
      <c r="A3867" s="2" t="s">
        <v>16562</v>
      </c>
      <c r="B3867" s="2" t="s">
        <v>304</v>
      </c>
      <c r="C3867" s="2" t="s">
        <v>24</v>
      </c>
      <c r="D3867" s="2" t="s">
        <v>24</v>
      </c>
      <c r="E3867" s="2" t="s">
        <v>1144</v>
      </c>
      <c r="F3867" s="3">
        <v>2</v>
      </c>
      <c r="G3867" s="2" t="s">
        <v>1101</v>
      </c>
      <c r="H3867" s="2" t="s">
        <v>16563</v>
      </c>
      <c r="I3867" s="3" t="s">
        <v>16564</v>
      </c>
      <c r="J3867" s="3" t="s">
        <v>1098</v>
      </c>
      <c r="K3867" s="2" t="s">
        <v>16565</v>
      </c>
    </row>
    <row r="3868" spans="1:11" x14ac:dyDescent="0.25">
      <c r="A3868" s="2" t="s">
        <v>16566</v>
      </c>
      <c r="B3868" s="2" t="s">
        <v>304</v>
      </c>
      <c r="C3868" s="2" t="s">
        <v>24</v>
      </c>
      <c r="D3868" s="2" t="s">
        <v>24</v>
      </c>
      <c r="E3868" s="2" t="s">
        <v>1144</v>
      </c>
      <c r="F3868" s="3">
        <v>3</v>
      </c>
      <c r="G3868" s="2" t="s">
        <v>1101</v>
      </c>
      <c r="H3868" s="2" t="s">
        <v>16567</v>
      </c>
      <c r="I3868" s="3" t="s">
        <v>16568</v>
      </c>
      <c r="J3868" s="3" t="s">
        <v>1098</v>
      </c>
      <c r="K3868" s="2" t="s">
        <v>16569</v>
      </c>
    </row>
    <row r="3869" spans="1:11" x14ac:dyDescent="0.25">
      <c r="A3869" s="2" t="s">
        <v>16570</v>
      </c>
      <c r="B3869" s="2" t="s">
        <v>304</v>
      </c>
      <c r="C3869" s="2" t="s">
        <v>24</v>
      </c>
      <c r="D3869" s="2" t="s">
        <v>24</v>
      </c>
      <c r="E3869" s="2" t="s">
        <v>1144</v>
      </c>
      <c r="F3869" s="3">
        <v>4</v>
      </c>
      <c r="G3869" s="2" t="s">
        <v>1101</v>
      </c>
      <c r="H3869" s="2" t="s">
        <v>16571</v>
      </c>
      <c r="I3869" s="3" t="s">
        <v>16572</v>
      </c>
      <c r="J3869" s="3" t="s">
        <v>1098</v>
      </c>
      <c r="K3869" s="2" t="s">
        <v>16573</v>
      </c>
    </row>
    <row r="3870" spans="1:11" x14ac:dyDescent="0.25">
      <c r="A3870" s="2" t="s">
        <v>16574</v>
      </c>
      <c r="B3870" s="2" t="s">
        <v>304</v>
      </c>
      <c r="C3870" s="2" t="s">
        <v>24</v>
      </c>
      <c r="D3870" s="2" t="s">
        <v>24</v>
      </c>
      <c r="E3870" s="2" t="s">
        <v>1144</v>
      </c>
      <c r="F3870" s="3">
        <v>5</v>
      </c>
      <c r="G3870" s="2" t="s">
        <v>1101</v>
      </c>
      <c r="H3870" s="2" t="s">
        <v>16575</v>
      </c>
      <c r="I3870" s="3" t="s">
        <v>16576</v>
      </c>
      <c r="J3870" s="3" t="s">
        <v>1098</v>
      </c>
      <c r="K3870" s="2" t="s">
        <v>16577</v>
      </c>
    </row>
    <row r="3871" spans="1:11" x14ac:dyDescent="0.25">
      <c r="A3871" s="2" t="s">
        <v>16578</v>
      </c>
      <c r="B3871" s="2" t="s">
        <v>304</v>
      </c>
      <c r="C3871" s="2" t="s">
        <v>24</v>
      </c>
      <c r="D3871" s="2" t="s">
        <v>24</v>
      </c>
      <c r="E3871" s="2" t="s">
        <v>1144</v>
      </c>
      <c r="F3871" s="3">
        <v>6</v>
      </c>
      <c r="G3871" s="2" t="s">
        <v>1101</v>
      </c>
      <c r="H3871" s="2" t="s">
        <v>16579</v>
      </c>
      <c r="I3871" s="3" t="s">
        <v>16580</v>
      </c>
      <c r="J3871" s="3" t="s">
        <v>1098</v>
      </c>
      <c r="K3871" s="2" t="s">
        <v>16581</v>
      </c>
    </row>
    <row r="3872" spans="1:11" x14ac:dyDescent="0.25">
      <c r="A3872" s="2" t="s">
        <v>16582</v>
      </c>
      <c r="B3872" s="2" t="s">
        <v>304</v>
      </c>
      <c r="C3872" s="2" t="s">
        <v>24</v>
      </c>
      <c r="D3872" s="2" t="s">
        <v>24</v>
      </c>
      <c r="E3872" s="2" t="s">
        <v>364</v>
      </c>
      <c r="F3872" s="3">
        <v>0</v>
      </c>
      <c r="G3872" s="2" t="s">
        <v>1095</v>
      </c>
      <c r="H3872" s="2" t="s">
        <v>16583</v>
      </c>
      <c r="I3872" s="3" t="s">
        <v>16584</v>
      </c>
      <c r="J3872" s="3" t="s">
        <v>1098</v>
      </c>
      <c r="K3872" s="2" t="s">
        <v>16585</v>
      </c>
    </row>
    <row r="3873" spans="1:11" x14ac:dyDescent="0.25">
      <c r="A3873" s="2" t="s">
        <v>16586</v>
      </c>
      <c r="B3873" s="2" t="s">
        <v>304</v>
      </c>
      <c r="C3873" s="2" t="s">
        <v>24</v>
      </c>
      <c r="D3873" s="2" t="s">
        <v>24</v>
      </c>
      <c r="E3873" s="2" t="s">
        <v>364</v>
      </c>
      <c r="F3873" s="3">
        <v>1</v>
      </c>
      <c r="G3873" s="2" t="s">
        <v>1101</v>
      </c>
      <c r="H3873" s="2" t="s">
        <v>16587</v>
      </c>
      <c r="I3873" s="3" t="s">
        <v>16588</v>
      </c>
      <c r="J3873" s="3" t="s">
        <v>1098</v>
      </c>
      <c r="K3873" s="2" t="s">
        <v>16589</v>
      </c>
    </row>
    <row r="3874" spans="1:11" x14ac:dyDescent="0.25">
      <c r="A3874" s="2" t="s">
        <v>16590</v>
      </c>
      <c r="B3874" s="2" t="s">
        <v>304</v>
      </c>
      <c r="C3874" s="2" t="s">
        <v>24</v>
      </c>
      <c r="D3874" s="2" t="s">
        <v>24</v>
      </c>
      <c r="E3874" s="2" t="s">
        <v>364</v>
      </c>
      <c r="F3874" s="3">
        <v>2</v>
      </c>
      <c r="G3874" s="2" t="s">
        <v>1101</v>
      </c>
      <c r="H3874" s="2" t="s">
        <v>16591</v>
      </c>
      <c r="I3874" s="3" t="s">
        <v>16592</v>
      </c>
      <c r="J3874" s="3" t="s">
        <v>1098</v>
      </c>
      <c r="K3874" s="2" t="s">
        <v>16593</v>
      </c>
    </row>
    <row r="3875" spans="1:11" x14ac:dyDescent="0.25">
      <c r="A3875" s="2" t="s">
        <v>16594</v>
      </c>
      <c r="B3875" s="2" t="s">
        <v>304</v>
      </c>
      <c r="C3875" s="2" t="s">
        <v>24</v>
      </c>
      <c r="D3875" s="2" t="s">
        <v>24</v>
      </c>
      <c r="E3875" s="2" t="s">
        <v>364</v>
      </c>
      <c r="F3875" s="3">
        <v>3</v>
      </c>
      <c r="G3875" s="2" t="s">
        <v>1101</v>
      </c>
      <c r="H3875" s="2" t="s">
        <v>16595</v>
      </c>
      <c r="I3875" s="3" t="s">
        <v>16596</v>
      </c>
      <c r="J3875" s="3" t="s">
        <v>1098</v>
      </c>
      <c r="K3875" s="2" t="s">
        <v>16597</v>
      </c>
    </row>
    <row r="3876" spans="1:11" x14ac:dyDescent="0.25">
      <c r="A3876" s="2" t="s">
        <v>16598</v>
      </c>
      <c r="B3876" s="2" t="s">
        <v>304</v>
      </c>
      <c r="C3876" s="2" t="s">
        <v>24</v>
      </c>
      <c r="D3876" s="2" t="s">
        <v>24</v>
      </c>
      <c r="E3876" s="2" t="s">
        <v>364</v>
      </c>
      <c r="F3876" s="3">
        <v>4</v>
      </c>
      <c r="G3876" s="2" t="s">
        <v>1101</v>
      </c>
      <c r="H3876" s="2" t="s">
        <v>16599</v>
      </c>
      <c r="I3876" s="3" t="s">
        <v>16600</v>
      </c>
      <c r="J3876" s="3" t="s">
        <v>1098</v>
      </c>
      <c r="K3876" s="2" t="s">
        <v>16601</v>
      </c>
    </row>
    <row r="3877" spans="1:11" x14ac:dyDescent="0.25">
      <c r="A3877" s="2" t="s">
        <v>16602</v>
      </c>
      <c r="B3877" s="2" t="s">
        <v>304</v>
      </c>
      <c r="C3877" s="2" t="s">
        <v>24</v>
      </c>
      <c r="D3877" s="2" t="s">
        <v>24</v>
      </c>
      <c r="E3877" s="2" t="s">
        <v>364</v>
      </c>
      <c r="F3877" s="3">
        <v>5</v>
      </c>
      <c r="G3877" s="2" t="s">
        <v>1101</v>
      </c>
      <c r="H3877" s="2" t="s">
        <v>16603</v>
      </c>
      <c r="I3877" s="3" t="s">
        <v>16604</v>
      </c>
      <c r="J3877" s="3" t="s">
        <v>1098</v>
      </c>
      <c r="K3877" s="2" t="s">
        <v>16605</v>
      </c>
    </row>
    <row r="3878" spans="1:11" x14ac:dyDescent="0.25">
      <c r="A3878" s="2" t="s">
        <v>16606</v>
      </c>
      <c r="B3878" s="2" t="s">
        <v>304</v>
      </c>
      <c r="C3878" s="2" t="s">
        <v>24</v>
      </c>
      <c r="D3878" s="2" t="s">
        <v>24</v>
      </c>
      <c r="E3878" s="2" t="s">
        <v>364</v>
      </c>
      <c r="F3878" s="3">
        <v>6</v>
      </c>
      <c r="G3878" s="2" t="s">
        <v>1101</v>
      </c>
      <c r="H3878" s="2" t="s">
        <v>16607</v>
      </c>
      <c r="I3878" s="3" t="s">
        <v>16608</v>
      </c>
      <c r="J3878" s="3" t="s">
        <v>1137</v>
      </c>
      <c r="K3878" s="2" t="s">
        <v>16609</v>
      </c>
    </row>
    <row r="3879" spans="1:11" x14ac:dyDescent="0.25">
      <c r="A3879" s="2" t="s">
        <v>16610</v>
      </c>
      <c r="B3879" s="2" t="s">
        <v>304</v>
      </c>
      <c r="C3879" s="2" t="s">
        <v>24</v>
      </c>
      <c r="D3879" s="2" t="s">
        <v>24</v>
      </c>
      <c r="E3879" s="2" t="s">
        <v>458</v>
      </c>
      <c r="F3879" s="3">
        <v>0</v>
      </c>
      <c r="G3879" s="2" t="s">
        <v>1095</v>
      </c>
      <c r="H3879" s="2" t="s">
        <v>16611</v>
      </c>
      <c r="I3879" s="3" t="s">
        <v>16612</v>
      </c>
      <c r="J3879" s="3" t="s">
        <v>1098</v>
      </c>
      <c r="K3879" s="2" t="s">
        <v>16613</v>
      </c>
    </row>
    <row r="3880" spans="1:11" x14ac:dyDescent="0.25">
      <c r="A3880" s="2" t="s">
        <v>16614</v>
      </c>
      <c r="B3880" s="2" t="s">
        <v>304</v>
      </c>
      <c r="C3880" s="2" t="s">
        <v>24</v>
      </c>
      <c r="D3880" s="2" t="s">
        <v>24</v>
      </c>
      <c r="E3880" s="2" t="s">
        <v>458</v>
      </c>
      <c r="F3880" s="3">
        <v>1</v>
      </c>
      <c r="G3880" s="2" t="s">
        <v>1101</v>
      </c>
      <c r="H3880" s="2" t="s">
        <v>16615</v>
      </c>
      <c r="I3880" s="3" t="s">
        <v>16616</v>
      </c>
      <c r="J3880" s="3" t="s">
        <v>1098</v>
      </c>
      <c r="K3880" s="2" t="s">
        <v>16617</v>
      </c>
    </row>
    <row r="3881" spans="1:11" x14ac:dyDescent="0.25">
      <c r="A3881" s="2" t="s">
        <v>16618</v>
      </c>
      <c r="B3881" s="2" t="s">
        <v>304</v>
      </c>
      <c r="C3881" s="2" t="s">
        <v>24</v>
      </c>
      <c r="D3881" s="2" t="s">
        <v>24</v>
      </c>
      <c r="E3881" s="2" t="s">
        <v>458</v>
      </c>
      <c r="F3881" s="3">
        <v>2</v>
      </c>
      <c r="G3881" s="2" t="s">
        <v>1101</v>
      </c>
      <c r="H3881" s="2" t="s">
        <v>16619</v>
      </c>
      <c r="I3881" s="3" t="s">
        <v>16620</v>
      </c>
      <c r="J3881" s="3" t="s">
        <v>1098</v>
      </c>
      <c r="K3881" s="2" t="s">
        <v>16621</v>
      </c>
    </row>
    <row r="3882" spans="1:11" x14ac:dyDescent="0.25">
      <c r="A3882" s="2" t="s">
        <v>16622</v>
      </c>
      <c r="B3882" s="2" t="s">
        <v>304</v>
      </c>
      <c r="C3882" s="2" t="s">
        <v>24</v>
      </c>
      <c r="D3882" s="2" t="s">
        <v>24</v>
      </c>
      <c r="E3882" s="2" t="s">
        <v>458</v>
      </c>
      <c r="F3882" s="3">
        <v>3</v>
      </c>
      <c r="G3882" s="2" t="s">
        <v>1101</v>
      </c>
      <c r="H3882" s="2" t="s">
        <v>16623</v>
      </c>
      <c r="I3882" s="3" t="s">
        <v>16624</v>
      </c>
      <c r="J3882" s="3" t="s">
        <v>1098</v>
      </c>
      <c r="K3882" s="2" t="s">
        <v>16625</v>
      </c>
    </row>
    <row r="3883" spans="1:11" x14ac:dyDescent="0.25">
      <c r="A3883" s="2" t="s">
        <v>16626</v>
      </c>
      <c r="B3883" s="2" t="s">
        <v>304</v>
      </c>
      <c r="C3883" s="2" t="s">
        <v>24</v>
      </c>
      <c r="D3883" s="2" t="s">
        <v>24</v>
      </c>
      <c r="E3883" s="2" t="s">
        <v>458</v>
      </c>
      <c r="F3883" s="3">
        <v>4</v>
      </c>
      <c r="G3883" s="2" t="s">
        <v>1101</v>
      </c>
      <c r="H3883" s="2" t="s">
        <v>16627</v>
      </c>
      <c r="I3883" s="3" t="s">
        <v>16628</v>
      </c>
      <c r="J3883" s="3" t="s">
        <v>1098</v>
      </c>
      <c r="K3883" s="2" t="s">
        <v>16629</v>
      </c>
    </row>
    <row r="3884" spans="1:11" x14ac:dyDescent="0.25">
      <c r="A3884" s="2" t="s">
        <v>16630</v>
      </c>
      <c r="B3884" s="2" t="s">
        <v>304</v>
      </c>
      <c r="C3884" s="2" t="s">
        <v>24</v>
      </c>
      <c r="D3884" s="2" t="s">
        <v>24</v>
      </c>
      <c r="E3884" s="2" t="s">
        <v>458</v>
      </c>
      <c r="F3884" s="3">
        <v>5</v>
      </c>
      <c r="G3884" s="2" t="s">
        <v>1101</v>
      </c>
      <c r="H3884" s="2" t="s">
        <v>16631</v>
      </c>
      <c r="I3884" s="3" t="s">
        <v>16632</v>
      </c>
      <c r="J3884" s="3" t="s">
        <v>1098</v>
      </c>
      <c r="K3884" s="2" t="s">
        <v>16633</v>
      </c>
    </row>
    <row r="3885" spans="1:11" x14ac:dyDescent="0.25">
      <c r="A3885" s="2" t="s">
        <v>16634</v>
      </c>
      <c r="B3885" s="2" t="s">
        <v>304</v>
      </c>
      <c r="C3885" s="2" t="s">
        <v>24</v>
      </c>
      <c r="D3885" s="2" t="s">
        <v>24</v>
      </c>
      <c r="E3885" s="2" t="s">
        <v>458</v>
      </c>
      <c r="F3885" s="3">
        <v>6</v>
      </c>
      <c r="G3885" s="2" t="s">
        <v>1101</v>
      </c>
      <c r="H3885" s="2" t="s">
        <v>16635</v>
      </c>
      <c r="I3885" s="3" t="s">
        <v>16636</v>
      </c>
      <c r="J3885" s="3" t="s">
        <v>1098</v>
      </c>
      <c r="K3885" s="2" t="s">
        <v>16637</v>
      </c>
    </row>
    <row r="3886" spans="1:11" x14ac:dyDescent="0.25">
      <c r="A3886" s="2" t="s">
        <v>16638</v>
      </c>
      <c r="B3886" s="2" t="s">
        <v>304</v>
      </c>
      <c r="C3886" s="2" t="s">
        <v>24</v>
      </c>
      <c r="D3886" s="2" t="s">
        <v>24</v>
      </c>
      <c r="E3886" s="2" t="s">
        <v>398</v>
      </c>
      <c r="F3886" s="3">
        <v>0</v>
      </c>
      <c r="G3886" s="2" t="s">
        <v>1095</v>
      </c>
      <c r="H3886" s="2" t="s">
        <v>16639</v>
      </c>
      <c r="I3886" s="3" t="s">
        <v>16640</v>
      </c>
      <c r="J3886" s="3" t="s">
        <v>1098</v>
      </c>
      <c r="K3886" s="2" t="s">
        <v>16641</v>
      </c>
    </row>
    <row r="3887" spans="1:11" x14ac:dyDescent="0.25">
      <c r="A3887" s="2" t="s">
        <v>16642</v>
      </c>
      <c r="B3887" s="2" t="s">
        <v>304</v>
      </c>
      <c r="C3887" s="2" t="s">
        <v>24</v>
      </c>
      <c r="D3887" s="2" t="s">
        <v>24</v>
      </c>
      <c r="E3887" s="2" t="s">
        <v>398</v>
      </c>
      <c r="F3887" s="3">
        <v>1</v>
      </c>
      <c r="G3887" s="2" t="s">
        <v>1101</v>
      </c>
      <c r="H3887" s="2" t="s">
        <v>16643</v>
      </c>
      <c r="I3887" s="3" t="s">
        <v>16644</v>
      </c>
      <c r="J3887" s="3" t="s">
        <v>1098</v>
      </c>
      <c r="K3887" s="2" t="s">
        <v>16645</v>
      </c>
    </row>
    <row r="3888" spans="1:11" x14ac:dyDescent="0.25">
      <c r="A3888" s="2" t="s">
        <v>16646</v>
      </c>
      <c r="B3888" s="2" t="s">
        <v>304</v>
      </c>
      <c r="C3888" s="2" t="s">
        <v>24</v>
      </c>
      <c r="D3888" s="2" t="s">
        <v>24</v>
      </c>
      <c r="E3888" s="2" t="s">
        <v>398</v>
      </c>
      <c r="F3888" s="3">
        <v>2</v>
      </c>
      <c r="G3888" s="2" t="s">
        <v>1101</v>
      </c>
      <c r="H3888" s="2" t="s">
        <v>16647</v>
      </c>
      <c r="I3888" s="3" t="s">
        <v>16648</v>
      </c>
      <c r="J3888" s="3" t="s">
        <v>1098</v>
      </c>
      <c r="K3888" s="2" t="s">
        <v>16649</v>
      </c>
    </row>
    <row r="3889" spans="1:11" x14ac:dyDescent="0.25">
      <c r="A3889" s="2" t="s">
        <v>16650</v>
      </c>
      <c r="B3889" s="2" t="s">
        <v>304</v>
      </c>
      <c r="C3889" s="2" t="s">
        <v>24</v>
      </c>
      <c r="D3889" s="2" t="s">
        <v>24</v>
      </c>
      <c r="E3889" s="2" t="s">
        <v>398</v>
      </c>
      <c r="F3889" s="3">
        <v>3</v>
      </c>
      <c r="G3889" s="2" t="s">
        <v>1101</v>
      </c>
      <c r="H3889" s="2" t="s">
        <v>16651</v>
      </c>
      <c r="I3889" s="3" t="s">
        <v>16652</v>
      </c>
      <c r="J3889" s="3" t="s">
        <v>1098</v>
      </c>
      <c r="K3889" s="2" t="s">
        <v>16653</v>
      </c>
    </row>
    <row r="3890" spans="1:11" x14ac:dyDescent="0.25">
      <c r="A3890" s="2" t="s">
        <v>16654</v>
      </c>
      <c r="B3890" s="2" t="s">
        <v>304</v>
      </c>
      <c r="C3890" s="2" t="s">
        <v>24</v>
      </c>
      <c r="D3890" s="2" t="s">
        <v>24</v>
      </c>
      <c r="E3890" s="2" t="s">
        <v>398</v>
      </c>
      <c r="F3890" s="3">
        <v>4</v>
      </c>
      <c r="G3890" s="2" t="s">
        <v>1101</v>
      </c>
      <c r="H3890" s="2" t="s">
        <v>16655</v>
      </c>
      <c r="I3890" s="3" t="s">
        <v>16656</v>
      </c>
      <c r="J3890" s="3" t="s">
        <v>1098</v>
      </c>
      <c r="K3890" s="2" t="s">
        <v>16657</v>
      </c>
    </row>
    <row r="3891" spans="1:11" x14ac:dyDescent="0.25">
      <c r="A3891" s="2" t="s">
        <v>16658</v>
      </c>
      <c r="B3891" s="2" t="s">
        <v>304</v>
      </c>
      <c r="C3891" s="2" t="s">
        <v>24</v>
      </c>
      <c r="D3891" s="2" t="s">
        <v>24</v>
      </c>
      <c r="E3891" s="2" t="s">
        <v>398</v>
      </c>
      <c r="F3891" s="3">
        <v>5</v>
      </c>
      <c r="G3891" s="2" t="s">
        <v>1101</v>
      </c>
      <c r="H3891" s="2" t="s">
        <v>16659</v>
      </c>
      <c r="I3891" s="3" t="s">
        <v>16660</v>
      </c>
      <c r="J3891" s="3" t="s">
        <v>1098</v>
      </c>
      <c r="K3891" s="2" t="s">
        <v>16661</v>
      </c>
    </row>
    <row r="3892" spans="1:11" x14ac:dyDescent="0.25">
      <c r="A3892" s="2" t="s">
        <v>16662</v>
      </c>
      <c r="B3892" s="2" t="s">
        <v>304</v>
      </c>
      <c r="C3892" s="2" t="s">
        <v>24</v>
      </c>
      <c r="D3892" s="2" t="s">
        <v>24</v>
      </c>
      <c r="E3892" s="2" t="s">
        <v>398</v>
      </c>
      <c r="F3892" s="3">
        <v>6</v>
      </c>
      <c r="G3892" s="2" t="s">
        <v>1101</v>
      </c>
      <c r="H3892" s="2" t="s">
        <v>16663</v>
      </c>
      <c r="I3892" s="3" t="s">
        <v>16664</v>
      </c>
      <c r="J3892" s="3" t="s">
        <v>1098</v>
      </c>
      <c r="K3892" s="2" t="s">
        <v>16665</v>
      </c>
    </row>
    <row r="3893" spans="1:11" x14ac:dyDescent="0.25">
      <c r="A3893" s="2" t="s">
        <v>16666</v>
      </c>
      <c r="B3893" s="2" t="s">
        <v>304</v>
      </c>
      <c r="C3893" s="2" t="s">
        <v>24</v>
      </c>
      <c r="D3893" s="2" t="s">
        <v>24</v>
      </c>
      <c r="E3893" s="2" t="s">
        <v>373</v>
      </c>
      <c r="F3893" s="3">
        <v>0</v>
      </c>
      <c r="G3893" s="2" t="s">
        <v>1095</v>
      </c>
      <c r="H3893" s="2" t="s">
        <v>16667</v>
      </c>
      <c r="I3893" s="3" t="s">
        <v>16668</v>
      </c>
      <c r="J3893" s="3" t="s">
        <v>1098</v>
      </c>
      <c r="K3893" s="2" t="s">
        <v>16669</v>
      </c>
    </row>
    <row r="3894" spans="1:11" x14ac:dyDescent="0.25">
      <c r="A3894" s="2" t="s">
        <v>16670</v>
      </c>
      <c r="B3894" s="2" t="s">
        <v>304</v>
      </c>
      <c r="C3894" s="2" t="s">
        <v>24</v>
      </c>
      <c r="D3894" s="2" t="s">
        <v>24</v>
      </c>
      <c r="E3894" s="2" t="s">
        <v>373</v>
      </c>
      <c r="F3894" s="3">
        <v>1</v>
      </c>
      <c r="G3894" s="2" t="s">
        <v>1101</v>
      </c>
      <c r="H3894" s="2" t="s">
        <v>16671</v>
      </c>
      <c r="I3894" s="3" t="s">
        <v>16672</v>
      </c>
      <c r="J3894" s="3" t="s">
        <v>1098</v>
      </c>
      <c r="K3894" s="2" t="s">
        <v>16673</v>
      </c>
    </row>
    <row r="3895" spans="1:11" x14ac:dyDescent="0.25">
      <c r="A3895" s="2" t="s">
        <v>16674</v>
      </c>
      <c r="B3895" s="2" t="s">
        <v>304</v>
      </c>
      <c r="C3895" s="2" t="s">
        <v>24</v>
      </c>
      <c r="D3895" s="2" t="s">
        <v>24</v>
      </c>
      <c r="E3895" s="2" t="s">
        <v>373</v>
      </c>
      <c r="F3895" s="3">
        <v>2</v>
      </c>
      <c r="G3895" s="2" t="s">
        <v>1101</v>
      </c>
      <c r="H3895" s="2" t="s">
        <v>16675</v>
      </c>
      <c r="I3895" s="3" t="s">
        <v>16676</v>
      </c>
      <c r="J3895" s="3" t="s">
        <v>1098</v>
      </c>
      <c r="K3895" s="2" t="s">
        <v>16677</v>
      </c>
    </row>
    <row r="3896" spans="1:11" x14ac:dyDescent="0.25">
      <c r="A3896" s="2" t="s">
        <v>16678</v>
      </c>
      <c r="B3896" s="2" t="s">
        <v>304</v>
      </c>
      <c r="C3896" s="2" t="s">
        <v>24</v>
      </c>
      <c r="D3896" s="2" t="s">
        <v>24</v>
      </c>
      <c r="E3896" s="2" t="s">
        <v>373</v>
      </c>
      <c r="F3896" s="3">
        <v>3</v>
      </c>
      <c r="G3896" s="2" t="s">
        <v>1101</v>
      </c>
      <c r="H3896" s="2" t="s">
        <v>16679</v>
      </c>
      <c r="I3896" s="3" t="s">
        <v>16680</v>
      </c>
      <c r="J3896" s="3" t="s">
        <v>1098</v>
      </c>
      <c r="K3896" s="2" t="s">
        <v>16681</v>
      </c>
    </row>
    <row r="3897" spans="1:11" x14ac:dyDescent="0.25">
      <c r="A3897" s="2" t="s">
        <v>16682</v>
      </c>
      <c r="B3897" s="2" t="s">
        <v>304</v>
      </c>
      <c r="C3897" s="2" t="s">
        <v>24</v>
      </c>
      <c r="D3897" s="2" t="s">
        <v>24</v>
      </c>
      <c r="E3897" s="2" t="s">
        <v>373</v>
      </c>
      <c r="F3897" s="3">
        <v>4</v>
      </c>
      <c r="G3897" s="2" t="s">
        <v>1101</v>
      </c>
      <c r="H3897" s="2" t="s">
        <v>16683</v>
      </c>
      <c r="I3897" s="3" t="s">
        <v>16684</v>
      </c>
      <c r="J3897" s="3" t="s">
        <v>1098</v>
      </c>
      <c r="K3897" s="2" t="s">
        <v>16685</v>
      </c>
    </row>
    <row r="3898" spans="1:11" x14ac:dyDescent="0.25">
      <c r="A3898" s="2" t="s">
        <v>16686</v>
      </c>
      <c r="B3898" s="2" t="s">
        <v>304</v>
      </c>
      <c r="C3898" s="2" t="s">
        <v>24</v>
      </c>
      <c r="D3898" s="2" t="s">
        <v>24</v>
      </c>
      <c r="E3898" s="2" t="s">
        <v>373</v>
      </c>
      <c r="F3898" s="3">
        <v>5</v>
      </c>
      <c r="G3898" s="2" t="s">
        <v>1101</v>
      </c>
      <c r="H3898" s="2" t="s">
        <v>16687</v>
      </c>
      <c r="I3898" s="3" t="s">
        <v>16688</v>
      </c>
      <c r="J3898" s="3" t="s">
        <v>1098</v>
      </c>
      <c r="K3898" s="2" t="s">
        <v>16689</v>
      </c>
    </row>
    <row r="3899" spans="1:11" x14ac:dyDescent="0.25">
      <c r="A3899" s="2" t="s">
        <v>16690</v>
      </c>
      <c r="B3899" s="2" t="s">
        <v>304</v>
      </c>
      <c r="C3899" s="2" t="s">
        <v>24</v>
      </c>
      <c r="D3899" s="2" t="s">
        <v>24</v>
      </c>
      <c r="E3899" s="2" t="s">
        <v>373</v>
      </c>
      <c r="F3899" s="3">
        <v>6</v>
      </c>
      <c r="G3899" s="2" t="s">
        <v>1101</v>
      </c>
      <c r="H3899" s="2" t="s">
        <v>16691</v>
      </c>
      <c r="I3899" s="3" t="s">
        <v>16692</v>
      </c>
      <c r="J3899" s="3" t="s">
        <v>1098</v>
      </c>
      <c r="K3899" s="2" t="s">
        <v>16693</v>
      </c>
    </row>
    <row r="3900" spans="1:11" x14ac:dyDescent="0.25">
      <c r="A3900" s="2" t="s">
        <v>16694</v>
      </c>
      <c r="B3900" s="2" t="s">
        <v>304</v>
      </c>
      <c r="C3900" s="2" t="s">
        <v>24</v>
      </c>
      <c r="D3900" s="2" t="s">
        <v>24</v>
      </c>
      <c r="E3900" s="2" t="s">
        <v>385</v>
      </c>
      <c r="F3900" s="3">
        <v>0</v>
      </c>
      <c r="G3900" s="2" t="s">
        <v>1095</v>
      </c>
      <c r="H3900" s="2" t="s">
        <v>16695</v>
      </c>
      <c r="I3900" s="3" t="s">
        <v>16696</v>
      </c>
      <c r="J3900" s="3" t="s">
        <v>1098</v>
      </c>
      <c r="K3900" s="2" t="s">
        <v>16697</v>
      </c>
    </row>
    <row r="3901" spans="1:11" x14ac:dyDescent="0.25">
      <c r="A3901" s="2" t="s">
        <v>16698</v>
      </c>
      <c r="B3901" s="2" t="s">
        <v>304</v>
      </c>
      <c r="C3901" s="2" t="s">
        <v>24</v>
      </c>
      <c r="D3901" s="2" t="s">
        <v>24</v>
      </c>
      <c r="E3901" s="2" t="s">
        <v>385</v>
      </c>
      <c r="F3901" s="3">
        <v>1</v>
      </c>
      <c r="G3901" s="2" t="s">
        <v>1101</v>
      </c>
      <c r="H3901" s="2" t="s">
        <v>16699</v>
      </c>
      <c r="I3901" s="3" t="s">
        <v>16700</v>
      </c>
      <c r="J3901" s="3" t="s">
        <v>1098</v>
      </c>
      <c r="K3901" s="2" t="s">
        <v>16701</v>
      </c>
    </row>
    <row r="3902" spans="1:11" x14ac:dyDescent="0.25">
      <c r="A3902" s="2" t="s">
        <v>16702</v>
      </c>
      <c r="B3902" s="2" t="s">
        <v>304</v>
      </c>
      <c r="C3902" s="2" t="s">
        <v>24</v>
      </c>
      <c r="D3902" s="2" t="s">
        <v>24</v>
      </c>
      <c r="E3902" s="2" t="s">
        <v>385</v>
      </c>
      <c r="F3902" s="3">
        <v>2</v>
      </c>
      <c r="G3902" s="2" t="s">
        <v>1101</v>
      </c>
      <c r="H3902" s="2" t="s">
        <v>16703</v>
      </c>
      <c r="I3902" s="3" t="s">
        <v>16704</v>
      </c>
      <c r="J3902" s="3" t="s">
        <v>1098</v>
      </c>
      <c r="K3902" s="2" t="s">
        <v>16705</v>
      </c>
    </row>
    <row r="3903" spans="1:11" x14ac:dyDescent="0.25">
      <c r="A3903" s="2" t="s">
        <v>16706</v>
      </c>
      <c r="B3903" s="2" t="s">
        <v>304</v>
      </c>
      <c r="C3903" s="2" t="s">
        <v>24</v>
      </c>
      <c r="D3903" s="2" t="s">
        <v>24</v>
      </c>
      <c r="E3903" s="2" t="s">
        <v>385</v>
      </c>
      <c r="F3903" s="3">
        <v>3</v>
      </c>
      <c r="G3903" s="2" t="s">
        <v>1101</v>
      </c>
      <c r="H3903" s="2" t="s">
        <v>16707</v>
      </c>
      <c r="I3903" s="3" t="s">
        <v>16708</v>
      </c>
      <c r="J3903" s="3" t="s">
        <v>1098</v>
      </c>
      <c r="K3903" s="2" t="s">
        <v>16709</v>
      </c>
    </row>
    <row r="3904" spans="1:11" x14ac:dyDescent="0.25">
      <c r="A3904" s="2" t="s">
        <v>16710</v>
      </c>
      <c r="B3904" s="2" t="s">
        <v>304</v>
      </c>
      <c r="C3904" s="2" t="s">
        <v>24</v>
      </c>
      <c r="D3904" s="2" t="s">
        <v>24</v>
      </c>
      <c r="E3904" s="2" t="s">
        <v>385</v>
      </c>
      <c r="F3904" s="3">
        <v>4</v>
      </c>
      <c r="G3904" s="2" t="s">
        <v>1101</v>
      </c>
      <c r="H3904" s="2" t="s">
        <v>16711</v>
      </c>
      <c r="I3904" s="3" t="s">
        <v>16712</v>
      </c>
      <c r="J3904" s="3" t="s">
        <v>1098</v>
      </c>
      <c r="K3904" s="2" t="s">
        <v>16713</v>
      </c>
    </row>
    <row r="3905" spans="1:11" x14ac:dyDescent="0.25">
      <c r="A3905" s="2" t="s">
        <v>16714</v>
      </c>
      <c r="B3905" s="2" t="s">
        <v>304</v>
      </c>
      <c r="C3905" s="2" t="s">
        <v>24</v>
      </c>
      <c r="D3905" s="2" t="s">
        <v>24</v>
      </c>
      <c r="E3905" s="2" t="s">
        <v>385</v>
      </c>
      <c r="F3905" s="3">
        <v>5</v>
      </c>
      <c r="G3905" s="2" t="s">
        <v>1101</v>
      </c>
      <c r="H3905" s="2" t="s">
        <v>16715</v>
      </c>
      <c r="I3905" s="3" t="s">
        <v>16716</v>
      </c>
      <c r="J3905" s="3" t="s">
        <v>1098</v>
      </c>
      <c r="K3905" s="2" t="s">
        <v>16717</v>
      </c>
    </row>
    <row r="3906" spans="1:11" x14ac:dyDescent="0.25">
      <c r="A3906" s="2" t="s">
        <v>16718</v>
      </c>
      <c r="B3906" s="2" t="s">
        <v>304</v>
      </c>
      <c r="C3906" s="2" t="s">
        <v>24</v>
      </c>
      <c r="D3906" s="2" t="s">
        <v>24</v>
      </c>
      <c r="E3906" s="2" t="s">
        <v>385</v>
      </c>
      <c r="F3906" s="3">
        <v>6</v>
      </c>
      <c r="G3906" s="2" t="s">
        <v>1101</v>
      </c>
      <c r="H3906" s="2" t="s">
        <v>16719</v>
      </c>
      <c r="I3906" s="3" t="s">
        <v>16720</v>
      </c>
      <c r="J3906" s="3" t="s">
        <v>1098</v>
      </c>
      <c r="K3906" s="2" t="s">
        <v>16721</v>
      </c>
    </row>
    <row r="3907" spans="1:11" x14ac:dyDescent="0.25">
      <c r="A3907" s="2" t="s">
        <v>16722</v>
      </c>
      <c r="B3907" s="2" t="s">
        <v>306</v>
      </c>
      <c r="C3907" s="2" t="s">
        <v>24</v>
      </c>
      <c r="D3907" s="2" t="s">
        <v>307</v>
      </c>
      <c r="E3907" s="2" t="s">
        <v>388</v>
      </c>
      <c r="F3907" s="3">
        <v>0</v>
      </c>
      <c r="G3907" s="2" t="s">
        <v>1095</v>
      </c>
      <c r="H3907" s="2" t="s">
        <v>16723</v>
      </c>
      <c r="I3907" s="3" t="s">
        <v>16724</v>
      </c>
      <c r="J3907" s="3" t="s">
        <v>1098</v>
      </c>
      <c r="K3907" s="2" t="s">
        <v>16725</v>
      </c>
    </row>
    <row r="3908" spans="1:11" x14ac:dyDescent="0.25">
      <c r="A3908" s="2" t="s">
        <v>16726</v>
      </c>
      <c r="B3908" s="2" t="s">
        <v>306</v>
      </c>
      <c r="C3908" s="2" t="s">
        <v>24</v>
      </c>
      <c r="D3908" s="2" t="s">
        <v>307</v>
      </c>
      <c r="E3908" s="2" t="s">
        <v>388</v>
      </c>
      <c r="F3908" s="3">
        <v>1</v>
      </c>
      <c r="G3908" s="2" t="s">
        <v>1101</v>
      </c>
      <c r="H3908" s="2" t="s">
        <v>16727</v>
      </c>
      <c r="I3908" s="3" t="s">
        <v>16728</v>
      </c>
      <c r="J3908" s="3" t="s">
        <v>1098</v>
      </c>
      <c r="K3908" s="2" t="s">
        <v>16729</v>
      </c>
    </row>
    <row r="3909" spans="1:11" x14ac:dyDescent="0.25">
      <c r="A3909" s="2" t="s">
        <v>16730</v>
      </c>
      <c r="B3909" s="2" t="s">
        <v>306</v>
      </c>
      <c r="C3909" s="2" t="s">
        <v>24</v>
      </c>
      <c r="D3909" s="2" t="s">
        <v>307</v>
      </c>
      <c r="E3909" s="2" t="s">
        <v>388</v>
      </c>
      <c r="F3909" s="3">
        <v>2</v>
      </c>
      <c r="G3909" s="2" t="s">
        <v>1101</v>
      </c>
      <c r="H3909" s="2" t="s">
        <v>16731</v>
      </c>
      <c r="I3909" s="3" t="s">
        <v>16732</v>
      </c>
      <c r="J3909" s="3" t="s">
        <v>1132</v>
      </c>
      <c r="K3909" s="2" t="s">
        <v>16733</v>
      </c>
    </row>
    <row r="3910" spans="1:11" x14ac:dyDescent="0.25">
      <c r="A3910" s="2" t="s">
        <v>16734</v>
      </c>
      <c r="B3910" s="2" t="s">
        <v>306</v>
      </c>
      <c r="C3910" s="2" t="s">
        <v>24</v>
      </c>
      <c r="D3910" s="2" t="s">
        <v>307</v>
      </c>
      <c r="E3910" s="2" t="s">
        <v>388</v>
      </c>
      <c r="F3910" s="3">
        <v>3</v>
      </c>
      <c r="G3910" s="2" t="s">
        <v>1101</v>
      </c>
      <c r="H3910" s="2" t="s">
        <v>16735</v>
      </c>
      <c r="I3910" s="3" t="s">
        <v>16736</v>
      </c>
      <c r="J3910" s="3" t="s">
        <v>1098</v>
      </c>
      <c r="K3910" s="2" t="s">
        <v>16737</v>
      </c>
    </row>
    <row r="3911" spans="1:11" x14ac:dyDescent="0.25">
      <c r="A3911" s="2" t="s">
        <v>16738</v>
      </c>
      <c r="B3911" s="2" t="s">
        <v>306</v>
      </c>
      <c r="C3911" s="2" t="s">
        <v>24</v>
      </c>
      <c r="D3911" s="2" t="s">
        <v>307</v>
      </c>
      <c r="E3911" s="2" t="s">
        <v>388</v>
      </c>
      <c r="F3911" s="3">
        <v>4</v>
      </c>
      <c r="G3911" s="2" t="s">
        <v>1101</v>
      </c>
      <c r="H3911" s="2" t="s">
        <v>16739</v>
      </c>
      <c r="I3911" s="3" t="s">
        <v>16740</v>
      </c>
      <c r="J3911" s="3" t="s">
        <v>1098</v>
      </c>
      <c r="K3911" s="2" t="s">
        <v>16741</v>
      </c>
    </row>
    <row r="3912" spans="1:11" x14ac:dyDescent="0.25">
      <c r="A3912" s="2" t="s">
        <v>16742</v>
      </c>
      <c r="B3912" s="2" t="s">
        <v>306</v>
      </c>
      <c r="C3912" s="2" t="s">
        <v>24</v>
      </c>
      <c r="D3912" s="2" t="s">
        <v>307</v>
      </c>
      <c r="E3912" s="2" t="s">
        <v>388</v>
      </c>
      <c r="F3912" s="3">
        <v>5</v>
      </c>
      <c r="G3912" s="2" t="s">
        <v>1101</v>
      </c>
      <c r="H3912" s="2" t="s">
        <v>16743</v>
      </c>
      <c r="I3912" s="3" t="s">
        <v>16744</v>
      </c>
      <c r="J3912" s="3" t="s">
        <v>1098</v>
      </c>
      <c r="K3912" s="2" t="s">
        <v>16745</v>
      </c>
    </row>
    <row r="3913" spans="1:11" x14ac:dyDescent="0.25">
      <c r="A3913" s="2" t="s">
        <v>16746</v>
      </c>
      <c r="B3913" s="2" t="s">
        <v>306</v>
      </c>
      <c r="C3913" s="2" t="s">
        <v>24</v>
      </c>
      <c r="D3913" s="2" t="s">
        <v>307</v>
      </c>
      <c r="E3913" s="2" t="s">
        <v>388</v>
      </c>
      <c r="F3913" s="3">
        <v>6</v>
      </c>
      <c r="G3913" s="2" t="s">
        <v>1101</v>
      </c>
      <c r="H3913" s="2" t="s">
        <v>16747</v>
      </c>
      <c r="I3913" s="3" t="s">
        <v>16748</v>
      </c>
      <c r="J3913" s="3" t="s">
        <v>1098</v>
      </c>
      <c r="K3913" s="2" t="s">
        <v>16749</v>
      </c>
    </row>
    <row r="3914" spans="1:11" x14ac:dyDescent="0.25">
      <c r="A3914" s="2" t="s">
        <v>16750</v>
      </c>
      <c r="B3914" s="2" t="s">
        <v>306</v>
      </c>
      <c r="C3914" s="2" t="s">
        <v>24</v>
      </c>
      <c r="D3914" s="2" t="s">
        <v>307</v>
      </c>
      <c r="E3914" s="2" t="s">
        <v>1144</v>
      </c>
      <c r="F3914" s="3">
        <v>0</v>
      </c>
      <c r="G3914" s="2" t="s">
        <v>1095</v>
      </c>
      <c r="H3914" s="2" t="s">
        <v>16751</v>
      </c>
      <c r="I3914" s="3" t="s">
        <v>16752</v>
      </c>
      <c r="J3914" s="3" t="s">
        <v>2720</v>
      </c>
      <c r="K3914" s="2" t="s">
        <v>16753</v>
      </c>
    </row>
    <row r="3915" spans="1:11" x14ac:dyDescent="0.25">
      <c r="A3915" s="2" t="s">
        <v>16754</v>
      </c>
      <c r="B3915" s="2" t="s">
        <v>306</v>
      </c>
      <c r="C3915" s="2" t="s">
        <v>24</v>
      </c>
      <c r="D3915" s="2" t="s">
        <v>307</v>
      </c>
      <c r="E3915" s="2" t="s">
        <v>1144</v>
      </c>
      <c r="F3915" s="3">
        <v>1</v>
      </c>
      <c r="G3915" s="2" t="s">
        <v>1101</v>
      </c>
      <c r="H3915" s="2" t="s">
        <v>16755</v>
      </c>
      <c r="I3915" s="3" t="s">
        <v>16756</v>
      </c>
      <c r="J3915" s="3" t="s">
        <v>1098</v>
      </c>
      <c r="K3915" s="2" t="s">
        <v>16757</v>
      </c>
    </row>
    <row r="3916" spans="1:11" x14ac:dyDescent="0.25">
      <c r="A3916" s="2" t="s">
        <v>16758</v>
      </c>
      <c r="B3916" s="2" t="s">
        <v>306</v>
      </c>
      <c r="C3916" s="2" t="s">
        <v>24</v>
      </c>
      <c r="D3916" s="2" t="s">
        <v>307</v>
      </c>
      <c r="E3916" s="2" t="s">
        <v>1144</v>
      </c>
      <c r="F3916" s="3">
        <v>2</v>
      </c>
      <c r="G3916" s="2" t="s">
        <v>1101</v>
      </c>
      <c r="H3916" s="2" t="s">
        <v>16759</v>
      </c>
      <c r="I3916" s="3" t="s">
        <v>16760</v>
      </c>
      <c r="J3916" s="3" t="s">
        <v>1098</v>
      </c>
      <c r="K3916" s="2" t="s">
        <v>16761</v>
      </c>
    </row>
    <row r="3917" spans="1:11" x14ac:dyDescent="0.25">
      <c r="A3917" s="2" t="s">
        <v>16762</v>
      </c>
      <c r="B3917" s="2" t="s">
        <v>306</v>
      </c>
      <c r="C3917" s="2" t="s">
        <v>24</v>
      </c>
      <c r="D3917" s="2" t="s">
        <v>307</v>
      </c>
      <c r="E3917" s="2" t="s">
        <v>1144</v>
      </c>
      <c r="F3917" s="3">
        <v>3</v>
      </c>
      <c r="G3917" s="2" t="s">
        <v>1101</v>
      </c>
      <c r="H3917" s="2" t="s">
        <v>16763</v>
      </c>
      <c r="I3917" s="3" t="s">
        <v>16764</v>
      </c>
      <c r="J3917" s="3" t="s">
        <v>1098</v>
      </c>
      <c r="K3917" s="2" t="s">
        <v>16765</v>
      </c>
    </row>
    <row r="3918" spans="1:11" x14ac:dyDescent="0.25">
      <c r="A3918" s="2" t="s">
        <v>16766</v>
      </c>
      <c r="B3918" s="2" t="s">
        <v>306</v>
      </c>
      <c r="C3918" s="2" t="s">
        <v>24</v>
      </c>
      <c r="D3918" s="2" t="s">
        <v>307</v>
      </c>
      <c r="E3918" s="2" t="s">
        <v>1144</v>
      </c>
      <c r="F3918" s="3">
        <v>4</v>
      </c>
      <c r="G3918" s="2" t="s">
        <v>1101</v>
      </c>
      <c r="H3918" s="2" t="s">
        <v>16767</v>
      </c>
      <c r="I3918" s="3" t="s">
        <v>16768</v>
      </c>
      <c r="J3918" s="3" t="s">
        <v>1098</v>
      </c>
      <c r="K3918" s="2" t="s">
        <v>16769</v>
      </c>
    </row>
    <row r="3919" spans="1:11" x14ac:dyDescent="0.25">
      <c r="A3919" s="2" t="s">
        <v>16770</v>
      </c>
      <c r="B3919" s="2" t="s">
        <v>306</v>
      </c>
      <c r="C3919" s="2" t="s">
        <v>24</v>
      </c>
      <c r="D3919" s="2" t="s">
        <v>307</v>
      </c>
      <c r="E3919" s="2" t="s">
        <v>1144</v>
      </c>
      <c r="F3919" s="3">
        <v>5</v>
      </c>
      <c r="G3919" s="2" t="s">
        <v>1101</v>
      </c>
      <c r="H3919" s="2" t="s">
        <v>16771</v>
      </c>
      <c r="I3919" s="3" t="s">
        <v>16772</v>
      </c>
      <c r="J3919" s="3" t="s">
        <v>1098</v>
      </c>
      <c r="K3919" s="2" t="s">
        <v>16773</v>
      </c>
    </row>
    <row r="3920" spans="1:11" x14ac:dyDescent="0.25">
      <c r="A3920" s="2" t="s">
        <v>16774</v>
      </c>
      <c r="B3920" s="2" t="s">
        <v>306</v>
      </c>
      <c r="C3920" s="2" t="s">
        <v>24</v>
      </c>
      <c r="D3920" s="2" t="s">
        <v>307</v>
      </c>
      <c r="E3920" s="2" t="s">
        <v>1144</v>
      </c>
      <c r="F3920" s="3">
        <v>6</v>
      </c>
      <c r="G3920" s="2" t="s">
        <v>1101</v>
      </c>
      <c r="H3920" s="2" t="s">
        <v>16775</v>
      </c>
      <c r="I3920" s="3" t="s">
        <v>16776</v>
      </c>
      <c r="J3920" s="3" t="s">
        <v>1098</v>
      </c>
      <c r="K3920" s="2" t="s">
        <v>16777</v>
      </c>
    </row>
    <row r="3921" spans="1:11" x14ac:dyDescent="0.25">
      <c r="A3921" s="2" t="s">
        <v>16778</v>
      </c>
      <c r="B3921" s="2" t="s">
        <v>306</v>
      </c>
      <c r="C3921" s="2" t="s">
        <v>24</v>
      </c>
      <c r="D3921" s="2" t="s">
        <v>307</v>
      </c>
      <c r="E3921" s="2" t="s">
        <v>380</v>
      </c>
      <c r="F3921" s="3">
        <v>0</v>
      </c>
      <c r="G3921" s="2" t="s">
        <v>1095</v>
      </c>
      <c r="H3921" s="2" t="s">
        <v>16779</v>
      </c>
      <c r="I3921" s="3" t="s">
        <v>16780</v>
      </c>
      <c r="J3921" s="3" t="s">
        <v>1098</v>
      </c>
      <c r="K3921" s="2" t="s">
        <v>16781</v>
      </c>
    </row>
    <row r="3922" spans="1:11" x14ac:dyDescent="0.25">
      <c r="A3922" s="2" t="s">
        <v>16782</v>
      </c>
      <c r="B3922" s="2" t="s">
        <v>306</v>
      </c>
      <c r="C3922" s="2" t="s">
        <v>24</v>
      </c>
      <c r="D3922" s="2" t="s">
        <v>307</v>
      </c>
      <c r="E3922" s="2" t="s">
        <v>380</v>
      </c>
      <c r="F3922" s="3">
        <v>1</v>
      </c>
      <c r="G3922" s="2" t="s">
        <v>1101</v>
      </c>
      <c r="H3922" s="2" t="s">
        <v>16783</v>
      </c>
      <c r="I3922" s="3" t="s">
        <v>16784</v>
      </c>
      <c r="J3922" s="3" t="s">
        <v>1098</v>
      </c>
      <c r="K3922" s="2" t="s">
        <v>16785</v>
      </c>
    </row>
    <row r="3923" spans="1:11" x14ac:dyDescent="0.25">
      <c r="A3923" s="2" t="s">
        <v>16786</v>
      </c>
      <c r="B3923" s="2" t="s">
        <v>306</v>
      </c>
      <c r="C3923" s="2" t="s">
        <v>24</v>
      </c>
      <c r="D3923" s="2" t="s">
        <v>307</v>
      </c>
      <c r="E3923" s="2" t="s">
        <v>380</v>
      </c>
      <c r="F3923" s="3">
        <v>2</v>
      </c>
      <c r="G3923" s="2" t="s">
        <v>1101</v>
      </c>
      <c r="H3923" s="2" t="s">
        <v>16787</v>
      </c>
      <c r="I3923" s="3" t="s">
        <v>16788</v>
      </c>
      <c r="J3923" s="3" t="s">
        <v>1098</v>
      </c>
      <c r="K3923" s="2" t="s">
        <v>16789</v>
      </c>
    </row>
    <row r="3924" spans="1:11" x14ac:dyDescent="0.25">
      <c r="A3924" s="2" t="s">
        <v>16790</v>
      </c>
      <c r="B3924" s="2" t="s">
        <v>306</v>
      </c>
      <c r="C3924" s="2" t="s">
        <v>24</v>
      </c>
      <c r="D3924" s="2" t="s">
        <v>307</v>
      </c>
      <c r="E3924" s="2" t="s">
        <v>380</v>
      </c>
      <c r="F3924" s="3">
        <v>3</v>
      </c>
      <c r="G3924" s="2" t="s">
        <v>1101</v>
      </c>
      <c r="H3924" s="2" t="s">
        <v>16791</v>
      </c>
      <c r="I3924" s="3" t="s">
        <v>16792</v>
      </c>
      <c r="J3924" s="3" t="s">
        <v>1098</v>
      </c>
      <c r="K3924" s="2" t="s">
        <v>16793</v>
      </c>
    </row>
    <row r="3925" spans="1:11" x14ac:dyDescent="0.25">
      <c r="A3925" s="2" t="s">
        <v>16794</v>
      </c>
      <c r="B3925" s="2" t="s">
        <v>306</v>
      </c>
      <c r="C3925" s="2" t="s">
        <v>24</v>
      </c>
      <c r="D3925" s="2" t="s">
        <v>307</v>
      </c>
      <c r="E3925" s="2" t="s">
        <v>380</v>
      </c>
      <c r="F3925" s="3">
        <v>4</v>
      </c>
      <c r="G3925" s="2" t="s">
        <v>1101</v>
      </c>
      <c r="H3925" s="2" t="s">
        <v>16795</v>
      </c>
      <c r="I3925" s="3" t="s">
        <v>16796</v>
      </c>
      <c r="J3925" s="3" t="s">
        <v>1098</v>
      </c>
      <c r="K3925" s="2" t="s">
        <v>16797</v>
      </c>
    </row>
    <row r="3926" spans="1:11" x14ac:dyDescent="0.25">
      <c r="A3926" s="2" t="s">
        <v>16798</v>
      </c>
      <c r="B3926" s="2" t="s">
        <v>306</v>
      </c>
      <c r="C3926" s="2" t="s">
        <v>24</v>
      </c>
      <c r="D3926" s="2" t="s">
        <v>307</v>
      </c>
      <c r="E3926" s="2" t="s">
        <v>380</v>
      </c>
      <c r="F3926" s="3">
        <v>5</v>
      </c>
      <c r="G3926" s="2" t="s">
        <v>1101</v>
      </c>
      <c r="H3926" s="2" t="s">
        <v>16799</v>
      </c>
      <c r="I3926" s="3" t="s">
        <v>16800</v>
      </c>
      <c r="J3926" s="3" t="s">
        <v>1098</v>
      </c>
      <c r="K3926" s="2" t="s">
        <v>16801</v>
      </c>
    </row>
    <row r="3927" spans="1:11" x14ac:dyDescent="0.25">
      <c r="A3927" s="2" t="s">
        <v>16802</v>
      </c>
      <c r="B3927" s="2" t="s">
        <v>306</v>
      </c>
      <c r="C3927" s="2" t="s">
        <v>24</v>
      </c>
      <c r="D3927" s="2" t="s">
        <v>307</v>
      </c>
      <c r="E3927" s="2" t="s">
        <v>380</v>
      </c>
      <c r="F3927" s="3">
        <v>6</v>
      </c>
      <c r="G3927" s="2" t="s">
        <v>1101</v>
      </c>
      <c r="H3927" s="2" t="s">
        <v>16803</v>
      </c>
      <c r="I3927" s="3" t="s">
        <v>16804</v>
      </c>
      <c r="J3927" s="3" t="s">
        <v>1098</v>
      </c>
      <c r="K3927" s="2" t="s">
        <v>16805</v>
      </c>
    </row>
    <row r="3928" spans="1:11" x14ac:dyDescent="0.25">
      <c r="A3928" s="2" t="s">
        <v>16806</v>
      </c>
      <c r="B3928" s="2" t="s">
        <v>306</v>
      </c>
      <c r="C3928" s="2" t="s">
        <v>24</v>
      </c>
      <c r="D3928" s="2" t="s">
        <v>307</v>
      </c>
      <c r="E3928" s="2" t="s">
        <v>373</v>
      </c>
      <c r="F3928" s="3">
        <v>0</v>
      </c>
      <c r="G3928" s="2" t="s">
        <v>1095</v>
      </c>
      <c r="H3928" s="2" t="s">
        <v>16807</v>
      </c>
      <c r="I3928" s="3" t="s">
        <v>16808</v>
      </c>
      <c r="J3928" s="3" t="s">
        <v>1132</v>
      </c>
      <c r="K3928" s="2" t="s">
        <v>16809</v>
      </c>
    </row>
    <row r="3929" spans="1:11" x14ac:dyDescent="0.25">
      <c r="A3929" s="2" t="s">
        <v>16810</v>
      </c>
      <c r="B3929" s="2" t="s">
        <v>306</v>
      </c>
      <c r="C3929" s="2" t="s">
        <v>24</v>
      </c>
      <c r="D3929" s="2" t="s">
        <v>307</v>
      </c>
      <c r="E3929" s="2" t="s">
        <v>373</v>
      </c>
      <c r="F3929" s="3">
        <v>1</v>
      </c>
      <c r="G3929" s="2" t="s">
        <v>1101</v>
      </c>
      <c r="H3929" s="2" t="s">
        <v>16811</v>
      </c>
      <c r="I3929" s="3" t="s">
        <v>16812</v>
      </c>
      <c r="J3929" s="3" t="s">
        <v>1132</v>
      </c>
      <c r="K3929" s="2" t="s">
        <v>16813</v>
      </c>
    </row>
    <row r="3930" spans="1:11" x14ac:dyDescent="0.25">
      <c r="A3930" s="2" t="s">
        <v>16814</v>
      </c>
      <c r="B3930" s="2" t="s">
        <v>306</v>
      </c>
      <c r="C3930" s="2" t="s">
        <v>24</v>
      </c>
      <c r="D3930" s="2" t="s">
        <v>307</v>
      </c>
      <c r="E3930" s="2" t="s">
        <v>373</v>
      </c>
      <c r="F3930" s="3">
        <v>2</v>
      </c>
      <c r="G3930" s="2" t="s">
        <v>1101</v>
      </c>
      <c r="H3930" s="2" t="s">
        <v>16815</v>
      </c>
      <c r="I3930" s="3" t="s">
        <v>16816</v>
      </c>
      <c r="J3930" s="3" t="s">
        <v>1132</v>
      </c>
      <c r="K3930" s="2" t="s">
        <v>16817</v>
      </c>
    </row>
    <row r="3931" spans="1:11" x14ac:dyDescent="0.25">
      <c r="A3931" s="2" t="s">
        <v>16818</v>
      </c>
      <c r="B3931" s="2" t="s">
        <v>306</v>
      </c>
      <c r="C3931" s="2" t="s">
        <v>24</v>
      </c>
      <c r="D3931" s="2" t="s">
        <v>307</v>
      </c>
      <c r="E3931" s="2" t="s">
        <v>373</v>
      </c>
      <c r="F3931" s="3">
        <v>3</v>
      </c>
      <c r="G3931" s="2" t="s">
        <v>1101</v>
      </c>
      <c r="H3931" s="2" t="s">
        <v>16819</v>
      </c>
      <c r="I3931" s="3" t="s">
        <v>16820</v>
      </c>
      <c r="J3931" s="3" t="s">
        <v>1132</v>
      </c>
      <c r="K3931" s="2" t="s">
        <v>16821</v>
      </c>
    </row>
    <row r="3932" spans="1:11" x14ac:dyDescent="0.25">
      <c r="A3932" s="2" t="s">
        <v>16822</v>
      </c>
      <c r="B3932" s="2" t="s">
        <v>306</v>
      </c>
      <c r="C3932" s="2" t="s">
        <v>24</v>
      </c>
      <c r="D3932" s="2" t="s">
        <v>307</v>
      </c>
      <c r="E3932" s="2" t="s">
        <v>373</v>
      </c>
      <c r="F3932" s="3">
        <v>4</v>
      </c>
      <c r="G3932" s="2" t="s">
        <v>1101</v>
      </c>
      <c r="H3932" s="2" t="s">
        <v>16823</v>
      </c>
      <c r="I3932" s="3" t="s">
        <v>16824</v>
      </c>
      <c r="J3932" s="3" t="s">
        <v>1132</v>
      </c>
      <c r="K3932" s="2" t="s">
        <v>16825</v>
      </c>
    </row>
    <row r="3933" spans="1:11" x14ac:dyDescent="0.25">
      <c r="A3933" s="2" t="s">
        <v>16826</v>
      </c>
      <c r="B3933" s="2" t="s">
        <v>306</v>
      </c>
      <c r="C3933" s="2" t="s">
        <v>24</v>
      </c>
      <c r="D3933" s="2" t="s">
        <v>307</v>
      </c>
      <c r="E3933" s="2" t="s">
        <v>373</v>
      </c>
      <c r="F3933" s="3">
        <v>5</v>
      </c>
      <c r="G3933" s="2" t="s">
        <v>1101</v>
      </c>
      <c r="H3933" s="2" t="s">
        <v>16827</v>
      </c>
      <c r="I3933" s="3" t="s">
        <v>16828</v>
      </c>
      <c r="J3933" s="3" t="s">
        <v>1132</v>
      </c>
      <c r="K3933" s="2" t="s">
        <v>16829</v>
      </c>
    </row>
    <row r="3934" spans="1:11" x14ac:dyDescent="0.25">
      <c r="A3934" s="2" t="s">
        <v>16830</v>
      </c>
      <c r="B3934" s="2" t="s">
        <v>306</v>
      </c>
      <c r="C3934" s="2" t="s">
        <v>24</v>
      </c>
      <c r="D3934" s="2" t="s">
        <v>307</v>
      </c>
      <c r="E3934" s="2" t="s">
        <v>373</v>
      </c>
      <c r="F3934" s="3">
        <v>6</v>
      </c>
      <c r="G3934" s="2" t="s">
        <v>1101</v>
      </c>
      <c r="H3934" s="2" t="s">
        <v>16831</v>
      </c>
      <c r="I3934" s="3" t="s">
        <v>16832</v>
      </c>
      <c r="J3934" s="3" t="s">
        <v>1132</v>
      </c>
      <c r="K3934" s="2" t="s">
        <v>16833</v>
      </c>
    </row>
    <row r="3935" spans="1:11" x14ac:dyDescent="0.25">
      <c r="A3935" s="2" t="s">
        <v>16834</v>
      </c>
      <c r="B3935" s="2" t="s">
        <v>309</v>
      </c>
      <c r="C3935" s="2" t="s">
        <v>24</v>
      </c>
      <c r="D3935" s="2" t="s">
        <v>310</v>
      </c>
      <c r="E3935" s="2" t="s">
        <v>388</v>
      </c>
      <c r="F3935" s="3">
        <v>0</v>
      </c>
      <c r="G3935" s="2" t="s">
        <v>1095</v>
      </c>
      <c r="H3935" s="2" t="s">
        <v>16835</v>
      </c>
      <c r="I3935" s="3" t="s">
        <v>16836</v>
      </c>
      <c r="J3935" s="3" t="s">
        <v>1098</v>
      </c>
      <c r="K3935" s="2" t="s">
        <v>16837</v>
      </c>
    </row>
    <row r="3936" spans="1:11" x14ac:dyDescent="0.25">
      <c r="A3936" s="2" t="s">
        <v>16838</v>
      </c>
      <c r="B3936" s="2" t="s">
        <v>309</v>
      </c>
      <c r="C3936" s="2" t="s">
        <v>24</v>
      </c>
      <c r="D3936" s="2" t="s">
        <v>310</v>
      </c>
      <c r="E3936" s="2" t="s">
        <v>388</v>
      </c>
      <c r="F3936" s="3">
        <v>1</v>
      </c>
      <c r="G3936" s="2" t="s">
        <v>1101</v>
      </c>
      <c r="H3936" s="2" t="s">
        <v>16839</v>
      </c>
      <c r="I3936" s="3" t="s">
        <v>16840</v>
      </c>
      <c r="J3936" s="3" t="s">
        <v>1098</v>
      </c>
      <c r="K3936" s="2" t="s">
        <v>16841</v>
      </c>
    </row>
    <row r="3937" spans="1:11" x14ac:dyDescent="0.25">
      <c r="A3937" s="2" t="s">
        <v>16842</v>
      </c>
      <c r="B3937" s="2" t="s">
        <v>309</v>
      </c>
      <c r="C3937" s="2" t="s">
        <v>24</v>
      </c>
      <c r="D3937" s="2" t="s">
        <v>310</v>
      </c>
      <c r="E3937" s="2" t="s">
        <v>388</v>
      </c>
      <c r="F3937" s="3">
        <v>2</v>
      </c>
      <c r="G3937" s="2" t="s">
        <v>1101</v>
      </c>
      <c r="H3937" s="2" t="s">
        <v>16843</v>
      </c>
      <c r="I3937" s="3" t="s">
        <v>16844</v>
      </c>
      <c r="J3937" s="3" t="s">
        <v>1098</v>
      </c>
      <c r="K3937" s="2" t="s">
        <v>16845</v>
      </c>
    </row>
    <row r="3938" spans="1:11" x14ac:dyDescent="0.25">
      <c r="A3938" s="2" t="s">
        <v>16846</v>
      </c>
      <c r="B3938" s="2" t="s">
        <v>309</v>
      </c>
      <c r="C3938" s="2" t="s">
        <v>24</v>
      </c>
      <c r="D3938" s="2" t="s">
        <v>310</v>
      </c>
      <c r="E3938" s="2" t="s">
        <v>388</v>
      </c>
      <c r="F3938" s="3">
        <v>3</v>
      </c>
      <c r="G3938" s="2" t="s">
        <v>1101</v>
      </c>
      <c r="H3938" s="2" t="s">
        <v>16847</v>
      </c>
      <c r="I3938" s="3" t="s">
        <v>16848</v>
      </c>
      <c r="J3938" s="3" t="s">
        <v>1098</v>
      </c>
      <c r="K3938" s="2" t="s">
        <v>16849</v>
      </c>
    </row>
    <row r="3939" spans="1:11" x14ac:dyDescent="0.25">
      <c r="A3939" s="2" t="s">
        <v>16850</v>
      </c>
      <c r="B3939" s="2" t="s">
        <v>309</v>
      </c>
      <c r="C3939" s="2" t="s">
        <v>24</v>
      </c>
      <c r="D3939" s="2" t="s">
        <v>310</v>
      </c>
      <c r="E3939" s="2" t="s">
        <v>388</v>
      </c>
      <c r="F3939" s="3">
        <v>4</v>
      </c>
      <c r="G3939" s="2" t="s">
        <v>1101</v>
      </c>
      <c r="H3939" s="2" t="s">
        <v>16851</v>
      </c>
      <c r="I3939" s="3" t="s">
        <v>16852</v>
      </c>
      <c r="J3939" s="3" t="s">
        <v>1098</v>
      </c>
      <c r="K3939" s="2" t="s">
        <v>16853</v>
      </c>
    </row>
    <row r="3940" spans="1:11" x14ac:dyDescent="0.25">
      <c r="A3940" s="2" t="s">
        <v>16854</v>
      </c>
      <c r="B3940" s="2" t="s">
        <v>309</v>
      </c>
      <c r="C3940" s="2" t="s">
        <v>24</v>
      </c>
      <c r="D3940" s="2" t="s">
        <v>310</v>
      </c>
      <c r="E3940" s="2" t="s">
        <v>388</v>
      </c>
      <c r="F3940" s="3">
        <v>5</v>
      </c>
      <c r="G3940" s="2" t="s">
        <v>1101</v>
      </c>
      <c r="H3940" s="2" t="s">
        <v>16855</v>
      </c>
      <c r="I3940" s="3" t="s">
        <v>16856</v>
      </c>
      <c r="J3940" s="3" t="s">
        <v>1098</v>
      </c>
      <c r="K3940" s="2" t="s">
        <v>16857</v>
      </c>
    </row>
    <row r="3941" spans="1:11" x14ac:dyDescent="0.25">
      <c r="A3941" s="2" t="s">
        <v>16858</v>
      </c>
      <c r="B3941" s="2" t="s">
        <v>309</v>
      </c>
      <c r="C3941" s="2" t="s">
        <v>24</v>
      </c>
      <c r="D3941" s="2" t="s">
        <v>310</v>
      </c>
      <c r="E3941" s="2" t="s">
        <v>388</v>
      </c>
      <c r="F3941" s="3">
        <v>6</v>
      </c>
      <c r="G3941" s="2" t="s">
        <v>1101</v>
      </c>
      <c r="H3941" s="2" t="s">
        <v>16859</v>
      </c>
      <c r="I3941" s="3" t="s">
        <v>16860</v>
      </c>
      <c r="J3941" s="3" t="s">
        <v>1098</v>
      </c>
      <c r="K3941" s="2" t="s">
        <v>16861</v>
      </c>
    </row>
    <row r="3942" spans="1:11" x14ac:dyDescent="0.25">
      <c r="A3942" s="2" t="s">
        <v>16862</v>
      </c>
      <c r="B3942" s="2" t="s">
        <v>309</v>
      </c>
      <c r="C3942" s="2" t="s">
        <v>24</v>
      </c>
      <c r="D3942" s="2" t="s">
        <v>310</v>
      </c>
      <c r="E3942" s="2" t="s">
        <v>1144</v>
      </c>
      <c r="F3942" s="3">
        <v>0</v>
      </c>
      <c r="G3942" s="2" t="s">
        <v>1095</v>
      </c>
      <c r="H3942" s="2" t="s">
        <v>16863</v>
      </c>
      <c r="I3942" s="3" t="s">
        <v>16864</v>
      </c>
      <c r="J3942" s="3" t="s">
        <v>1098</v>
      </c>
      <c r="K3942" s="2" t="s">
        <v>16865</v>
      </c>
    </row>
    <row r="3943" spans="1:11" x14ac:dyDescent="0.25">
      <c r="A3943" s="2" t="s">
        <v>16866</v>
      </c>
      <c r="B3943" s="2" t="s">
        <v>309</v>
      </c>
      <c r="C3943" s="2" t="s">
        <v>24</v>
      </c>
      <c r="D3943" s="2" t="s">
        <v>310</v>
      </c>
      <c r="E3943" s="2" t="s">
        <v>1144</v>
      </c>
      <c r="F3943" s="3">
        <v>1</v>
      </c>
      <c r="G3943" s="2" t="s">
        <v>1101</v>
      </c>
      <c r="H3943" s="2" t="s">
        <v>16867</v>
      </c>
      <c r="I3943" s="3" t="s">
        <v>16868</v>
      </c>
      <c r="J3943" s="3" t="s">
        <v>1098</v>
      </c>
      <c r="K3943" s="2" t="s">
        <v>16869</v>
      </c>
    </row>
    <row r="3944" spans="1:11" x14ac:dyDescent="0.25">
      <c r="A3944" s="2" t="s">
        <v>16870</v>
      </c>
      <c r="B3944" s="2" t="s">
        <v>309</v>
      </c>
      <c r="C3944" s="2" t="s">
        <v>24</v>
      </c>
      <c r="D3944" s="2" t="s">
        <v>310</v>
      </c>
      <c r="E3944" s="2" t="s">
        <v>1144</v>
      </c>
      <c r="F3944" s="3">
        <v>2</v>
      </c>
      <c r="G3944" s="2" t="s">
        <v>1101</v>
      </c>
      <c r="H3944" s="2" t="s">
        <v>16871</v>
      </c>
      <c r="I3944" s="3" t="s">
        <v>16872</v>
      </c>
      <c r="J3944" s="3" t="s">
        <v>1098</v>
      </c>
      <c r="K3944" s="2" t="s">
        <v>16873</v>
      </c>
    </row>
    <row r="3945" spans="1:11" x14ac:dyDescent="0.25">
      <c r="A3945" s="2" t="s">
        <v>16874</v>
      </c>
      <c r="B3945" s="2" t="s">
        <v>309</v>
      </c>
      <c r="C3945" s="2" t="s">
        <v>24</v>
      </c>
      <c r="D3945" s="2" t="s">
        <v>310</v>
      </c>
      <c r="E3945" s="2" t="s">
        <v>1144</v>
      </c>
      <c r="F3945" s="3">
        <v>3</v>
      </c>
      <c r="G3945" s="2" t="s">
        <v>1101</v>
      </c>
      <c r="H3945" s="2" t="s">
        <v>16875</v>
      </c>
      <c r="I3945" s="3" t="s">
        <v>16876</v>
      </c>
      <c r="J3945" s="3" t="s">
        <v>1098</v>
      </c>
      <c r="K3945" s="2" t="s">
        <v>16877</v>
      </c>
    </row>
    <row r="3946" spans="1:11" x14ac:dyDescent="0.25">
      <c r="A3946" s="2" t="s">
        <v>16878</v>
      </c>
      <c r="B3946" s="2" t="s">
        <v>309</v>
      </c>
      <c r="C3946" s="2" t="s">
        <v>24</v>
      </c>
      <c r="D3946" s="2" t="s">
        <v>310</v>
      </c>
      <c r="E3946" s="2" t="s">
        <v>1144</v>
      </c>
      <c r="F3946" s="3">
        <v>4</v>
      </c>
      <c r="G3946" s="2" t="s">
        <v>1101</v>
      </c>
      <c r="H3946" s="2" t="s">
        <v>16879</v>
      </c>
      <c r="I3946" s="3" t="s">
        <v>16880</v>
      </c>
      <c r="J3946" s="3" t="s">
        <v>1098</v>
      </c>
      <c r="K3946" s="2" t="s">
        <v>16881</v>
      </c>
    </row>
    <row r="3947" spans="1:11" x14ac:dyDescent="0.25">
      <c r="A3947" s="2" t="s">
        <v>16882</v>
      </c>
      <c r="B3947" s="2" t="s">
        <v>309</v>
      </c>
      <c r="C3947" s="2" t="s">
        <v>24</v>
      </c>
      <c r="D3947" s="2" t="s">
        <v>310</v>
      </c>
      <c r="E3947" s="2" t="s">
        <v>1144</v>
      </c>
      <c r="F3947" s="3">
        <v>5</v>
      </c>
      <c r="G3947" s="2" t="s">
        <v>1101</v>
      </c>
      <c r="H3947" s="2" t="s">
        <v>16883</v>
      </c>
      <c r="I3947" s="3" t="s">
        <v>16884</v>
      </c>
      <c r="J3947" s="3" t="s">
        <v>1098</v>
      </c>
      <c r="K3947" s="2" t="s">
        <v>16885</v>
      </c>
    </row>
    <row r="3948" spans="1:11" x14ac:dyDescent="0.25">
      <c r="A3948" s="2" t="s">
        <v>16886</v>
      </c>
      <c r="B3948" s="2" t="s">
        <v>309</v>
      </c>
      <c r="C3948" s="2" t="s">
        <v>24</v>
      </c>
      <c r="D3948" s="2" t="s">
        <v>310</v>
      </c>
      <c r="E3948" s="2" t="s">
        <v>1144</v>
      </c>
      <c r="F3948" s="3">
        <v>6</v>
      </c>
      <c r="G3948" s="2" t="s">
        <v>1101</v>
      </c>
      <c r="H3948" s="2" t="s">
        <v>16887</v>
      </c>
      <c r="I3948" s="3" t="s">
        <v>16888</v>
      </c>
      <c r="J3948" s="3" t="s">
        <v>1098</v>
      </c>
      <c r="K3948" s="2" t="s">
        <v>16889</v>
      </c>
    </row>
    <row r="3949" spans="1:11" x14ac:dyDescent="0.25">
      <c r="A3949" s="2" t="s">
        <v>16890</v>
      </c>
      <c r="B3949" s="2" t="s">
        <v>309</v>
      </c>
      <c r="C3949" s="2" t="s">
        <v>24</v>
      </c>
      <c r="D3949" s="2" t="s">
        <v>310</v>
      </c>
      <c r="E3949" s="2" t="s">
        <v>380</v>
      </c>
      <c r="F3949" s="3">
        <v>0</v>
      </c>
      <c r="G3949" s="2" t="s">
        <v>1095</v>
      </c>
      <c r="H3949" s="2" t="s">
        <v>16891</v>
      </c>
      <c r="I3949" s="3" t="s">
        <v>16892</v>
      </c>
      <c r="J3949" s="3" t="s">
        <v>1098</v>
      </c>
      <c r="K3949" s="2" t="s">
        <v>16893</v>
      </c>
    </row>
    <row r="3950" spans="1:11" x14ac:dyDescent="0.25">
      <c r="A3950" s="2" t="s">
        <v>16894</v>
      </c>
      <c r="B3950" s="2" t="s">
        <v>309</v>
      </c>
      <c r="C3950" s="2" t="s">
        <v>24</v>
      </c>
      <c r="D3950" s="2" t="s">
        <v>310</v>
      </c>
      <c r="E3950" s="2" t="s">
        <v>380</v>
      </c>
      <c r="F3950" s="3">
        <v>1</v>
      </c>
      <c r="G3950" s="2" t="s">
        <v>1101</v>
      </c>
      <c r="H3950" s="2" t="s">
        <v>16895</v>
      </c>
      <c r="I3950" s="3" t="s">
        <v>16896</v>
      </c>
      <c r="J3950" s="3" t="s">
        <v>1098</v>
      </c>
      <c r="K3950" s="2" t="s">
        <v>16897</v>
      </c>
    </row>
    <row r="3951" spans="1:11" x14ac:dyDescent="0.25">
      <c r="A3951" s="2" t="s">
        <v>16898</v>
      </c>
      <c r="B3951" s="2" t="s">
        <v>309</v>
      </c>
      <c r="C3951" s="2" t="s">
        <v>24</v>
      </c>
      <c r="D3951" s="2" t="s">
        <v>310</v>
      </c>
      <c r="E3951" s="2" t="s">
        <v>380</v>
      </c>
      <c r="F3951" s="3">
        <v>2</v>
      </c>
      <c r="G3951" s="2" t="s">
        <v>1101</v>
      </c>
      <c r="H3951" s="2" t="s">
        <v>16899</v>
      </c>
      <c r="I3951" s="3" t="s">
        <v>16900</v>
      </c>
      <c r="J3951" s="3" t="s">
        <v>1098</v>
      </c>
      <c r="K3951" s="2" t="s">
        <v>16901</v>
      </c>
    </row>
    <row r="3952" spans="1:11" x14ac:dyDescent="0.25">
      <c r="A3952" s="2" t="s">
        <v>16902</v>
      </c>
      <c r="B3952" s="2" t="s">
        <v>309</v>
      </c>
      <c r="C3952" s="2" t="s">
        <v>24</v>
      </c>
      <c r="D3952" s="2" t="s">
        <v>310</v>
      </c>
      <c r="E3952" s="2" t="s">
        <v>380</v>
      </c>
      <c r="F3952" s="3">
        <v>3</v>
      </c>
      <c r="G3952" s="2" t="s">
        <v>1101</v>
      </c>
      <c r="H3952" s="2" t="s">
        <v>16903</v>
      </c>
      <c r="I3952" s="3" t="s">
        <v>16904</v>
      </c>
      <c r="J3952" s="3" t="s">
        <v>1098</v>
      </c>
      <c r="K3952" s="2" t="s">
        <v>16905</v>
      </c>
    </row>
    <row r="3953" spans="1:11" x14ac:dyDescent="0.25">
      <c r="A3953" s="2" t="s">
        <v>16906</v>
      </c>
      <c r="B3953" s="2" t="s">
        <v>309</v>
      </c>
      <c r="C3953" s="2" t="s">
        <v>24</v>
      </c>
      <c r="D3953" s="2" t="s">
        <v>310</v>
      </c>
      <c r="E3953" s="2" t="s">
        <v>380</v>
      </c>
      <c r="F3953" s="3">
        <v>4</v>
      </c>
      <c r="G3953" s="2" t="s">
        <v>1101</v>
      </c>
      <c r="H3953" s="2" t="s">
        <v>16907</v>
      </c>
      <c r="I3953" s="3" t="s">
        <v>16908</v>
      </c>
      <c r="J3953" s="3" t="s">
        <v>1098</v>
      </c>
      <c r="K3953" s="2" t="s">
        <v>16909</v>
      </c>
    </row>
    <row r="3954" spans="1:11" x14ac:dyDescent="0.25">
      <c r="A3954" s="2" t="s">
        <v>16910</v>
      </c>
      <c r="B3954" s="2" t="s">
        <v>309</v>
      </c>
      <c r="C3954" s="2" t="s">
        <v>24</v>
      </c>
      <c r="D3954" s="2" t="s">
        <v>310</v>
      </c>
      <c r="E3954" s="2" t="s">
        <v>380</v>
      </c>
      <c r="F3954" s="3">
        <v>5</v>
      </c>
      <c r="G3954" s="2" t="s">
        <v>1101</v>
      </c>
      <c r="H3954" s="2" t="s">
        <v>16911</v>
      </c>
      <c r="I3954" s="3" t="s">
        <v>16912</v>
      </c>
      <c r="J3954" s="3" t="s">
        <v>1098</v>
      </c>
      <c r="K3954" s="2" t="s">
        <v>16913</v>
      </c>
    </row>
    <row r="3955" spans="1:11" x14ac:dyDescent="0.25">
      <c r="A3955" s="2" t="s">
        <v>16914</v>
      </c>
      <c r="B3955" s="2" t="s">
        <v>309</v>
      </c>
      <c r="C3955" s="2" t="s">
        <v>24</v>
      </c>
      <c r="D3955" s="2" t="s">
        <v>310</v>
      </c>
      <c r="E3955" s="2" t="s">
        <v>380</v>
      </c>
      <c r="F3955" s="3">
        <v>6</v>
      </c>
      <c r="G3955" s="2" t="s">
        <v>1101</v>
      </c>
      <c r="H3955" s="2" t="s">
        <v>16915</v>
      </c>
      <c r="I3955" s="3" t="s">
        <v>16916</v>
      </c>
      <c r="J3955" s="3" t="s">
        <v>1098</v>
      </c>
      <c r="K3955" s="2" t="s">
        <v>16917</v>
      </c>
    </row>
    <row r="3956" spans="1:11" x14ac:dyDescent="0.25">
      <c r="A3956" s="2" t="s">
        <v>16918</v>
      </c>
      <c r="B3956" s="2" t="s">
        <v>309</v>
      </c>
      <c r="C3956" s="2" t="s">
        <v>24</v>
      </c>
      <c r="D3956" s="2" t="s">
        <v>310</v>
      </c>
      <c r="E3956" s="2" t="s">
        <v>364</v>
      </c>
      <c r="F3956" s="3">
        <v>0</v>
      </c>
      <c r="G3956" s="2" t="s">
        <v>1095</v>
      </c>
      <c r="H3956" s="2" t="s">
        <v>16919</v>
      </c>
      <c r="I3956" s="3" t="s">
        <v>16920</v>
      </c>
      <c r="J3956" s="3" t="s">
        <v>1132</v>
      </c>
      <c r="K3956" s="2" t="s">
        <v>16921</v>
      </c>
    </row>
    <row r="3957" spans="1:11" x14ac:dyDescent="0.25">
      <c r="A3957" s="2" t="s">
        <v>16922</v>
      </c>
      <c r="B3957" s="2" t="s">
        <v>309</v>
      </c>
      <c r="C3957" s="2" t="s">
        <v>24</v>
      </c>
      <c r="D3957" s="2" t="s">
        <v>310</v>
      </c>
      <c r="E3957" s="2" t="s">
        <v>364</v>
      </c>
      <c r="F3957" s="3">
        <v>1</v>
      </c>
      <c r="G3957" s="2" t="s">
        <v>1101</v>
      </c>
      <c r="H3957" s="2" t="s">
        <v>16923</v>
      </c>
      <c r="I3957" s="3" t="s">
        <v>16924</v>
      </c>
      <c r="J3957" s="3" t="s">
        <v>1098</v>
      </c>
      <c r="K3957" s="2" t="s">
        <v>16925</v>
      </c>
    </row>
    <row r="3958" spans="1:11" x14ac:dyDescent="0.25">
      <c r="A3958" s="2" t="s">
        <v>16926</v>
      </c>
      <c r="B3958" s="2" t="s">
        <v>309</v>
      </c>
      <c r="C3958" s="2" t="s">
        <v>24</v>
      </c>
      <c r="D3958" s="2" t="s">
        <v>310</v>
      </c>
      <c r="E3958" s="2" t="s">
        <v>364</v>
      </c>
      <c r="F3958" s="3">
        <v>2</v>
      </c>
      <c r="G3958" s="2" t="s">
        <v>1101</v>
      </c>
      <c r="H3958" s="2" t="s">
        <v>16927</v>
      </c>
      <c r="I3958" s="3" t="s">
        <v>16928</v>
      </c>
      <c r="J3958" s="3" t="s">
        <v>1098</v>
      </c>
      <c r="K3958" s="2" t="s">
        <v>16929</v>
      </c>
    </row>
    <row r="3959" spans="1:11" x14ac:dyDescent="0.25">
      <c r="A3959" s="2" t="s">
        <v>16930</v>
      </c>
      <c r="B3959" s="2" t="s">
        <v>309</v>
      </c>
      <c r="C3959" s="2" t="s">
        <v>24</v>
      </c>
      <c r="D3959" s="2" t="s">
        <v>310</v>
      </c>
      <c r="E3959" s="2" t="s">
        <v>364</v>
      </c>
      <c r="F3959" s="3">
        <v>3</v>
      </c>
      <c r="G3959" s="2" t="s">
        <v>1101</v>
      </c>
      <c r="H3959" s="2" t="s">
        <v>16931</v>
      </c>
      <c r="I3959" s="3" t="s">
        <v>16932</v>
      </c>
      <c r="J3959" s="3" t="s">
        <v>1098</v>
      </c>
      <c r="K3959" s="2" t="s">
        <v>16933</v>
      </c>
    </row>
    <row r="3960" spans="1:11" x14ac:dyDescent="0.25">
      <c r="A3960" s="2" t="s">
        <v>16934</v>
      </c>
      <c r="B3960" s="2" t="s">
        <v>309</v>
      </c>
      <c r="C3960" s="2" t="s">
        <v>24</v>
      </c>
      <c r="D3960" s="2" t="s">
        <v>310</v>
      </c>
      <c r="E3960" s="2" t="s">
        <v>364</v>
      </c>
      <c r="F3960" s="3">
        <v>4</v>
      </c>
      <c r="G3960" s="2" t="s">
        <v>1101</v>
      </c>
      <c r="H3960" s="2" t="s">
        <v>16935</v>
      </c>
      <c r="I3960" s="3" t="s">
        <v>16936</v>
      </c>
      <c r="J3960" s="3" t="s">
        <v>1098</v>
      </c>
      <c r="K3960" s="2" t="s">
        <v>16937</v>
      </c>
    </row>
    <row r="3961" spans="1:11" x14ac:dyDescent="0.25">
      <c r="A3961" s="2" t="s">
        <v>16938</v>
      </c>
      <c r="B3961" s="2" t="s">
        <v>309</v>
      </c>
      <c r="C3961" s="2" t="s">
        <v>24</v>
      </c>
      <c r="D3961" s="2" t="s">
        <v>310</v>
      </c>
      <c r="E3961" s="2" t="s">
        <v>364</v>
      </c>
      <c r="F3961" s="3">
        <v>5</v>
      </c>
      <c r="G3961" s="2" t="s">
        <v>1101</v>
      </c>
      <c r="H3961" s="2" t="s">
        <v>16939</v>
      </c>
      <c r="I3961" s="3" t="s">
        <v>16940</v>
      </c>
      <c r="J3961" s="3" t="s">
        <v>1137</v>
      </c>
      <c r="K3961" s="2" t="s">
        <v>16941</v>
      </c>
    </row>
    <row r="3962" spans="1:11" x14ac:dyDescent="0.25">
      <c r="A3962" s="2" t="s">
        <v>16942</v>
      </c>
      <c r="B3962" s="2" t="s">
        <v>309</v>
      </c>
      <c r="C3962" s="2" t="s">
        <v>24</v>
      </c>
      <c r="D3962" s="2" t="s">
        <v>310</v>
      </c>
      <c r="E3962" s="2" t="s">
        <v>364</v>
      </c>
      <c r="F3962" s="3">
        <v>6</v>
      </c>
      <c r="G3962" s="2" t="s">
        <v>1101</v>
      </c>
      <c r="H3962" s="2" t="s">
        <v>16943</v>
      </c>
      <c r="I3962" s="3" t="s">
        <v>16944</v>
      </c>
      <c r="J3962" s="3" t="s">
        <v>1098</v>
      </c>
      <c r="K3962" s="2" t="s">
        <v>16945</v>
      </c>
    </row>
    <row r="3963" spans="1:11" x14ac:dyDescent="0.25">
      <c r="A3963" s="2" t="s">
        <v>16946</v>
      </c>
      <c r="B3963" s="2" t="s">
        <v>309</v>
      </c>
      <c r="C3963" s="2" t="s">
        <v>24</v>
      </c>
      <c r="D3963" s="2" t="s">
        <v>310</v>
      </c>
      <c r="E3963" s="2" t="s">
        <v>398</v>
      </c>
      <c r="F3963" s="3">
        <v>0</v>
      </c>
      <c r="G3963" s="2" t="s">
        <v>1095</v>
      </c>
      <c r="H3963" s="2" t="s">
        <v>16947</v>
      </c>
      <c r="I3963" s="3" t="s">
        <v>16948</v>
      </c>
      <c r="J3963" s="3" t="s">
        <v>1098</v>
      </c>
      <c r="K3963" s="2" t="s">
        <v>16949</v>
      </c>
    </row>
    <row r="3964" spans="1:11" x14ac:dyDescent="0.25">
      <c r="A3964" s="2" t="s">
        <v>16950</v>
      </c>
      <c r="B3964" s="2" t="s">
        <v>309</v>
      </c>
      <c r="C3964" s="2" t="s">
        <v>24</v>
      </c>
      <c r="D3964" s="2" t="s">
        <v>310</v>
      </c>
      <c r="E3964" s="2" t="s">
        <v>398</v>
      </c>
      <c r="F3964" s="3">
        <v>1</v>
      </c>
      <c r="G3964" s="2" t="s">
        <v>1101</v>
      </c>
      <c r="H3964" s="2" t="s">
        <v>16951</v>
      </c>
      <c r="I3964" s="3" t="s">
        <v>16952</v>
      </c>
      <c r="J3964" s="3" t="s">
        <v>1098</v>
      </c>
      <c r="K3964" s="2" t="s">
        <v>16953</v>
      </c>
    </row>
    <row r="3965" spans="1:11" x14ac:dyDescent="0.25">
      <c r="A3965" s="2" t="s">
        <v>16954</v>
      </c>
      <c r="B3965" s="2" t="s">
        <v>309</v>
      </c>
      <c r="C3965" s="2" t="s">
        <v>24</v>
      </c>
      <c r="D3965" s="2" t="s">
        <v>310</v>
      </c>
      <c r="E3965" s="2" t="s">
        <v>398</v>
      </c>
      <c r="F3965" s="3">
        <v>2</v>
      </c>
      <c r="G3965" s="2" t="s">
        <v>1101</v>
      </c>
      <c r="H3965" s="2" t="s">
        <v>16955</v>
      </c>
      <c r="I3965" s="3" t="s">
        <v>16956</v>
      </c>
      <c r="J3965" s="3" t="s">
        <v>1098</v>
      </c>
      <c r="K3965" s="2" t="s">
        <v>16957</v>
      </c>
    </row>
    <row r="3966" spans="1:11" x14ac:dyDescent="0.25">
      <c r="A3966" s="2" t="s">
        <v>16958</v>
      </c>
      <c r="B3966" s="2" t="s">
        <v>309</v>
      </c>
      <c r="C3966" s="2" t="s">
        <v>24</v>
      </c>
      <c r="D3966" s="2" t="s">
        <v>310</v>
      </c>
      <c r="E3966" s="2" t="s">
        <v>398</v>
      </c>
      <c r="F3966" s="3">
        <v>3</v>
      </c>
      <c r="G3966" s="2" t="s">
        <v>1101</v>
      </c>
      <c r="H3966" s="2" t="s">
        <v>16959</v>
      </c>
      <c r="I3966" s="3" t="s">
        <v>16960</v>
      </c>
      <c r="J3966" s="3" t="s">
        <v>1098</v>
      </c>
      <c r="K3966" s="2" t="s">
        <v>16961</v>
      </c>
    </row>
    <row r="3967" spans="1:11" x14ac:dyDescent="0.25">
      <c r="A3967" s="2" t="s">
        <v>16962</v>
      </c>
      <c r="B3967" s="2" t="s">
        <v>309</v>
      </c>
      <c r="C3967" s="2" t="s">
        <v>24</v>
      </c>
      <c r="D3967" s="2" t="s">
        <v>310</v>
      </c>
      <c r="E3967" s="2" t="s">
        <v>398</v>
      </c>
      <c r="F3967" s="3">
        <v>4</v>
      </c>
      <c r="G3967" s="2" t="s">
        <v>1101</v>
      </c>
      <c r="H3967" s="2" t="s">
        <v>16963</v>
      </c>
      <c r="I3967" s="3" t="s">
        <v>16964</v>
      </c>
      <c r="J3967" s="3" t="s">
        <v>1098</v>
      </c>
      <c r="K3967" s="2" t="s">
        <v>16965</v>
      </c>
    </row>
    <row r="3968" spans="1:11" x14ac:dyDescent="0.25">
      <c r="A3968" s="2" t="s">
        <v>16966</v>
      </c>
      <c r="B3968" s="2" t="s">
        <v>309</v>
      </c>
      <c r="C3968" s="2" t="s">
        <v>24</v>
      </c>
      <c r="D3968" s="2" t="s">
        <v>310</v>
      </c>
      <c r="E3968" s="2" t="s">
        <v>398</v>
      </c>
      <c r="F3968" s="3">
        <v>5</v>
      </c>
      <c r="G3968" s="2" t="s">
        <v>1101</v>
      </c>
      <c r="H3968" s="2" t="s">
        <v>16967</v>
      </c>
      <c r="I3968" s="3" t="s">
        <v>16968</v>
      </c>
      <c r="J3968" s="3" t="s">
        <v>1098</v>
      </c>
      <c r="K3968" s="2" t="s">
        <v>16969</v>
      </c>
    </row>
    <row r="3969" spans="1:11" x14ac:dyDescent="0.25">
      <c r="A3969" s="2" t="s">
        <v>16970</v>
      </c>
      <c r="B3969" s="2" t="s">
        <v>309</v>
      </c>
      <c r="C3969" s="2" t="s">
        <v>24</v>
      </c>
      <c r="D3969" s="2" t="s">
        <v>310</v>
      </c>
      <c r="E3969" s="2" t="s">
        <v>398</v>
      </c>
      <c r="F3969" s="3">
        <v>6</v>
      </c>
      <c r="G3969" s="2" t="s">
        <v>1101</v>
      </c>
      <c r="H3969" s="2" t="s">
        <v>16971</v>
      </c>
      <c r="I3969" s="3" t="s">
        <v>16972</v>
      </c>
      <c r="J3969" s="3" t="s">
        <v>1098</v>
      </c>
      <c r="K3969" s="2" t="s">
        <v>16973</v>
      </c>
    </row>
    <row r="3970" spans="1:11" x14ac:dyDescent="0.25">
      <c r="A3970" s="2" t="s">
        <v>16974</v>
      </c>
      <c r="B3970" s="2" t="s">
        <v>312</v>
      </c>
      <c r="C3970" s="2" t="s">
        <v>38</v>
      </c>
      <c r="D3970" s="2" t="s">
        <v>313</v>
      </c>
      <c r="E3970" s="2" t="s">
        <v>364</v>
      </c>
      <c r="F3970" s="3">
        <v>0</v>
      </c>
      <c r="G3970" s="2" t="s">
        <v>1095</v>
      </c>
      <c r="H3970" s="2" t="s">
        <v>16975</v>
      </c>
      <c r="I3970" s="3" t="s">
        <v>16976</v>
      </c>
      <c r="J3970" s="3" t="s">
        <v>1098</v>
      </c>
      <c r="K3970" s="2" t="s">
        <v>16977</v>
      </c>
    </row>
    <row r="3971" spans="1:11" x14ac:dyDescent="0.25">
      <c r="A3971" s="2" t="s">
        <v>16978</v>
      </c>
      <c r="B3971" s="2" t="s">
        <v>312</v>
      </c>
      <c r="C3971" s="2" t="s">
        <v>38</v>
      </c>
      <c r="D3971" s="2" t="s">
        <v>313</v>
      </c>
      <c r="E3971" s="2" t="s">
        <v>364</v>
      </c>
      <c r="F3971" s="3">
        <v>1</v>
      </c>
      <c r="G3971" s="2" t="s">
        <v>1101</v>
      </c>
      <c r="H3971" s="2" t="s">
        <v>16979</v>
      </c>
      <c r="I3971" s="3" t="s">
        <v>16980</v>
      </c>
      <c r="J3971" s="3" t="s">
        <v>1098</v>
      </c>
      <c r="K3971" s="2" t="s">
        <v>16981</v>
      </c>
    </row>
    <row r="3972" spans="1:11" x14ac:dyDescent="0.25">
      <c r="A3972" s="2" t="s">
        <v>16982</v>
      </c>
      <c r="B3972" s="2" t="s">
        <v>312</v>
      </c>
      <c r="C3972" s="2" t="s">
        <v>38</v>
      </c>
      <c r="D3972" s="2" t="s">
        <v>313</v>
      </c>
      <c r="E3972" s="2" t="s">
        <v>364</v>
      </c>
      <c r="F3972" s="3">
        <v>2</v>
      </c>
      <c r="G3972" s="2" t="s">
        <v>1101</v>
      </c>
      <c r="H3972" s="2" t="s">
        <v>16983</v>
      </c>
      <c r="I3972" s="3" t="s">
        <v>16984</v>
      </c>
      <c r="J3972" s="3" t="s">
        <v>1098</v>
      </c>
      <c r="K3972" s="2" t="s">
        <v>16985</v>
      </c>
    </row>
    <row r="3973" spans="1:11" x14ac:dyDescent="0.25">
      <c r="A3973" s="2" t="s">
        <v>16986</v>
      </c>
      <c r="B3973" s="2" t="s">
        <v>312</v>
      </c>
      <c r="C3973" s="2" t="s">
        <v>38</v>
      </c>
      <c r="D3973" s="2" t="s">
        <v>313</v>
      </c>
      <c r="E3973" s="2" t="s">
        <v>364</v>
      </c>
      <c r="F3973" s="3">
        <v>3</v>
      </c>
      <c r="G3973" s="2" t="s">
        <v>1101</v>
      </c>
      <c r="H3973" s="2" t="s">
        <v>16987</v>
      </c>
      <c r="I3973" s="3" t="s">
        <v>16988</v>
      </c>
      <c r="J3973" s="3" t="s">
        <v>1098</v>
      </c>
      <c r="K3973" s="2" t="s">
        <v>16989</v>
      </c>
    </row>
    <row r="3974" spans="1:11" x14ac:dyDescent="0.25">
      <c r="A3974" s="2" t="s">
        <v>16990</v>
      </c>
      <c r="B3974" s="2" t="s">
        <v>312</v>
      </c>
      <c r="C3974" s="2" t="s">
        <v>38</v>
      </c>
      <c r="D3974" s="2" t="s">
        <v>313</v>
      </c>
      <c r="E3974" s="2" t="s">
        <v>364</v>
      </c>
      <c r="F3974" s="3">
        <v>4</v>
      </c>
      <c r="G3974" s="2" t="s">
        <v>1101</v>
      </c>
      <c r="H3974" s="2" t="s">
        <v>16991</v>
      </c>
      <c r="I3974" s="3" t="s">
        <v>16992</v>
      </c>
      <c r="J3974" s="3" t="s">
        <v>1098</v>
      </c>
      <c r="K3974" s="2" t="s">
        <v>16993</v>
      </c>
    </row>
    <row r="3975" spans="1:11" x14ac:dyDescent="0.25">
      <c r="A3975" s="2" t="s">
        <v>16994</v>
      </c>
      <c r="B3975" s="2" t="s">
        <v>312</v>
      </c>
      <c r="C3975" s="2" t="s">
        <v>38</v>
      </c>
      <c r="D3975" s="2" t="s">
        <v>313</v>
      </c>
      <c r="E3975" s="2" t="s">
        <v>364</v>
      </c>
      <c r="F3975" s="3">
        <v>5</v>
      </c>
      <c r="G3975" s="2" t="s">
        <v>1101</v>
      </c>
      <c r="H3975" s="2" t="s">
        <v>16995</v>
      </c>
      <c r="I3975" s="3" t="s">
        <v>16996</v>
      </c>
      <c r="J3975" s="3" t="s">
        <v>1098</v>
      </c>
      <c r="K3975" s="2" t="s">
        <v>16997</v>
      </c>
    </row>
    <row r="3976" spans="1:11" x14ac:dyDescent="0.25">
      <c r="A3976" s="2" t="s">
        <v>16998</v>
      </c>
      <c r="B3976" s="2" t="s">
        <v>312</v>
      </c>
      <c r="C3976" s="2" t="s">
        <v>38</v>
      </c>
      <c r="D3976" s="2" t="s">
        <v>313</v>
      </c>
      <c r="E3976" s="2" t="s">
        <v>364</v>
      </c>
      <c r="F3976" s="3">
        <v>6</v>
      </c>
      <c r="G3976" s="2" t="s">
        <v>1101</v>
      </c>
      <c r="H3976" s="2" t="s">
        <v>16999</v>
      </c>
      <c r="I3976" s="3" t="s">
        <v>17000</v>
      </c>
      <c r="J3976" s="3" t="s">
        <v>1098</v>
      </c>
      <c r="K3976" s="2" t="s">
        <v>17001</v>
      </c>
    </row>
    <row r="3977" spans="1:11" x14ac:dyDescent="0.25">
      <c r="A3977" s="2" t="s">
        <v>17002</v>
      </c>
      <c r="B3977" s="2" t="s">
        <v>312</v>
      </c>
      <c r="C3977" s="2" t="s">
        <v>38</v>
      </c>
      <c r="D3977" s="2" t="s">
        <v>313</v>
      </c>
      <c r="E3977" s="2" t="s">
        <v>393</v>
      </c>
      <c r="F3977" s="3">
        <v>0</v>
      </c>
      <c r="G3977" s="2" t="s">
        <v>1095</v>
      </c>
      <c r="H3977" s="2" t="s">
        <v>17003</v>
      </c>
      <c r="I3977" s="3" t="s">
        <v>17004</v>
      </c>
      <c r="J3977" s="3" t="s">
        <v>1098</v>
      </c>
      <c r="K3977" s="2" t="s">
        <v>17005</v>
      </c>
    </row>
    <row r="3978" spans="1:11" x14ac:dyDescent="0.25">
      <c r="A3978" s="2" t="s">
        <v>17006</v>
      </c>
      <c r="B3978" s="2" t="s">
        <v>312</v>
      </c>
      <c r="C3978" s="2" t="s">
        <v>38</v>
      </c>
      <c r="D3978" s="2" t="s">
        <v>313</v>
      </c>
      <c r="E3978" s="2" t="s">
        <v>393</v>
      </c>
      <c r="F3978" s="3">
        <v>1</v>
      </c>
      <c r="G3978" s="2" t="s">
        <v>1101</v>
      </c>
      <c r="H3978" s="2" t="s">
        <v>17007</v>
      </c>
      <c r="I3978" s="3" t="s">
        <v>17008</v>
      </c>
      <c r="J3978" s="3" t="s">
        <v>1098</v>
      </c>
      <c r="K3978" s="2" t="s">
        <v>17009</v>
      </c>
    </row>
    <row r="3979" spans="1:11" x14ac:dyDescent="0.25">
      <c r="A3979" s="2" t="s">
        <v>17010</v>
      </c>
      <c r="B3979" s="2" t="s">
        <v>312</v>
      </c>
      <c r="C3979" s="2" t="s">
        <v>38</v>
      </c>
      <c r="D3979" s="2" t="s">
        <v>313</v>
      </c>
      <c r="E3979" s="2" t="s">
        <v>393</v>
      </c>
      <c r="F3979" s="3">
        <v>2</v>
      </c>
      <c r="G3979" s="2" t="s">
        <v>1101</v>
      </c>
      <c r="H3979" s="2" t="s">
        <v>17011</v>
      </c>
      <c r="I3979" s="3" t="s">
        <v>17012</v>
      </c>
      <c r="J3979" s="3" t="s">
        <v>1098</v>
      </c>
      <c r="K3979" s="2" t="s">
        <v>17013</v>
      </c>
    </row>
    <row r="3980" spans="1:11" x14ac:dyDescent="0.25">
      <c r="A3980" s="2" t="s">
        <v>17014</v>
      </c>
      <c r="B3980" s="2" t="s">
        <v>312</v>
      </c>
      <c r="C3980" s="2" t="s">
        <v>38</v>
      </c>
      <c r="D3980" s="2" t="s">
        <v>313</v>
      </c>
      <c r="E3980" s="2" t="s">
        <v>393</v>
      </c>
      <c r="F3980" s="3">
        <v>3</v>
      </c>
      <c r="G3980" s="2" t="s">
        <v>1101</v>
      </c>
      <c r="H3980" s="2" t="s">
        <v>17015</v>
      </c>
      <c r="I3980" s="3" t="s">
        <v>17016</v>
      </c>
      <c r="J3980" s="3" t="s">
        <v>1098</v>
      </c>
      <c r="K3980" s="2" t="s">
        <v>17017</v>
      </c>
    </row>
    <row r="3981" spans="1:11" x14ac:dyDescent="0.25">
      <c r="A3981" s="2" t="s">
        <v>17018</v>
      </c>
      <c r="B3981" s="2" t="s">
        <v>312</v>
      </c>
      <c r="C3981" s="2" t="s">
        <v>38</v>
      </c>
      <c r="D3981" s="2" t="s">
        <v>313</v>
      </c>
      <c r="E3981" s="2" t="s">
        <v>393</v>
      </c>
      <c r="F3981" s="3">
        <v>4</v>
      </c>
      <c r="G3981" s="2" t="s">
        <v>1101</v>
      </c>
      <c r="H3981" s="2" t="s">
        <v>17019</v>
      </c>
      <c r="I3981" s="3" t="s">
        <v>17020</v>
      </c>
      <c r="J3981" s="3" t="s">
        <v>1098</v>
      </c>
      <c r="K3981" s="2" t="s">
        <v>17021</v>
      </c>
    </row>
    <row r="3982" spans="1:11" x14ac:dyDescent="0.25">
      <c r="A3982" s="2" t="s">
        <v>17022</v>
      </c>
      <c r="B3982" s="2" t="s">
        <v>312</v>
      </c>
      <c r="C3982" s="2" t="s">
        <v>38</v>
      </c>
      <c r="D3982" s="2" t="s">
        <v>313</v>
      </c>
      <c r="E3982" s="2" t="s">
        <v>393</v>
      </c>
      <c r="F3982" s="3">
        <v>5</v>
      </c>
      <c r="G3982" s="2" t="s">
        <v>1101</v>
      </c>
      <c r="H3982" s="2" t="s">
        <v>17023</v>
      </c>
      <c r="I3982" s="3" t="s">
        <v>17024</v>
      </c>
      <c r="J3982" s="3" t="s">
        <v>1098</v>
      </c>
      <c r="K3982" s="2" t="s">
        <v>17025</v>
      </c>
    </row>
    <row r="3983" spans="1:11" x14ac:dyDescent="0.25">
      <c r="A3983" s="2" t="s">
        <v>17026</v>
      </c>
      <c r="B3983" s="2" t="s">
        <v>312</v>
      </c>
      <c r="C3983" s="2" t="s">
        <v>38</v>
      </c>
      <c r="D3983" s="2" t="s">
        <v>313</v>
      </c>
      <c r="E3983" s="2" t="s">
        <v>393</v>
      </c>
      <c r="F3983" s="3">
        <v>6</v>
      </c>
      <c r="G3983" s="2" t="s">
        <v>1101</v>
      </c>
      <c r="H3983" s="2" t="s">
        <v>17027</v>
      </c>
      <c r="I3983" s="3" t="s">
        <v>17028</v>
      </c>
      <c r="J3983" s="3" t="s">
        <v>1098</v>
      </c>
      <c r="K3983" s="2" t="s">
        <v>17029</v>
      </c>
    </row>
    <row r="3984" spans="1:11" x14ac:dyDescent="0.25">
      <c r="A3984" s="2" t="s">
        <v>17030</v>
      </c>
      <c r="B3984" s="2" t="s">
        <v>312</v>
      </c>
      <c r="C3984" s="2" t="s">
        <v>38</v>
      </c>
      <c r="D3984" s="2" t="s">
        <v>313</v>
      </c>
      <c r="E3984" s="2" t="s">
        <v>398</v>
      </c>
      <c r="F3984" s="3">
        <v>0</v>
      </c>
      <c r="G3984" s="2" t="s">
        <v>1095</v>
      </c>
      <c r="H3984" s="2" t="s">
        <v>17031</v>
      </c>
      <c r="I3984" s="3" t="s">
        <v>17032</v>
      </c>
      <c r="J3984" s="3" t="s">
        <v>1098</v>
      </c>
      <c r="K3984" s="2" t="s">
        <v>17033</v>
      </c>
    </row>
    <row r="3985" spans="1:11" x14ac:dyDescent="0.25">
      <c r="A3985" s="2" t="s">
        <v>17034</v>
      </c>
      <c r="B3985" s="2" t="s">
        <v>312</v>
      </c>
      <c r="C3985" s="2" t="s">
        <v>38</v>
      </c>
      <c r="D3985" s="2" t="s">
        <v>313</v>
      </c>
      <c r="E3985" s="2" t="s">
        <v>398</v>
      </c>
      <c r="F3985" s="3">
        <v>1</v>
      </c>
      <c r="G3985" s="2" t="s">
        <v>1101</v>
      </c>
      <c r="H3985" s="2" t="s">
        <v>17035</v>
      </c>
      <c r="I3985" s="3" t="s">
        <v>17036</v>
      </c>
      <c r="J3985" s="3" t="s">
        <v>1098</v>
      </c>
      <c r="K3985" s="2" t="s">
        <v>17037</v>
      </c>
    </row>
    <row r="3986" spans="1:11" x14ac:dyDescent="0.25">
      <c r="A3986" s="2" t="s">
        <v>17038</v>
      </c>
      <c r="B3986" s="2" t="s">
        <v>312</v>
      </c>
      <c r="C3986" s="2" t="s">
        <v>38</v>
      </c>
      <c r="D3986" s="2" t="s">
        <v>313</v>
      </c>
      <c r="E3986" s="2" t="s">
        <v>398</v>
      </c>
      <c r="F3986" s="3">
        <v>2</v>
      </c>
      <c r="G3986" s="2" t="s">
        <v>1101</v>
      </c>
      <c r="H3986" s="2" t="s">
        <v>17039</v>
      </c>
      <c r="I3986" s="3" t="s">
        <v>17040</v>
      </c>
      <c r="J3986" s="3" t="s">
        <v>1098</v>
      </c>
      <c r="K3986" s="2" t="s">
        <v>17041</v>
      </c>
    </row>
    <row r="3987" spans="1:11" x14ac:dyDescent="0.25">
      <c r="A3987" s="2" t="s">
        <v>17042</v>
      </c>
      <c r="B3987" s="2" t="s">
        <v>312</v>
      </c>
      <c r="C3987" s="2" t="s">
        <v>38</v>
      </c>
      <c r="D3987" s="2" t="s">
        <v>313</v>
      </c>
      <c r="E3987" s="2" t="s">
        <v>398</v>
      </c>
      <c r="F3987" s="3">
        <v>3</v>
      </c>
      <c r="G3987" s="2" t="s">
        <v>1101</v>
      </c>
      <c r="H3987" s="2" t="s">
        <v>17043</v>
      </c>
      <c r="I3987" s="3" t="s">
        <v>17044</v>
      </c>
      <c r="J3987" s="3" t="s">
        <v>1098</v>
      </c>
      <c r="K3987" s="2" t="s">
        <v>17045</v>
      </c>
    </row>
    <row r="3988" spans="1:11" x14ac:dyDescent="0.25">
      <c r="A3988" s="2" t="s">
        <v>17046</v>
      </c>
      <c r="B3988" s="2" t="s">
        <v>312</v>
      </c>
      <c r="C3988" s="2" t="s">
        <v>38</v>
      </c>
      <c r="D3988" s="2" t="s">
        <v>313</v>
      </c>
      <c r="E3988" s="2" t="s">
        <v>398</v>
      </c>
      <c r="F3988" s="3">
        <v>4</v>
      </c>
      <c r="G3988" s="2" t="s">
        <v>1101</v>
      </c>
      <c r="H3988" s="2" t="s">
        <v>17047</v>
      </c>
      <c r="I3988" s="3" t="s">
        <v>17048</v>
      </c>
      <c r="J3988" s="3" t="s">
        <v>1098</v>
      </c>
      <c r="K3988" s="2" t="s">
        <v>17049</v>
      </c>
    </row>
    <row r="3989" spans="1:11" x14ac:dyDescent="0.25">
      <c r="A3989" s="2" t="s">
        <v>17050</v>
      </c>
      <c r="B3989" s="2" t="s">
        <v>312</v>
      </c>
      <c r="C3989" s="2" t="s">
        <v>38</v>
      </c>
      <c r="D3989" s="2" t="s">
        <v>313</v>
      </c>
      <c r="E3989" s="2" t="s">
        <v>398</v>
      </c>
      <c r="F3989" s="3">
        <v>5</v>
      </c>
      <c r="G3989" s="2" t="s">
        <v>1101</v>
      </c>
      <c r="H3989" s="2" t="s">
        <v>17051</v>
      </c>
      <c r="I3989" s="3" t="s">
        <v>17052</v>
      </c>
      <c r="J3989" s="3" t="s">
        <v>1098</v>
      </c>
      <c r="K3989" s="2" t="s">
        <v>17053</v>
      </c>
    </row>
    <row r="3990" spans="1:11" x14ac:dyDescent="0.25">
      <c r="A3990" s="2" t="s">
        <v>17054</v>
      </c>
      <c r="B3990" s="2" t="s">
        <v>312</v>
      </c>
      <c r="C3990" s="2" t="s">
        <v>38</v>
      </c>
      <c r="D3990" s="2" t="s">
        <v>313</v>
      </c>
      <c r="E3990" s="2" t="s">
        <v>398</v>
      </c>
      <c r="F3990" s="3">
        <v>6</v>
      </c>
      <c r="G3990" s="2" t="s">
        <v>1101</v>
      </c>
      <c r="H3990" s="2" t="s">
        <v>17055</v>
      </c>
      <c r="I3990" s="3" t="s">
        <v>17056</v>
      </c>
      <c r="J3990" s="3" t="s">
        <v>1098</v>
      </c>
      <c r="K3990" s="2" t="s">
        <v>17057</v>
      </c>
    </row>
    <row r="3991" spans="1:11" x14ac:dyDescent="0.25">
      <c r="A3991" s="2" t="s">
        <v>17058</v>
      </c>
      <c r="B3991" s="2" t="s">
        <v>315</v>
      </c>
      <c r="C3991" s="2" t="s">
        <v>38</v>
      </c>
      <c r="D3991" s="2" t="s">
        <v>316</v>
      </c>
      <c r="E3991" s="2" t="s">
        <v>393</v>
      </c>
      <c r="F3991" s="3">
        <v>0</v>
      </c>
      <c r="G3991" s="2" t="s">
        <v>1095</v>
      </c>
      <c r="H3991" s="2" t="s">
        <v>17059</v>
      </c>
      <c r="I3991" s="3" t="s">
        <v>17060</v>
      </c>
      <c r="J3991" s="3" t="s">
        <v>1098</v>
      </c>
      <c r="K3991" s="2" t="s">
        <v>17061</v>
      </c>
    </row>
    <row r="3992" spans="1:11" x14ac:dyDescent="0.25">
      <c r="A3992" s="2" t="s">
        <v>17062</v>
      </c>
      <c r="B3992" s="2" t="s">
        <v>315</v>
      </c>
      <c r="C3992" s="2" t="s">
        <v>38</v>
      </c>
      <c r="D3992" s="2" t="s">
        <v>316</v>
      </c>
      <c r="E3992" s="2" t="s">
        <v>393</v>
      </c>
      <c r="F3992" s="3">
        <v>1</v>
      </c>
      <c r="G3992" s="2" t="s">
        <v>1101</v>
      </c>
      <c r="H3992" s="2" t="s">
        <v>17063</v>
      </c>
      <c r="I3992" s="3" t="s">
        <v>17064</v>
      </c>
      <c r="J3992" s="3" t="s">
        <v>1098</v>
      </c>
      <c r="K3992" s="2" t="s">
        <v>17065</v>
      </c>
    </row>
    <row r="3993" spans="1:11" x14ac:dyDescent="0.25">
      <c r="A3993" s="2" t="s">
        <v>17066</v>
      </c>
      <c r="B3993" s="2" t="s">
        <v>315</v>
      </c>
      <c r="C3993" s="2" t="s">
        <v>38</v>
      </c>
      <c r="D3993" s="2" t="s">
        <v>316</v>
      </c>
      <c r="E3993" s="2" t="s">
        <v>393</v>
      </c>
      <c r="F3993" s="3">
        <v>2</v>
      </c>
      <c r="G3993" s="2" t="s">
        <v>1101</v>
      </c>
      <c r="H3993" s="2" t="s">
        <v>17067</v>
      </c>
      <c r="I3993" s="3" t="s">
        <v>17068</v>
      </c>
      <c r="J3993" s="3" t="s">
        <v>1098</v>
      </c>
      <c r="K3993" s="2" t="s">
        <v>17069</v>
      </c>
    </row>
    <row r="3994" spans="1:11" x14ac:dyDescent="0.25">
      <c r="A3994" s="2" t="s">
        <v>17070</v>
      </c>
      <c r="B3994" s="2" t="s">
        <v>315</v>
      </c>
      <c r="C3994" s="2" t="s">
        <v>38</v>
      </c>
      <c r="D3994" s="2" t="s">
        <v>316</v>
      </c>
      <c r="E3994" s="2" t="s">
        <v>393</v>
      </c>
      <c r="F3994" s="3">
        <v>3</v>
      </c>
      <c r="G3994" s="2" t="s">
        <v>1101</v>
      </c>
      <c r="H3994" s="2" t="s">
        <v>17071</v>
      </c>
      <c r="I3994" s="3" t="s">
        <v>17072</v>
      </c>
      <c r="J3994" s="3" t="s">
        <v>1098</v>
      </c>
      <c r="K3994" s="2" t="s">
        <v>17073</v>
      </c>
    </row>
    <row r="3995" spans="1:11" x14ac:dyDescent="0.25">
      <c r="A3995" s="2" t="s">
        <v>17074</v>
      </c>
      <c r="B3995" s="2" t="s">
        <v>315</v>
      </c>
      <c r="C3995" s="2" t="s">
        <v>38</v>
      </c>
      <c r="D3995" s="2" t="s">
        <v>316</v>
      </c>
      <c r="E3995" s="2" t="s">
        <v>393</v>
      </c>
      <c r="F3995" s="3">
        <v>4</v>
      </c>
      <c r="G3995" s="2" t="s">
        <v>1101</v>
      </c>
      <c r="H3995" s="2" t="s">
        <v>17075</v>
      </c>
      <c r="I3995" s="3" t="s">
        <v>17076</v>
      </c>
      <c r="J3995" s="3" t="s">
        <v>1098</v>
      </c>
      <c r="K3995" s="2" t="s">
        <v>17077</v>
      </c>
    </row>
    <row r="3996" spans="1:11" x14ac:dyDescent="0.25">
      <c r="A3996" s="2" t="s">
        <v>17078</v>
      </c>
      <c r="B3996" s="2" t="s">
        <v>315</v>
      </c>
      <c r="C3996" s="2" t="s">
        <v>38</v>
      </c>
      <c r="D3996" s="2" t="s">
        <v>316</v>
      </c>
      <c r="E3996" s="2" t="s">
        <v>393</v>
      </c>
      <c r="F3996" s="3">
        <v>5</v>
      </c>
      <c r="G3996" s="2" t="s">
        <v>1101</v>
      </c>
      <c r="H3996" s="2" t="s">
        <v>17079</v>
      </c>
      <c r="I3996" s="3" t="s">
        <v>17080</v>
      </c>
      <c r="J3996" s="3" t="s">
        <v>1098</v>
      </c>
      <c r="K3996" s="2" t="s">
        <v>17081</v>
      </c>
    </row>
    <row r="3997" spans="1:11" x14ac:dyDescent="0.25">
      <c r="A3997" s="2" t="s">
        <v>17082</v>
      </c>
      <c r="B3997" s="2" t="s">
        <v>315</v>
      </c>
      <c r="C3997" s="2" t="s">
        <v>38</v>
      </c>
      <c r="D3997" s="2" t="s">
        <v>316</v>
      </c>
      <c r="E3997" s="2" t="s">
        <v>393</v>
      </c>
      <c r="F3997" s="3">
        <v>6</v>
      </c>
      <c r="G3997" s="2" t="s">
        <v>1101</v>
      </c>
      <c r="H3997" s="2" t="s">
        <v>17083</v>
      </c>
      <c r="I3997" s="3" t="s">
        <v>17084</v>
      </c>
      <c r="J3997" s="3" t="s">
        <v>1098</v>
      </c>
      <c r="K3997" s="2" t="s">
        <v>17085</v>
      </c>
    </row>
    <row r="3998" spans="1:11" x14ac:dyDescent="0.25">
      <c r="A3998" s="2" t="s">
        <v>17086</v>
      </c>
      <c r="B3998" s="2" t="s">
        <v>315</v>
      </c>
      <c r="C3998" s="2" t="s">
        <v>38</v>
      </c>
      <c r="D3998" s="2" t="s">
        <v>316</v>
      </c>
      <c r="E3998" s="2" t="s">
        <v>398</v>
      </c>
      <c r="F3998" s="3">
        <v>0</v>
      </c>
      <c r="G3998" s="2" t="s">
        <v>1095</v>
      </c>
      <c r="H3998" s="2" t="s">
        <v>17087</v>
      </c>
      <c r="I3998" s="3" t="s">
        <v>17088</v>
      </c>
      <c r="J3998" s="3" t="s">
        <v>1098</v>
      </c>
      <c r="K3998" s="2" t="s">
        <v>17089</v>
      </c>
    </row>
    <row r="3999" spans="1:11" x14ac:dyDescent="0.25">
      <c r="A3999" s="2" t="s">
        <v>17090</v>
      </c>
      <c r="B3999" s="2" t="s">
        <v>315</v>
      </c>
      <c r="C3999" s="2" t="s">
        <v>38</v>
      </c>
      <c r="D3999" s="2" t="s">
        <v>316</v>
      </c>
      <c r="E3999" s="2" t="s">
        <v>398</v>
      </c>
      <c r="F3999" s="3">
        <v>1</v>
      </c>
      <c r="G3999" s="2" t="s">
        <v>1101</v>
      </c>
      <c r="H3999" s="2" t="s">
        <v>17091</v>
      </c>
      <c r="I3999" s="3" t="s">
        <v>17092</v>
      </c>
      <c r="J3999" s="3" t="s">
        <v>1098</v>
      </c>
      <c r="K3999" s="2" t="s">
        <v>17093</v>
      </c>
    </row>
    <row r="4000" spans="1:11" x14ac:dyDescent="0.25">
      <c r="A4000" s="2" t="s">
        <v>17094</v>
      </c>
      <c r="B4000" s="2" t="s">
        <v>315</v>
      </c>
      <c r="C4000" s="2" t="s">
        <v>38</v>
      </c>
      <c r="D4000" s="2" t="s">
        <v>316</v>
      </c>
      <c r="E4000" s="2" t="s">
        <v>398</v>
      </c>
      <c r="F4000" s="3">
        <v>2</v>
      </c>
      <c r="G4000" s="2" t="s">
        <v>1101</v>
      </c>
      <c r="H4000" s="2" t="s">
        <v>17095</v>
      </c>
      <c r="I4000" s="3" t="s">
        <v>17096</v>
      </c>
      <c r="J4000" s="3" t="s">
        <v>1098</v>
      </c>
      <c r="K4000" s="2" t="s">
        <v>17097</v>
      </c>
    </row>
    <row r="4001" spans="1:11" x14ac:dyDescent="0.25">
      <c r="A4001" s="2" t="s">
        <v>17098</v>
      </c>
      <c r="B4001" s="2" t="s">
        <v>315</v>
      </c>
      <c r="C4001" s="2" t="s">
        <v>38</v>
      </c>
      <c r="D4001" s="2" t="s">
        <v>316</v>
      </c>
      <c r="E4001" s="2" t="s">
        <v>398</v>
      </c>
      <c r="F4001" s="3">
        <v>3</v>
      </c>
      <c r="G4001" s="2" t="s">
        <v>1101</v>
      </c>
      <c r="H4001" s="2" t="s">
        <v>17099</v>
      </c>
      <c r="I4001" s="3" t="s">
        <v>17100</v>
      </c>
      <c r="J4001" s="3" t="s">
        <v>1098</v>
      </c>
      <c r="K4001" s="2" t="s">
        <v>17101</v>
      </c>
    </row>
    <row r="4002" spans="1:11" x14ac:dyDescent="0.25">
      <c r="A4002" s="2" t="s">
        <v>17102</v>
      </c>
      <c r="B4002" s="2" t="s">
        <v>315</v>
      </c>
      <c r="C4002" s="2" t="s">
        <v>38</v>
      </c>
      <c r="D4002" s="2" t="s">
        <v>316</v>
      </c>
      <c r="E4002" s="2" t="s">
        <v>398</v>
      </c>
      <c r="F4002" s="3">
        <v>4</v>
      </c>
      <c r="G4002" s="2" t="s">
        <v>1101</v>
      </c>
      <c r="H4002" s="2" t="s">
        <v>17103</v>
      </c>
      <c r="I4002" s="3" t="s">
        <v>17104</v>
      </c>
      <c r="J4002" s="3" t="s">
        <v>1098</v>
      </c>
      <c r="K4002" s="2" t="s">
        <v>17105</v>
      </c>
    </row>
    <row r="4003" spans="1:11" x14ac:dyDescent="0.25">
      <c r="A4003" s="2" t="s">
        <v>17106</v>
      </c>
      <c r="B4003" s="2" t="s">
        <v>315</v>
      </c>
      <c r="C4003" s="2" t="s">
        <v>38</v>
      </c>
      <c r="D4003" s="2" t="s">
        <v>316</v>
      </c>
      <c r="E4003" s="2" t="s">
        <v>398</v>
      </c>
      <c r="F4003" s="3">
        <v>5</v>
      </c>
      <c r="G4003" s="2" t="s">
        <v>1101</v>
      </c>
      <c r="H4003" s="2" t="s">
        <v>17107</v>
      </c>
      <c r="I4003" s="3" t="s">
        <v>17108</v>
      </c>
      <c r="J4003" s="3" t="s">
        <v>1098</v>
      </c>
      <c r="K4003" s="2" t="s">
        <v>17109</v>
      </c>
    </row>
    <row r="4004" spans="1:11" x14ac:dyDescent="0.25">
      <c r="A4004" s="2" t="s">
        <v>17110</v>
      </c>
      <c r="B4004" s="2" t="s">
        <v>315</v>
      </c>
      <c r="C4004" s="2" t="s">
        <v>38</v>
      </c>
      <c r="D4004" s="2" t="s">
        <v>316</v>
      </c>
      <c r="E4004" s="2" t="s">
        <v>398</v>
      </c>
      <c r="F4004" s="3">
        <v>6</v>
      </c>
      <c r="G4004" s="2" t="s">
        <v>1101</v>
      </c>
      <c r="H4004" s="2" t="s">
        <v>17111</v>
      </c>
      <c r="I4004" s="3" t="s">
        <v>17112</v>
      </c>
      <c r="J4004" s="3" t="s">
        <v>1137</v>
      </c>
      <c r="K4004" s="2" t="s">
        <v>17113</v>
      </c>
    </row>
    <row r="4005" spans="1:11" x14ac:dyDescent="0.25">
      <c r="A4005" s="2" t="s">
        <v>17114</v>
      </c>
      <c r="B4005" s="2" t="s">
        <v>315</v>
      </c>
      <c r="C4005" s="2" t="s">
        <v>38</v>
      </c>
      <c r="D4005" s="2" t="s">
        <v>316</v>
      </c>
      <c r="E4005" s="2" t="s">
        <v>401</v>
      </c>
      <c r="F4005" s="3">
        <v>0</v>
      </c>
      <c r="G4005" s="2" t="s">
        <v>1095</v>
      </c>
      <c r="H4005" s="2" t="s">
        <v>17115</v>
      </c>
      <c r="I4005" s="3" t="s">
        <v>17116</v>
      </c>
      <c r="J4005" s="3" t="s">
        <v>1132</v>
      </c>
      <c r="K4005" s="2" t="s">
        <v>17117</v>
      </c>
    </row>
    <row r="4006" spans="1:11" x14ac:dyDescent="0.25">
      <c r="A4006" s="2" t="s">
        <v>17118</v>
      </c>
      <c r="B4006" s="2" t="s">
        <v>315</v>
      </c>
      <c r="C4006" s="2" t="s">
        <v>38</v>
      </c>
      <c r="D4006" s="2" t="s">
        <v>316</v>
      </c>
      <c r="E4006" s="2" t="s">
        <v>401</v>
      </c>
      <c r="F4006" s="3">
        <v>1</v>
      </c>
      <c r="G4006" s="2" t="s">
        <v>1101</v>
      </c>
      <c r="H4006" s="2" t="s">
        <v>17119</v>
      </c>
      <c r="I4006" s="3" t="s">
        <v>17120</v>
      </c>
      <c r="J4006" s="3" t="s">
        <v>1132</v>
      </c>
      <c r="K4006" s="2" t="s">
        <v>17121</v>
      </c>
    </row>
    <row r="4007" spans="1:11" x14ac:dyDescent="0.25">
      <c r="A4007" s="2" t="s">
        <v>17122</v>
      </c>
      <c r="B4007" s="2" t="s">
        <v>315</v>
      </c>
      <c r="C4007" s="2" t="s">
        <v>38</v>
      </c>
      <c r="D4007" s="2" t="s">
        <v>316</v>
      </c>
      <c r="E4007" s="2" t="s">
        <v>401</v>
      </c>
      <c r="F4007" s="3">
        <v>2</v>
      </c>
      <c r="G4007" s="2" t="s">
        <v>1101</v>
      </c>
      <c r="H4007" s="2" t="s">
        <v>17123</v>
      </c>
      <c r="I4007" s="3" t="s">
        <v>17124</v>
      </c>
      <c r="J4007" s="3" t="s">
        <v>1132</v>
      </c>
      <c r="K4007" s="2" t="s">
        <v>17125</v>
      </c>
    </row>
    <row r="4008" spans="1:11" x14ac:dyDescent="0.25">
      <c r="A4008" s="2" t="s">
        <v>17126</v>
      </c>
      <c r="B4008" s="2" t="s">
        <v>315</v>
      </c>
      <c r="C4008" s="2" t="s">
        <v>38</v>
      </c>
      <c r="D4008" s="2" t="s">
        <v>316</v>
      </c>
      <c r="E4008" s="2" t="s">
        <v>401</v>
      </c>
      <c r="F4008" s="3">
        <v>3</v>
      </c>
      <c r="G4008" s="2" t="s">
        <v>1101</v>
      </c>
      <c r="H4008" s="2" t="s">
        <v>17127</v>
      </c>
      <c r="I4008" s="3" t="s">
        <v>17128</v>
      </c>
      <c r="J4008" s="3" t="s">
        <v>1132</v>
      </c>
      <c r="K4008" s="2" t="s">
        <v>17129</v>
      </c>
    </row>
    <row r="4009" spans="1:11" x14ac:dyDescent="0.25">
      <c r="A4009" s="2" t="s">
        <v>17130</v>
      </c>
      <c r="B4009" s="2" t="s">
        <v>315</v>
      </c>
      <c r="C4009" s="2" t="s">
        <v>38</v>
      </c>
      <c r="D4009" s="2" t="s">
        <v>316</v>
      </c>
      <c r="E4009" s="2" t="s">
        <v>401</v>
      </c>
      <c r="F4009" s="3">
        <v>4</v>
      </c>
      <c r="G4009" s="2" t="s">
        <v>1101</v>
      </c>
      <c r="H4009" s="2" t="s">
        <v>17131</v>
      </c>
      <c r="I4009" s="3" t="s">
        <v>17132</v>
      </c>
      <c r="J4009" s="3" t="s">
        <v>1132</v>
      </c>
      <c r="K4009" s="2" t="s">
        <v>17133</v>
      </c>
    </row>
    <row r="4010" spans="1:11" x14ac:dyDescent="0.25">
      <c r="A4010" s="2" t="s">
        <v>17134</v>
      </c>
      <c r="B4010" s="2" t="s">
        <v>315</v>
      </c>
      <c r="C4010" s="2" t="s">
        <v>38</v>
      </c>
      <c r="D4010" s="2" t="s">
        <v>316</v>
      </c>
      <c r="E4010" s="2" t="s">
        <v>401</v>
      </c>
      <c r="F4010" s="3">
        <v>5</v>
      </c>
      <c r="G4010" s="2" t="s">
        <v>1101</v>
      </c>
      <c r="H4010" s="2" t="s">
        <v>17135</v>
      </c>
      <c r="I4010" s="3" t="s">
        <v>17136</v>
      </c>
      <c r="J4010" s="3" t="s">
        <v>1132</v>
      </c>
      <c r="K4010" s="2" t="s">
        <v>17137</v>
      </c>
    </row>
    <row r="4011" spans="1:11" x14ac:dyDescent="0.25">
      <c r="A4011" s="2" t="s">
        <v>17138</v>
      </c>
      <c r="B4011" s="2" t="s">
        <v>315</v>
      </c>
      <c r="C4011" s="2" t="s">
        <v>38</v>
      </c>
      <c r="D4011" s="2" t="s">
        <v>316</v>
      </c>
      <c r="E4011" s="2" t="s">
        <v>401</v>
      </c>
      <c r="F4011" s="3">
        <v>6</v>
      </c>
      <c r="G4011" s="2" t="s">
        <v>1101</v>
      </c>
      <c r="H4011" s="2" t="s">
        <v>17139</v>
      </c>
      <c r="I4011" s="3" t="s">
        <v>17140</v>
      </c>
      <c r="J4011" s="3" t="s">
        <v>1132</v>
      </c>
      <c r="K4011" s="2" t="s">
        <v>17141</v>
      </c>
    </row>
    <row r="4012" spans="1:11" x14ac:dyDescent="0.25">
      <c r="A4012" s="2" t="s">
        <v>17142</v>
      </c>
      <c r="B4012" s="2" t="s">
        <v>318</v>
      </c>
      <c r="C4012" s="2" t="s">
        <v>38</v>
      </c>
      <c r="D4012" s="2" t="s">
        <v>319</v>
      </c>
      <c r="E4012" s="2" t="s">
        <v>1144</v>
      </c>
      <c r="F4012" s="3">
        <v>0</v>
      </c>
      <c r="G4012" s="2" t="s">
        <v>1095</v>
      </c>
      <c r="H4012" s="2" t="s">
        <v>17143</v>
      </c>
      <c r="I4012" s="3" t="s">
        <v>17144</v>
      </c>
      <c r="J4012" s="3" t="s">
        <v>1098</v>
      </c>
      <c r="K4012" s="2" t="s">
        <v>17145</v>
      </c>
    </row>
    <row r="4013" spans="1:11" x14ac:dyDescent="0.25">
      <c r="A4013" s="2" t="s">
        <v>17146</v>
      </c>
      <c r="B4013" s="2" t="s">
        <v>318</v>
      </c>
      <c r="C4013" s="2" t="s">
        <v>38</v>
      </c>
      <c r="D4013" s="2" t="s">
        <v>319</v>
      </c>
      <c r="E4013" s="2" t="s">
        <v>1144</v>
      </c>
      <c r="F4013" s="3">
        <v>1</v>
      </c>
      <c r="G4013" s="2" t="s">
        <v>1101</v>
      </c>
      <c r="H4013" s="2" t="s">
        <v>17147</v>
      </c>
      <c r="I4013" s="3" t="s">
        <v>17148</v>
      </c>
      <c r="J4013" s="3" t="s">
        <v>1098</v>
      </c>
      <c r="K4013" s="2" t="s">
        <v>17149</v>
      </c>
    </row>
    <row r="4014" spans="1:11" x14ac:dyDescent="0.25">
      <c r="A4014" s="2" t="s">
        <v>17150</v>
      </c>
      <c r="B4014" s="2" t="s">
        <v>318</v>
      </c>
      <c r="C4014" s="2" t="s">
        <v>38</v>
      </c>
      <c r="D4014" s="2" t="s">
        <v>319</v>
      </c>
      <c r="E4014" s="2" t="s">
        <v>1144</v>
      </c>
      <c r="F4014" s="3">
        <v>2</v>
      </c>
      <c r="G4014" s="2" t="s">
        <v>1101</v>
      </c>
      <c r="H4014" s="2" t="s">
        <v>17151</v>
      </c>
      <c r="I4014" s="3" t="s">
        <v>17152</v>
      </c>
      <c r="J4014" s="3" t="s">
        <v>1098</v>
      </c>
      <c r="K4014" s="2" t="s">
        <v>17153</v>
      </c>
    </row>
    <row r="4015" spans="1:11" x14ac:dyDescent="0.25">
      <c r="A4015" s="2" t="s">
        <v>17154</v>
      </c>
      <c r="B4015" s="2" t="s">
        <v>318</v>
      </c>
      <c r="C4015" s="2" t="s">
        <v>38</v>
      </c>
      <c r="D4015" s="2" t="s">
        <v>319</v>
      </c>
      <c r="E4015" s="2" t="s">
        <v>1144</v>
      </c>
      <c r="F4015" s="3">
        <v>3</v>
      </c>
      <c r="G4015" s="2" t="s">
        <v>1101</v>
      </c>
      <c r="H4015" s="2" t="s">
        <v>17155</v>
      </c>
      <c r="I4015" s="3" t="s">
        <v>17156</v>
      </c>
      <c r="J4015" s="3" t="s">
        <v>1098</v>
      </c>
      <c r="K4015" s="2" t="s">
        <v>17157</v>
      </c>
    </row>
    <row r="4016" spans="1:11" x14ac:dyDescent="0.25">
      <c r="A4016" s="2" t="s">
        <v>17158</v>
      </c>
      <c r="B4016" s="2" t="s">
        <v>318</v>
      </c>
      <c r="C4016" s="2" t="s">
        <v>38</v>
      </c>
      <c r="D4016" s="2" t="s">
        <v>319</v>
      </c>
      <c r="E4016" s="2" t="s">
        <v>1144</v>
      </c>
      <c r="F4016" s="3">
        <v>4</v>
      </c>
      <c r="G4016" s="2" t="s">
        <v>1101</v>
      </c>
      <c r="H4016" s="2" t="s">
        <v>17159</v>
      </c>
      <c r="I4016" s="3" t="s">
        <v>17160</v>
      </c>
      <c r="J4016" s="3" t="s">
        <v>1098</v>
      </c>
      <c r="K4016" s="2" t="s">
        <v>17161</v>
      </c>
    </row>
    <row r="4017" spans="1:11" x14ac:dyDescent="0.25">
      <c r="A4017" s="2" t="s">
        <v>17162</v>
      </c>
      <c r="B4017" s="2" t="s">
        <v>318</v>
      </c>
      <c r="C4017" s="2" t="s">
        <v>38</v>
      </c>
      <c r="D4017" s="2" t="s">
        <v>319</v>
      </c>
      <c r="E4017" s="2" t="s">
        <v>1144</v>
      </c>
      <c r="F4017" s="3">
        <v>5</v>
      </c>
      <c r="G4017" s="2" t="s">
        <v>1101</v>
      </c>
      <c r="H4017" s="2" t="s">
        <v>17163</v>
      </c>
      <c r="I4017" s="3" t="s">
        <v>17164</v>
      </c>
      <c r="J4017" s="3" t="s">
        <v>1137</v>
      </c>
      <c r="K4017" s="2" t="s">
        <v>17165</v>
      </c>
    </row>
    <row r="4018" spans="1:11" x14ac:dyDescent="0.25">
      <c r="A4018" s="2" t="s">
        <v>17166</v>
      </c>
      <c r="B4018" s="2" t="s">
        <v>318</v>
      </c>
      <c r="C4018" s="2" t="s">
        <v>38</v>
      </c>
      <c r="D4018" s="2" t="s">
        <v>319</v>
      </c>
      <c r="E4018" s="2" t="s">
        <v>1144</v>
      </c>
      <c r="F4018" s="3">
        <v>6</v>
      </c>
      <c r="G4018" s="2" t="s">
        <v>1101</v>
      </c>
      <c r="H4018" s="2" t="s">
        <v>17167</v>
      </c>
      <c r="I4018" s="3" t="s">
        <v>17168</v>
      </c>
      <c r="J4018" s="3" t="s">
        <v>1098</v>
      </c>
      <c r="K4018" s="2" t="s">
        <v>17169</v>
      </c>
    </row>
    <row r="4019" spans="1:11" x14ac:dyDescent="0.25">
      <c r="A4019" s="2" t="s">
        <v>17170</v>
      </c>
      <c r="B4019" s="2" t="s">
        <v>318</v>
      </c>
      <c r="C4019" s="2" t="s">
        <v>38</v>
      </c>
      <c r="D4019" s="2" t="s">
        <v>319</v>
      </c>
      <c r="E4019" s="2" t="s">
        <v>393</v>
      </c>
      <c r="F4019" s="3">
        <v>0</v>
      </c>
      <c r="G4019" s="2" t="s">
        <v>1095</v>
      </c>
      <c r="H4019" s="2" t="s">
        <v>17171</v>
      </c>
      <c r="I4019" s="3" t="s">
        <v>17172</v>
      </c>
      <c r="J4019" s="3" t="s">
        <v>1098</v>
      </c>
      <c r="K4019" s="2" t="s">
        <v>17173</v>
      </c>
    </row>
    <row r="4020" spans="1:11" x14ac:dyDescent="0.25">
      <c r="A4020" s="2" t="s">
        <v>17174</v>
      </c>
      <c r="B4020" s="2" t="s">
        <v>318</v>
      </c>
      <c r="C4020" s="2" t="s">
        <v>38</v>
      </c>
      <c r="D4020" s="2" t="s">
        <v>319</v>
      </c>
      <c r="E4020" s="2" t="s">
        <v>393</v>
      </c>
      <c r="F4020" s="3">
        <v>1</v>
      </c>
      <c r="G4020" s="2" t="s">
        <v>1101</v>
      </c>
      <c r="H4020" s="2" t="s">
        <v>17175</v>
      </c>
      <c r="I4020" s="3" t="s">
        <v>17176</v>
      </c>
      <c r="J4020" s="3" t="s">
        <v>1098</v>
      </c>
      <c r="K4020" s="2" t="s">
        <v>17177</v>
      </c>
    </row>
    <row r="4021" spans="1:11" x14ac:dyDescent="0.25">
      <c r="A4021" s="2" t="s">
        <v>17178</v>
      </c>
      <c r="B4021" s="2" t="s">
        <v>318</v>
      </c>
      <c r="C4021" s="2" t="s">
        <v>38</v>
      </c>
      <c r="D4021" s="2" t="s">
        <v>319</v>
      </c>
      <c r="E4021" s="2" t="s">
        <v>393</v>
      </c>
      <c r="F4021" s="3">
        <v>2</v>
      </c>
      <c r="G4021" s="2" t="s">
        <v>1101</v>
      </c>
      <c r="H4021" s="2" t="s">
        <v>17179</v>
      </c>
      <c r="I4021" s="3" t="s">
        <v>17180</v>
      </c>
      <c r="J4021" s="3" t="s">
        <v>1098</v>
      </c>
      <c r="K4021" s="2" t="s">
        <v>17181</v>
      </c>
    </row>
    <row r="4022" spans="1:11" x14ac:dyDescent="0.25">
      <c r="A4022" s="2" t="s">
        <v>17182</v>
      </c>
      <c r="B4022" s="2" t="s">
        <v>318</v>
      </c>
      <c r="C4022" s="2" t="s">
        <v>38</v>
      </c>
      <c r="D4022" s="2" t="s">
        <v>319</v>
      </c>
      <c r="E4022" s="2" t="s">
        <v>393</v>
      </c>
      <c r="F4022" s="3">
        <v>3</v>
      </c>
      <c r="G4022" s="2" t="s">
        <v>1101</v>
      </c>
      <c r="H4022" s="2" t="s">
        <v>17183</v>
      </c>
      <c r="I4022" s="3" t="s">
        <v>17184</v>
      </c>
      <c r="J4022" s="3" t="s">
        <v>1098</v>
      </c>
      <c r="K4022" s="2" t="s">
        <v>17185</v>
      </c>
    </row>
    <row r="4023" spans="1:11" x14ac:dyDescent="0.25">
      <c r="A4023" s="2" t="s">
        <v>17186</v>
      </c>
      <c r="B4023" s="2" t="s">
        <v>318</v>
      </c>
      <c r="C4023" s="2" t="s">
        <v>38</v>
      </c>
      <c r="D4023" s="2" t="s">
        <v>319</v>
      </c>
      <c r="E4023" s="2" t="s">
        <v>393</v>
      </c>
      <c r="F4023" s="3">
        <v>4</v>
      </c>
      <c r="G4023" s="2" t="s">
        <v>1101</v>
      </c>
      <c r="H4023" s="2" t="s">
        <v>17187</v>
      </c>
      <c r="I4023" s="3" t="s">
        <v>17188</v>
      </c>
      <c r="J4023" s="3" t="s">
        <v>1098</v>
      </c>
      <c r="K4023" s="2" t="s">
        <v>17189</v>
      </c>
    </row>
    <row r="4024" spans="1:11" x14ac:dyDescent="0.25">
      <c r="A4024" s="2" t="s">
        <v>17190</v>
      </c>
      <c r="B4024" s="2" t="s">
        <v>318</v>
      </c>
      <c r="C4024" s="2" t="s">
        <v>38</v>
      </c>
      <c r="D4024" s="2" t="s">
        <v>319</v>
      </c>
      <c r="E4024" s="2" t="s">
        <v>393</v>
      </c>
      <c r="F4024" s="3">
        <v>5</v>
      </c>
      <c r="G4024" s="2" t="s">
        <v>1101</v>
      </c>
      <c r="H4024" s="2" t="s">
        <v>17191</v>
      </c>
      <c r="I4024" s="3" t="s">
        <v>17192</v>
      </c>
      <c r="J4024" s="3" t="s">
        <v>1098</v>
      </c>
      <c r="K4024" s="2" t="s">
        <v>17193</v>
      </c>
    </row>
    <row r="4025" spans="1:11" x14ac:dyDescent="0.25">
      <c r="A4025" s="2" t="s">
        <v>17194</v>
      </c>
      <c r="B4025" s="2" t="s">
        <v>318</v>
      </c>
      <c r="C4025" s="2" t="s">
        <v>38</v>
      </c>
      <c r="D4025" s="2" t="s">
        <v>319</v>
      </c>
      <c r="E4025" s="2" t="s">
        <v>393</v>
      </c>
      <c r="F4025" s="3">
        <v>6</v>
      </c>
      <c r="G4025" s="2" t="s">
        <v>1101</v>
      </c>
      <c r="H4025" s="2" t="s">
        <v>17195</v>
      </c>
      <c r="I4025" s="3" t="s">
        <v>17196</v>
      </c>
      <c r="J4025" s="3" t="s">
        <v>1098</v>
      </c>
      <c r="K4025" s="2" t="s">
        <v>17197</v>
      </c>
    </row>
    <row r="4026" spans="1:11" x14ac:dyDescent="0.25">
      <c r="A4026" s="2" t="s">
        <v>17198</v>
      </c>
      <c r="B4026" s="2" t="s">
        <v>318</v>
      </c>
      <c r="C4026" s="2" t="s">
        <v>38</v>
      </c>
      <c r="D4026" s="2" t="s">
        <v>319</v>
      </c>
      <c r="E4026" s="2" t="s">
        <v>398</v>
      </c>
      <c r="F4026" s="3">
        <v>0</v>
      </c>
      <c r="G4026" s="2" t="s">
        <v>1095</v>
      </c>
      <c r="H4026" s="2" t="s">
        <v>17199</v>
      </c>
      <c r="I4026" s="3" t="s">
        <v>17200</v>
      </c>
      <c r="J4026" s="3" t="s">
        <v>1098</v>
      </c>
      <c r="K4026" s="2" t="s">
        <v>17201</v>
      </c>
    </row>
    <row r="4027" spans="1:11" x14ac:dyDescent="0.25">
      <c r="A4027" s="2" t="s">
        <v>17202</v>
      </c>
      <c r="B4027" s="2" t="s">
        <v>318</v>
      </c>
      <c r="C4027" s="2" t="s">
        <v>38</v>
      </c>
      <c r="D4027" s="2" t="s">
        <v>319</v>
      </c>
      <c r="E4027" s="2" t="s">
        <v>398</v>
      </c>
      <c r="F4027" s="3">
        <v>1</v>
      </c>
      <c r="G4027" s="2" t="s">
        <v>1101</v>
      </c>
      <c r="H4027" s="2" t="s">
        <v>17203</v>
      </c>
      <c r="I4027" s="3" t="s">
        <v>17204</v>
      </c>
      <c r="J4027" s="3" t="s">
        <v>1098</v>
      </c>
      <c r="K4027" s="2" t="s">
        <v>17205</v>
      </c>
    </row>
    <row r="4028" spans="1:11" x14ac:dyDescent="0.25">
      <c r="A4028" s="2" t="s">
        <v>17206</v>
      </c>
      <c r="B4028" s="2" t="s">
        <v>318</v>
      </c>
      <c r="C4028" s="2" t="s">
        <v>38</v>
      </c>
      <c r="D4028" s="2" t="s">
        <v>319</v>
      </c>
      <c r="E4028" s="2" t="s">
        <v>398</v>
      </c>
      <c r="F4028" s="3">
        <v>2</v>
      </c>
      <c r="G4028" s="2" t="s">
        <v>1101</v>
      </c>
      <c r="H4028" s="2" t="s">
        <v>17207</v>
      </c>
      <c r="I4028" s="3" t="s">
        <v>17208</v>
      </c>
      <c r="J4028" s="3" t="s">
        <v>1098</v>
      </c>
      <c r="K4028" s="2" t="s">
        <v>17209</v>
      </c>
    </row>
    <row r="4029" spans="1:11" x14ac:dyDescent="0.25">
      <c r="A4029" s="2" t="s">
        <v>17210</v>
      </c>
      <c r="B4029" s="2" t="s">
        <v>318</v>
      </c>
      <c r="C4029" s="2" t="s">
        <v>38</v>
      </c>
      <c r="D4029" s="2" t="s">
        <v>319</v>
      </c>
      <c r="E4029" s="2" t="s">
        <v>398</v>
      </c>
      <c r="F4029" s="3">
        <v>3</v>
      </c>
      <c r="G4029" s="2" t="s">
        <v>1101</v>
      </c>
      <c r="H4029" s="2" t="s">
        <v>17211</v>
      </c>
      <c r="I4029" s="3" t="s">
        <v>17212</v>
      </c>
      <c r="J4029" s="3" t="s">
        <v>1098</v>
      </c>
      <c r="K4029" s="2" t="s">
        <v>17213</v>
      </c>
    </row>
    <row r="4030" spans="1:11" x14ac:dyDescent="0.25">
      <c r="A4030" s="2" t="s">
        <v>17214</v>
      </c>
      <c r="B4030" s="2" t="s">
        <v>318</v>
      </c>
      <c r="C4030" s="2" t="s">
        <v>38</v>
      </c>
      <c r="D4030" s="2" t="s">
        <v>319</v>
      </c>
      <c r="E4030" s="2" t="s">
        <v>398</v>
      </c>
      <c r="F4030" s="3">
        <v>4</v>
      </c>
      <c r="G4030" s="2" t="s">
        <v>1101</v>
      </c>
      <c r="H4030" s="2" t="s">
        <v>17215</v>
      </c>
      <c r="I4030" s="3" t="s">
        <v>17216</v>
      </c>
      <c r="J4030" s="3" t="s">
        <v>1098</v>
      </c>
      <c r="K4030" s="2" t="s">
        <v>17217</v>
      </c>
    </row>
    <row r="4031" spans="1:11" x14ac:dyDescent="0.25">
      <c r="A4031" s="2" t="s">
        <v>17218</v>
      </c>
      <c r="B4031" s="2" t="s">
        <v>318</v>
      </c>
      <c r="C4031" s="2" t="s">
        <v>38</v>
      </c>
      <c r="D4031" s="2" t="s">
        <v>319</v>
      </c>
      <c r="E4031" s="2" t="s">
        <v>398</v>
      </c>
      <c r="F4031" s="3">
        <v>5</v>
      </c>
      <c r="G4031" s="2" t="s">
        <v>1101</v>
      </c>
      <c r="H4031" s="2" t="s">
        <v>17219</v>
      </c>
      <c r="I4031" s="3" t="s">
        <v>17220</v>
      </c>
      <c r="J4031" s="3" t="s">
        <v>1098</v>
      </c>
      <c r="K4031" s="2" t="s">
        <v>17221</v>
      </c>
    </row>
    <row r="4032" spans="1:11" x14ac:dyDescent="0.25">
      <c r="A4032" s="2" t="s">
        <v>17222</v>
      </c>
      <c r="B4032" s="2" t="s">
        <v>318</v>
      </c>
      <c r="C4032" s="2" t="s">
        <v>38</v>
      </c>
      <c r="D4032" s="2" t="s">
        <v>319</v>
      </c>
      <c r="E4032" s="2" t="s">
        <v>398</v>
      </c>
      <c r="F4032" s="3">
        <v>6</v>
      </c>
      <c r="G4032" s="2" t="s">
        <v>1101</v>
      </c>
      <c r="H4032" s="2" t="s">
        <v>17223</v>
      </c>
      <c r="I4032" s="3" t="s">
        <v>17224</v>
      </c>
      <c r="J4032" s="3" t="s">
        <v>1098</v>
      </c>
      <c r="K4032" s="2" t="s">
        <v>17225</v>
      </c>
    </row>
    <row r="4033" spans="1:11" x14ac:dyDescent="0.25">
      <c r="A4033" s="2" t="s">
        <v>17226</v>
      </c>
      <c r="B4033" s="2" t="s">
        <v>321</v>
      </c>
      <c r="C4033" s="2" t="s">
        <v>38</v>
      </c>
      <c r="D4033" s="2" t="s">
        <v>322</v>
      </c>
      <c r="E4033" s="2" t="s">
        <v>1144</v>
      </c>
      <c r="F4033" s="3">
        <v>0</v>
      </c>
      <c r="G4033" s="2" t="s">
        <v>1095</v>
      </c>
      <c r="H4033" s="2" t="s">
        <v>17227</v>
      </c>
      <c r="I4033" s="3" t="s">
        <v>17228</v>
      </c>
      <c r="J4033" s="3" t="s">
        <v>1098</v>
      </c>
      <c r="K4033" s="2" t="s">
        <v>17229</v>
      </c>
    </row>
    <row r="4034" spans="1:11" x14ac:dyDescent="0.25">
      <c r="A4034" s="2" t="s">
        <v>17230</v>
      </c>
      <c r="B4034" s="2" t="s">
        <v>321</v>
      </c>
      <c r="C4034" s="2" t="s">
        <v>38</v>
      </c>
      <c r="D4034" s="2" t="s">
        <v>322</v>
      </c>
      <c r="E4034" s="2" t="s">
        <v>1144</v>
      </c>
      <c r="F4034" s="3">
        <v>1</v>
      </c>
      <c r="G4034" s="2" t="s">
        <v>1101</v>
      </c>
      <c r="H4034" s="2" t="s">
        <v>17231</v>
      </c>
      <c r="I4034" s="3" t="s">
        <v>17232</v>
      </c>
      <c r="J4034" s="3" t="s">
        <v>1098</v>
      </c>
      <c r="K4034" s="2" t="s">
        <v>17233</v>
      </c>
    </row>
    <row r="4035" spans="1:11" x14ac:dyDescent="0.25">
      <c r="A4035" s="2" t="s">
        <v>17234</v>
      </c>
      <c r="B4035" s="2" t="s">
        <v>321</v>
      </c>
      <c r="C4035" s="2" t="s">
        <v>38</v>
      </c>
      <c r="D4035" s="2" t="s">
        <v>322</v>
      </c>
      <c r="E4035" s="2" t="s">
        <v>1144</v>
      </c>
      <c r="F4035" s="3">
        <v>2</v>
      </c>
      <c r="G4035" s="2" t="s">
        <v>1101</v>
      </c>
      <c r="H4035" s="2" t="s">
        <v>17235</v>
      </c>
      <c r="I4035" s="3" t="s">
        <v>17236</v>
      </c>
      <c r="J4035" s="3" t="s">
        <v>1098</v>
      </c>
      <c r="K4035" s="2" t="s">
        <v>17237</v>
      </c>
    </row>
    <row r="4036" spans="1:11" x14ac:dyDescent="0.25">
      <c r="A4036" s="2" t="s">
        <v>17238</v>
      </c>
      <c r="B4036" s="2" t="s">
        <v>321</v>
      </c>
      <c r="C4036" s="2" t="s">
        <v>38</v>
      </c>
      <c r="D4036" s="2" t="s">
        <v>322</v>
      </c>
      <c r="E4036" s="2" t="s">
        <v>1144</v>
      </c>
      <c r="F4036" s="3">
        <v>3</v>
      </c>
      <c r="G4036" s="2" t="s">
        <v>1101</v>
      </c>
      <c r="H4036" s="2" t="s">
        <v>17239</v>
      </c>
      <c r="I4036" s="3" t="s">
        <v>17240</v>
      </c>
      <c r="J4036" s="3" t="s">
        <v>1098</v>
      </c>
      <c r="K4036" s="2" t="s">
        <v>17241</v>
      </c>
    </row>
    <row r="4037" spans="1:11" x14ac:dyDescent="0.25">
      <c r="A4037" s="2" t="s">
        <v>17242</v>
      </c>
      <c r="B4037" s="2" t="s">
        <v>321</v>
      </c>
      <c r="C4037" s="2" t="s">
        <v>38</v>
      </c>
      <c r="D4037" s="2" t="s">
        <v>322</v>
      </c>
      <c r="E4037" s="2" t="s">
        <v>1144</v>
      </c>
      <c r="F4037" s="3">
        <v>4</v>
      </c>
      <c r="G4037" s="2" t="s">
        <v>1101</v>
      </c>
      <c r="H4037" s="2" t="s">
        <v>17243</v>
      </c>
      <c r="I4037" s="3" t="s">
        <v>17244</v>
      </c>
      <c r="J4037" s="3" t="s">
        <v>1098</v>
      </c>
      <c r="K4037" s="2" t="s">
        <v>17245</v>
      </c>
    </row>
    <row r="4038" spans="1:11" x14ac:dyDescent="0.25">
      <c r="A4038" s="2" t="s">
        <v>17246</v>
      </c>
      <c r="B4038" s="2" t="s">
        <v>321</v>
      </c>
      <c r="C4038" s="2" t="s">
        <v>38</v>
      </c>
      <c r="D4038" s="2" t="s">
        <v>322</v>
      </c>
      <c r="E4038" s="2" t="s">
        <v>1144</v>
      </c>
      <c r="F4038" s="3">
        <v>5</v>
      </c>
      <c r="G4038" s="2" t="s">
        <v>1101</v>
      </c>
      <c r="H4038" s="2" t="s">
        <v>17247</v>
      </c>
      <c r="I4038" s="3" t="s">
        <v>17248</v>
      </c>
      <c r="J4038" s="3" t="s">
        <v>1098</v>
      </c>
      <c r="K4038" s="2" t="s">
        <v>17249</v>
      </c>
    </row>
    <row r="4039" spans="1:11" x14ac:dyDescent="0.25">
      <c r="A4039" s="2" t="s">
        <v>17250</v>
      </c>
      <c r="B4039" s="2" t="s">
        <v>321</v>
      </c>
      <c r="C4039" s="2" t="s">
        <v>38</v>
      </c>
      <c r="D4039" s="2" t="s">
        <v>322</v>
      </c>
      <c r="E4039" s="2" t="s">
        <v>1144</v>
      </c>
      <c r="F4039" s="3">
        <v>6</v>
      </c>
      <c r="G4039" s="2" t="s">
        <v>1101</v>
      </c>
      <c r="H4039" s="2" t="s">
        <v>17251</v>
      </c>
      <c r="I4039" s="3" t="s">
        <v>17252</v>
      </c>
      <c r="J4039" s="3" t="s">
        <v>1098</v>
      </c>
      <c r="K4039" s="2" t="s">
        <v>17253</v>
      </c>
    </row>
    <row r="4040" spans="1:11" x14ac:dyDescent="0.25">
      <c r="A4040" s="2" t="s">
        <v>17254</v>
      </c>
      <c r="B4040" s="2" t="s">
        <v>321</v>
      </c>
      <c r="C4040" s="2" t="s">
        <v>38</v>
      </c>
      <c r="D4040" s="2" t="s">
        <v>322</v>
      </c>
      <c r="E4040" s="2" t="s">
        <v>380</v>
      </c>
      <c r="F4040" s="3">
        <v>0</v>
      </c>
      <c r="G4040" s="2" t="s">
        <v>1095</v>
      </c>
      <c r="H4040" s="2" t="s">
        <v>17255</v>
      </c>
      <c r="I4040" s="3" t="s">
        <v>17256</v>
      </c>
      <c r="J4040" s="3" t="s">
        <v>1098</v>
      </c>
      <c r="K4040" s="2" t="s">
        <v>17257</v>
      </c>
    </row>
    <row r="4041" spans="1:11" x14ac:dyDescent="0.25">
      <c r="A4041" s="2" t="s">
        <v>17258</v>
      </c>
      <c r="B4041" s="2" t="s">
        <v>321</v>
      </c>
      <c r="C4041" s="2" t="s">
        <v>38</v>
      </c>
      <c r="D4041" s="2" t="s">
        <v>322</v>
      </c>
      <c r="E4041" s="2" t="s">
        <v>380</v>
      </c>
      <c r="F4041" s="3">
        <v>1</v>
      </c>
      <c r="G4041" s="2" t="s">
        <v>1101</v>
      </c>
      <c r="H4041" s="2" t="s">
        <v>17259</v>
      </c>
      <c r="I4041" s="3" t="s">
        <v>17260</v>
      </c>
      <c r="J4041" s="3" t="s">
        <v>1098</v>
      </c>
      <c r="K4041" s="2" t="s">
        <v>17261</v>
      </c>
    </row>
    <row r="4042" spans="1:11" x14ac:dyDescent="0.25">
      <c r="A4042" s="2" t="s">
        <v>17262</v>
      </c>
      <c r="B4042" s="2" t="s">
        <v>321</v>
      </c>
      <c r="C4042" s="2" t="s">
        <v>38</v>
      </c>
      <c r="D4042" s="2" t="s">
        <v>322</v>
      </c>
      <c r="E4042" s="2" t="s">
        <v>380</v>
      </c>
      <c r="F4042" s="3">
        <v>2</v>
      </c>
      <c r="G4042" s="2" t="s">
        <v>1101</v>
      </c>
      <c r="H4042" s="2" t="s">
        <v>17263</v>
      </c>
      <c r="I4042" s="3" t="s">
        <v>17264</v>
      </c>
      <c r="J4042" s="3" t="s">
        <v>1098</v>
      </c>
      <c r="K4042" s="2" t="s">
        <v>17265</v>
      </c>
    </row>
    <row r="4043" spans="1:11" x14ac:dyDescent="0.25">
      <c r="A4043" s="2" t="s">
        <v>17266</v>
      </c>
      <c r="B4043" s="2" t="s">
        <v>321</v>
      </c>
      <c r="C4043" s="2" t="s">
        <v>38</v>
      </c>
      <c r="D4043" s="2" t="s">
        <v>322</v>
      </c>
      <c r="E4043" s="2" t="s">
        <v>380</v>
      </c>
      <c r="F4043" s="3">
        <v>3</v>
      </c>
      <c r="G4043" s="2" t="s">
        <v>1101</v>
      </c>
      <c r="H4043" s="2" t="s">
        <v>17267</v>
      </c>
      <c r="I4043" s="3" t="s">
        <v>17268</v>
      </c>
      <c r="J4043" s="3" t="s">
        <v>1098</v>
      </c>
      <c r="K4043" s="2" t="s">
        <v>17269</v>
      </c>
    </row>
    <row r="4044" spans="1:11" x14ac:dyDescent="0.25">
      <c r="A4044" s="2" t="s">
        <v>17270</v>
      </c>
      <c r="B4044" s="2" t="s">
        <v>321</v>
      </c>
      <c r="C4044" s="2" t="s">
        <v>38</v>
      </c>
      <c r="D4044" s="2" t="s">
        <v>322</v>
      </c>
      <c r="E4044" s="2" t="s">
        <v>380</v>
      </c>
      <c r="F4044" s="3">
        <v>4</v>
      </c>
      <c r="G4044" s="2" t="s">
        <v>1101</v>
      </c>
      <c r="H4044" s="2" t="s">
        <v>17271</v>
      </c>
      <c r="I4044" s="3" t="s">
        <v>17272</v>
      </c>
      <c r="J4044" s="3" t="s">
        <v>1098</v>
      </c>
      <c r="K4044" s="2" t="s">
        <v>17273</v>
      </c>
    </row>
    <row r="4045" spans="1:11" x14ac:dyDescent="0.25">
      <c r="A4045" s="2" t="s">
        <v>17274</v>
      </c>
      <c r="B4045" s="2" t="s">
        <v>321</v>
      </c>
      <c r="C4045" s="2" t="s">
        <v>38</v>
      </c>
      <c r="D4045" s="2" t="s">
        <v>322</v>
      </c>
      <c r="E4045" s="2" t="s">
        <v>380</v>
      </c>
      <c r="F4045" s="3">
        <v>5</v>
      </c>
      <c r="G4045" s="2" t="s">
        <v>1101</v>
      </c>
      <c r="H4045" s="2" t="s">
        <v>17275</v>
      </c>
      <c r="I4045" s="3" t="s">
        <v>17276</v>
      </c>
      <c r="J4045" s="3" t="s">
        <v>1098</v>
      </c>
      <c r="K4045" s="2" t="s">
        <v>17277</v>
      </c>
    </row>
    <row r="4046" spans="1:11" x14ac:dyDescent="0.25">
      <c r="A4046" s="2" t="s">
        <v>17278</v>
      </c>
      <c r="B4046" s="2" t="s">
        <v>321</v>
      </c>
      <c r="C4046" s="2" t="s">
        <v>38</v>
      </c>
      <c r="D4046" s="2" t="s">
        <v>322</v>
      </c>
      <c r="E4046" s="2" t="s">
        <v>380</v>
      </c>
      <c r="F4046" s="3">
        <v>6</v>
      </c>
      <c r="G4046" s="2" t="s">
        <v>1101</v>
      </c>
      <c r="H4046" s="2" t="s">
        <v>17279</v>
      </c>
      <c r="I4046" s="3" t="s">
        <v>17280</v>
      </c>
      <c r="J4046" s="3" t="s">
        <v>1098</v>
      </c>
      <c r="K4046" s="2" t="s">
        <v>17281</v>
      </c>
    </row>
    <row r="4047" spans="1:11" x14ac:dyDescent="0.25">
      <c r="A4047" s="2" t="s">
        <v>17282</v>
      </c>
      <c r="B4047" s="2" t="s">
        <v>321</v>
      </c>
      <c r="C4047" s="2" t="s">
        <v>38</v>
      </c>
      <c r="D4047" s="2" t="s">
        <v>322</v>
      </c>
      <c r="E4047" s="2" t="s">
        <v>393</v>
      </c>
      <c r="F4047" s="3">
        <v>0</v>
      </c>
      <c r="G4047" s="2" t="s">
        <v>1095</v>
      </c>
      <c r="H4047" s="2" t="s">
        <v>17283</v>
      </c>
      <c r="I4047" s="3" t="s">
        <v>17284</v>
      </c>
      <c r="J4047" s="3" t="s">
        <v>1098</v>
      </c>
      <c r="K4047" s="2" t="s">
        <v>17285</v>
      </c>
    </row>
    <row r="4048" spans="1:11" x14ac:dyDescent="0.25">
      <c r="A4048" s="2" t="s">
        <v>17286</v>
      </c>
      <c r="B4048" s="2" t="s">
        <v>321</v>
      </c>
      <c r="C4048" s="2" t="s">
        <v>38</v>
      </c>
      <c r="D4048" s="2" t="s">
        <v>322</v>
      </c>
      <c r="E4048" s="2" t="s">
        <v>393</v>
      </c>
      <c r="F4048" s="3">
        <v>1</v>
      </c>
      <c r="G4048" s="2" t="s">
        <v>1101</v>
      </c>
      <c r="H4048" s="2" t="s">
        <v>17287</v>
      </c>
      <c r="I4048" s="3" t="s">
        <v>17288</v>
      </c>
      <c r="J4048" s="3" t="s">
        <v>1098</v>
      </c>
      <c r="K4048" s="2" t="s">
        <v>17289</v>
      </c>
    </row>
    <row r="4049" spans="1:11" x14ac:dyDescent="0.25">
      <c r="A4049" s="2" t="s">
        <v>17290</v>
      </c>
      <c r="B4049" s="2" t="s">
        <v>321</v>
      </c>
      <c r="C4049" s="2" t="s">
        <v>38</v>
      </c>
      <c r="D4049" s="2" t="s">
        <v>322</v>
      </c>
      <c r="E4049" s="2" t="s">
        <v>393</v>
      </c>
      <c r="F4049" s="3">
        <v>2</v>
      </c>
      <c r="G4049" s="2" t="s">
        <v>1101</v>
      </c>
      <c r="H4049" s="2" t="s">
        <v>17291</v>
      </c>
      <c r="I4049" s="3" t="s">
        <v>17292</v>
      </c>
      <c r="J4049" s="3" t="s">
        <v>1098</v>
      </c>
      <c r="K4049" s="2" t="s">
        <v>17293</v>
      </c>
    </row>
    <row r="4050" spans="1:11" x14ac:dyDescent="0.25">
      <c r="A4050" s="2" t="s">
        <v>17294</v>
      </c>
      <c r="B4050" s="2" t="s">
        <v>321</v>
      </c>
      <c r="C4050" s="2" t="s">
        <v>38</v>
      </c>
      <c r="D4050" s="2" t="s">
        <v>322</v>
      </c>
      <c r="E4050" s="2" t="s">
        <v>393</v>
      </c>
      <c r="F4050" s="3">
        <v>3</v>
      </c>
      <c r="G4050" s="2" t="s">
        <v>1101</v>
      </c>
      <c r="H4050" s="2" t="s">
        <v>17295</v>
      </c>
      <c r="I4050" s="3" t="s">
        <v>17296</v>
      </c>
      <c r="J4050" s="3" t="s">
        <v>1098</v>
      </c>
      <c r="K4050" s="2" t="s">
        <v>17297</v>
      </c>
    </row>
    <row r="4051" spans="1:11" x14ac:dyDescent="0.25">
      <c r="A4051" s="2" t="s">
        <v>17298</v>
      </c>
      <c r="B4051" s="2" t="s">
        <v>321</v>
      </c>
      <c r="C4051" s="2" t="s">
        <v>38</v>
      </c>
      <c r="D4051" s="2" t="s">
        <v>322</v>
      </c>
      <c r="E4051" s="2" t="s">
        <v>393</v>
      </c>
      <c r="F4051" s="3">
        <v>4</v>
      </c>
      <c r="G4051" s="2" t="s">
        <v>1101</v>
      </c>
      <c r="H4051" s="2" t="s">
        <v>17299</v>
      </c>
      <c r="I4051" s="3" t="s">
        <v>17300</v>
      </c>
      <c r="J4051" s="3" t="s">
        <v>1098</v>
      </c>
      <c r="K4051" s="2" t="s">
        <v>17301</v>
      </c>
    </row>
    <row r="4052" spans="1:11" x14ac:dyDescent="0.25">
      <c r="A4052" s="2" t="s">
        <v>17302</v>
      </c>
      <c r="B4052" s="2" t="s">
        <v>321</v>
      </c>
      <c r="C4052" s="2" t="s">
        <v>38</v>
      </c>
      <c r="D4052" s="2" t="s">
        <v>322</v>
      </c>
      <c r="E4052" s="2" t="s">
        <v>393</v>
      </c>
      <c r="F4052" s="3">
        <v>5</v>
      </c>
      <c r="G4052" s="2" t="s">
        <v>1101</v>
      </c>
      <c r="H4052" s="2" t="s">
        <v>17303</v>
      </c>
      <c r="I4052" s="3" t="s">
        <v>17304</v>
      </c>
      <c r="J4052" s="3" t="s">
        <v>1098</v>
      </c>
      <c r="K4052" s="2" t="s">
        <v>17305</v>
      </c>
    </row>
    <row r="4053" spans="1:11" x14ac:dyDescent="0.25">
      <c r="A4053" s="2" t="s">
        <v>17306</v>
      </c>
      <c r="B4053" s="2" t="s">
        <v>321</v>
      </c>
      <c r="C4053" s="2" t="s">
        <v>38</v>
      </c>
      <c r="D4053" s="2" t="s">
        <v>322</v>
      </c>
      <c r="E4053" s="2" t="s">
        <v>393</v>
      </c>
      <c r="F4053" s="3">
        <v>6</v>
      </c>
      <c r="G4053" s="2" t="s">
        <v>1101</v>
      </c>
      <c r="H4053" s="2" t="s">
        <v>17307</v>
      </c>
      <c r="I4053" s="3" t="s">
        <v>17308</v>
      </c>
      <c r="J4053" s="3" t="s">
        <v>1098</v>
      </c>
      <c r="K4053" s="2" t="s">
        <v>17309</v>
      </c>
    </row>
    <row r="4054" spans="1:11" x14ac:dyDescent="0.25">
      <c r="A4054" s="2" t="s">
        <v>17310</v>
      </c>
      <c r="B4054" s="2" t="s">
        <v>321</v>
      </c>
      <c r="C4054" s="2" t="s">
        <v>38</v>
      </c>
      <c r="D4054" s="2" t="s">
        <v>322</v>
      </c>
      <c r="E4054" s="2" t="s">
        <v>398</v>
      </c>
      <c r="F4054" s="3">
        <v>0</v>
      </c>
      <c r="G4054" s="2" t="s">
        <v>1095</v>
      </c>
      <c r="H4054" s="2" t="s">
        <v>17311</v>
      </c>
      <c r="I4054" s="3" t="s">
        <v>17312</v>
      </c>
      <c r="J4054" s="3" t="s">
        <v>1098</v>
      </c>
      <c r="K4054" s="2" t="s">
        <v>17313</v>
      </c>
    </row>
    <row r="4055" spans="1:11" x14ac:dyDescent="0.25">
      <c r="A4055" s="2" t="s">
        <v>17314</v>
      </c>
      <c r="B4055" s="2" t="s">
        <v>321</v>
      </c>
      <c r="C4055" s="2" t="s">
        <v>38</v>
      </c>
      <c r="D4055" s="2" t="s">
        <v>322</v>
      </c>
      <c r="E4055" s="2" t="s">
        <v>398</v>
      </c>
      <c r="F4055" s="3">
        <v>1</v>
      </c>
      <c r="G4055" s="2" t="s">
        <v>1101</v>
      </c>
      <c r="H4055" s="2" t="s">
        <v>17315</v>
      </c>
      <c r="I4055" s="3" t="s">
        <v>17316</v>
      </c>
      <c r="J4055" s="3" t="s">
        <v>1098</v>
      </c>
      <c r="K4055" s="2" t="s">
        <v>17317</v>
      </c>
    </row>
    <row r="4056" spans="1:11" x14ac:dyDescent="0.25">
      <c r="A4056" s="2" t="s">
        <v>17318</v>
      </c>
      <c r="B4056" s="2" t="s">
        <v>321</v>
      </c>
      <c r="C4056" s="2" t="s">
        <v>38</v>
      </c>
      <c r="D4056" s="2" t="s">
        <v>322</v>
      </c>
      <c r="E4056" s="2" t="s">
        <v>398</v>
      </c>
      <c r="F4056" s="3">
        <v>2</v>
      </c>
      <c r="G4056" s="2" t="s">
        <v>1101</v>
      </c>
      <c r="H4056" s="2" t="s">
        <v>17319</v>
      </c>
      <c r="I4056" s="3" t="s">
        <v>17320</v>
      </c>
      <c r="J4056" s="3" t="s">
        <v>1098</v>
      </c>
      <c r="K4056" s="2" t="s">
        <v>17321</v>
      </c>
    </row>
    <row r="4057" spans="1:11" x14ac:dyDescent="0.25">
      <c r="A4057" s="2" t="s">
        <v>17322</v>
      </c>
      <c r="B4057" s="2" t="s">
        <v>321</v>
      </c>
      <c r="C4057" s="2" t="s">
        <v>38</v>
      </c>
      <c r="D4057" s="2" t="s">
        <v>322</v>
      </c>
      <c r="E4057" s="2" t="s">
        <v>398</v>
      </c>
      <c r="F4057" s="3">
        <v>3</v>
      </c>
      <c r="G4057" s="2" t="s">
        <v>1101</v>
      </c>
      <c r="H4057" s="2" t="s">
        <v>17323</v>
      </c>
      <c r="I4057" s="3" t="s">
        <v>17324</v>
      </c>
      <c r="J4057" s="3" t="s">
        <v>1098</v>
      </c>
      <c r="K4057" s="2" t="s">
        <v>17325</v>
      </c>
    </row>
    <row r="4058" spans="1:11" x14ac:dyDescent="0.25">
      <c r="A4058" s="2" t="s">
        <v>17326</v>
      </c>
      <c r="B4058" s="2" t="s">
        <v>321</v>
      </c>
      <c r="C4058" s="2" t="s">
        <v>38</v>
      </c>
      <c r="D4058" s="2" t="s">
        <v>322</v>
      </c>
      <c r="E4058" s="2" t="s">
        <v>398</v>
      </c>
      <c r="F4058" s="3">
        <v>4</v>
      </c>
      <c r="G4058" s="2" t="s">
        <v>1101</v>
      </c>
      <c r="H4058" s="2" t="s">
        <v>17327</v>
      </c>
      <c r="I4058" s="3" t="s">
        <v>17328</v>
      </c>
      <c r="J4058" s="3" t="s">
        <v>1098</v>
      </c>
      <c r="K4058" s="2" t="s">
        <v>17329</v>
      </c>
    </row>
    <row r="4059" spans="1:11" x14ac:dyDescent="0.25">
      <c r="A4059" s="2" t="s">
        <v>17330</v>
      </c>
      <c r="B4059" s="2" t="s">
        <v>321</v>
      </c>
      <c r="C4059" s="2" t="s">
        <v>38</v>
      </c>
      <c r="D4059" s="2" t="s">
        <v>322</v>
      </c>
      <c r="E4059" s="2" t="s">
        <v>398</v>
      </c>
      <c r="F4059" s="3">
        <v>5</v>
      </c>
      <c r="G4059" s="2" t="s">
        <v>1101</v>
      </c>
      <c r="H4059" s="2" t="s">
        <v>17331</v>
      </c>
      <c r="I4059" s="3" t="s">
        <v>17332</v>
      </c>
      <c r="J4059" s="3" t="s">
        <v>1098</v>
      </c>
      <c r="K4059" s="2" t="s">
        <v>17333</v>
      </c>
    </row>
    <row r="4060" spans="1:11" x14ac:dyDescent="0.25">
      <c r="A4060" s="2" t="s">
        <v>17334</v>
      </c>
      <c r="B4060" s="2" t="s">
        <v>321</v>
      </c>
      <c r="C4060" s="2" t="s">
        <v>38</v>
      </c>
      <c r="D4060" s="2" t="s">
        <v>322</v>
      </c>
      <c r="E4060" s="2" t="s">
        <v>398</v>
      </c>
      <c r="F4060" s="3">
        <v>6</v>
      </c>
      <c r="G4060" s="2" t="s">
        <v>1101</v>
      </c>
      <c r="H4060" s="2" t="s">
        <v>17335</v>
      </c>
      <c r="I4060" s="3" t="s">
        <v>17336</v>
      </c>
      <c r="J4060" s="3" t="s">
        <v>1098</v>
      </c>
      <c r="K4060" s="2" t="s">
        <v>17337</v>
      </c>
    </row>
    <row r="4061" spans="1:11" x14ac:dyDescent="0.25">
      <c r="A4061" s="2" t="s">
        <v>17338</v>
      </c>
      <c r="B4061" s="2" t="s">
        <v>321</v>
      </c>
      <c r="C4061" s="2" t="s">
        <v>38</v>
      </c>
      <c r="D4061" s="2" t="s">
        <v>322</v>
      </c>
      <c r="E4061" s="2" t="s">
        <v>401</v>
      </c>
      <c r="F4061" s="3">
        <v>0</v>
      </c>
      <c r="G4061" s="2" t="s">
        <v>1095</v>
      </c>
      <c r="H4061" s="2" t="s">
        <v>17339</v>
      </c>
      <c r="I4061" s="3" t="s">
        <v>17340</v>
      </c>
      <c r="J4061" s="3" t="s">
        <v>1132</v>
      </c>
      <c r="K4061" s="2" t="s">
        <v>17341</v>
      </c>
    </row>
    <row r="4062" spans="1:11" x14ac:dyDescent="0.25">
      <c r="A4062" s="2" t="s">
        <v>17342</v>
      </c>
      <c r="B4062" s="2" t="s">
        <v>321</v>
      </c>
      <c r="C4062" s="2" t="s">
        <v>38</v>
      </c>
      <c r="D4062" s="2" t="s">
        <v>322</v>
      </c>
      <c r="E4062" s="2" t="s">
        <v>401</v>
      </c>
      <c r="F4062" s="3">
        <v>1</v>
      </c>
      <c r="G4062" s="2" t="s">
        <v>1101</v>
      </c>
      <c r="H4062" s="2" t="s">
        <v>17343</v>
      </c>
      <c r="I4062" s="3" t="s">
        <v>17344</v>
      </c>
      <c r="J4062" s="3" t="s">
        <v>1132</v>
      </c>
      <c r="K4062" s="2" t="s">
        <v>17345</v>
      </c>
    </row>
    <row r="4063" spans="1:11" x14ac:dyDescent="0.25">
      <c r="A4063" s="2" t="s">
        <v>17346</v>
      </c>
      <c r="B4063" s="2" t="s">
        <v>321</v>
      </c>
      <c r="C4063" s="2" t="s">
        <v>38</v>
      </c>
      <c r="D4063" s="2" t="s">
        <v>322</v>
      </c>
      <c r="E4063" s="2" t="s">
        <v>401</v>
      </c>
      <c r="F4063" s="3">
        <v>2</v>
      </c>
      <c r="G4063" s="2" t="s">
        <v>1101</v>
      </c>
      <c r="H4063" s="2" t="s">
        <v>17347</v>
      </c>
      <c r="I4063" s="3" t="s">
        <v>17348</v>
      </c>
      <c r="J4063" s="3" t="s">
        <v>1132</v>
      </c>
      <c r="K4063" s="2" t="s">
        <v>17349</v>
      </c>
    </row>
    <row r="4064" spans="1:11" x14ac:dyDescent="0.25">
      <c r="A4064" s="2" t="s">
        <v>17350</v>
      </c>
      <c r="B4064" s="2" t="s">
        <v>321</v>
      </c>
      <c r="C4064" s="2" t="s">
        <v>38</v>
      </c>
      <c r="D4064" s="2" t="s">
        <v>322</v>
      </c>
      <c r="E4064" s="2" t="s">
        <v>401</v>
      </c>
      <c r="F4064" s="3">
        <v>3</v>
      </c>
      <c r="G4064" s="2" t="s">
        <v>1101</v>
      </c>
      <c r="H4064" s="2" t="s">
        <v>17351</v>
      </c>
      <c r="I4064" s="3" t="s">
        <v>17352</v>
      </c>
      <c r="J4064" s="3" t="s">
        <v>1132</v>
      </c>
      <c r="K4064" s="2" t="s">
        <v>17353</v>
      </c>
    </row>
    <row r="4065" spans="1:11" x14ac:dyDescent="0.25">
      <c r="A4065" s="2" t="s">
        <v>17354</v>
      </c>
      <c r="B4065" s="2" t="s">
        <v>321</v>
      </c>
      <c r="C4065" s="2" t="s">
        <v>38</v>
      </c>
      <c r="D4065" s="2" t="s">
        <v>322</v>
      </c>
      <c r="E4065" s="2" t="s">
        <v>401</v>
      </c>
      <c r="F4065" s="3">
        <v>4</v>
      </c>
      <c r="G4065" s="2" t="s">
        <v>1101</v>
      </c>
      <c r="H4065" s="2" t="s">
        <v>17355</v>
      </c>
      <c r="I4065" s="3" t="s">
        <v>17356</v>
      </c>
      <c r="J4065" s="3" t="s">
        <v>1132</v>
      </c>
      <c r="K4065" s="2" t="s">
        <v>17357</v>
      </c>
    </row>
    <row r="4066" spans="1:11" x14ac:dyDescent="0.25">
      <c r="A4066" s="2" t="s">
        <v>17358</v>
      </c>
      <c r="B4066" s="2" t="s">
        <v>321</v>
      </c>
      <c r="C4066" s="2" t="s">
        <v>38</v>
      </c>
      <c r="D4066" s="2" t="s">
        <v>322</v>
      </c>
      <c r="E4066" s="2" t="s">
        <v>401</v>
      </c>
      <c r="F4066" s="3">
        <v>5</v>
      </c>
      <c r="G4066" s="2" t="s">
        <v>1101</v>
      </c>
      <c r="H4066" s="2" t="s">
        <v>17359</v>
      </c>
      <c r="I4066" s="3" t="s">
        <v>17360</v>
      </c>
      <c r="J4066" s="3" t="s">
        <v>1132</v>
      </c>
      <c r="K4066" s="2" t="s">
        <v>17361</v>
      </c>
    </row>
    <row r="4067" spans="1:11" x14ac:dyDescent="0.25">
      <c r="A4067" s="2" t="s">
        <v>17362</v>
      </c>
      <c r="B4067" s="2" t="s">
        <v>321</v>
      </c>
      <c r="C4067" s="2" t="s">
        <v>38</v>
      </c>
      <c r="D4067" s="2" t="s">
        <v>322</v>
      </c>
      <c r="E4067" s="2" t="s">
        <v>401</v>
      </c>
      <c r="F4067" s="3">
        <v>6</v>
      </c>
      <c r="G4067" s="2" t="s">
        <v>1101</v>
      </c>
      <c r="H4067" s="2" t="s">
        <v>17363</v>
      </c>
      <c r="I4067" s="3" t="s">
        <v>17364</v>
      </c>
      <c r="J4067" s="3" t="s">
        <v>1132</v>
      </c>
      <c r="K4067" s="2" t="s">
        <v>17365</v>
      </c>
    </row>
    <row r="4068" spans="1:11" x14ac:dyDescent="0.25">
      <c r="A4068" s="2" t="s">
        <v>17366</v>
      </c>
      <c r="B4068" s="2" t="s">
        <v>324</v>
      </c>
      <c r="C4068" s="2" t="s">
        <v>38</v>
      </c>
      <c r="D4068" s="2" t="s">
        <v>325</v>
      </c>
      <c r="E4068" s="2" t="s">
        <v>1144</v>
      </c>
      <c r="F4068" s="3">
        <v>0</v>
      </c>
      <c r="G4068" s="2" t="s">
        <v>1095</v>
      </c>
      <c r="H4068" s="2" t="s">
        <v>17367</v>
      </c>
      <c r="I4068" s="3" t="s">
        <v>17368</v>
      </c>
      <c r="J4068" s="3" t="s">
        <v>1098</v>
      </c>
      <c r="K4068" s="2" t="s">
        <v>17369</v>
      </c>
    </row>
    <row r="4069" spans="1:11" x14ac:dyDescent="0.25">
      <c r="A4069" s="2" t="s">
        <v>17370</v>
      </c>
      <c r="B4069" s="2" t="s">
        <v>324</v>
      </c>
      <c r="C4069" s="2" t="s">
        <v>38</v>
      </c>
      <c r="D4069" s="2" t="s">
        <v>325</v>
      </c>
      <c r="E4069" s="2" t="s">
        <v>1144</v>
      </c>
      <c r="F4069" s="3">
        <v>1</v>
      </c>
      <c r="G4069" s="2" t="s">
        <v>1101</v>
      </c>
      <c r="H4069" s="2" t="s">
        <v>17371</v>
      </c>
      <c r="I4069" s="3" t="s">
        <v>17372</v>
      </c>
      <c r="J4069" s="3" t="s">
        <v>1098</v>
      </c>
      <c r="K4069" s="2" t="s">
        <v>17373</v>
      </c>
    </row>
    <row r="4070" spans="1:11" x14ac:dyDescent="0.25">
      <c r="A4070" s="2" t="s">
        <v>17374</v>
      </c>
      <c r="B4070" s="2" t="s">
        <v>324</v>
      </c>
      <c r="C4070" s="2" t="s">
        <v>38</v>
      </c>
      <c r="D4070" s="2" t="s">
        <v>325</v>
      </c>
      <c r="E4070" s="2" t="s">
        <v>1144</v>
      </c>
      <c r="F4070" s="3">
        <v>2</v>
      </c>
      <c r="G4070" s="2" t="s">
        <v>1101</v>
      </c>
      <c r="H4070" s="2" t="s">
        <v>17375</v>
      </c>
      <c r="I4070" s="3" t="s">
        <v>17376</v>
      </c>
      <c r="J4070" s="3" t="s">
        <v>1098</v>
      </c>
      <c r="K4070" s="2" t="s">
        <v>17377</v>
      </c>
    </row>
    <row r="4071" spans="1:11" x14ac:dyDescent="0.25">
      <c r="A4071" s="2" t="s">
        <v>17378</v>
      </c>
      <c r="B4071" s="2" t="s">
        <v>324</v>
      </c>
      <c r="C4071" s="2" t="s">
        <v>38</v>
      </c>
      <c r="D4071" s="2" t="s">
        <v>325</v>
      </c>
      <c r="E4071" s="2" t="s">
        <v>1144</v>
      </c>
      <c r="F4071" s="3">
        <v>3</v>
      </c>
      <c r="G4071" s="2" t="s">
        <v>1101</v>
      </c>
      <c r="H4071" s="2" t="s">
        <v>17379</v>
      </c>
      <c r="I4071" s="3" t="s">
        <v>17380</v>
      </c>
      <c r="J4071" s="3" t="s">
        <v>1098</v>
      </c>
      <c r="K4071" s="2" t="s">
        <v>17381</v>
      </c>
    </row>
    <row r="4072" spans="1:11" x14ac:dyDescent="0.25">
      <c r="A4072" s="2" t="s">
        <v>17382</v>
      </c>
      <c r="B4072" s="2" t="s">
        <v>324</v>
      </c>
      <c r="C4072" s="2" t="s">
        <v>38</v>
      </c>
      <c r="D4072" s="2" t="s">
        <v>325</v>
      </c>
      <c r="E4072" s="2" t="s">
        <v>1144</v>
      </c>
      <c r="F4072" s="3">
        <v>4</v>
      </c>
      <c r="G4072" s="2" t="s">
        <v>1101</v>
      </c>
      <c r="H4072" s="2" t="s">
        <v>17383</v>
      </c>
      <c r="I4072" s="3" t="s">
        <v>17384</v>
      </c>
      <c r="J4072" s="3" t="s">
        <v>1098</v>
      </c>
      <c r="K4072" s="2" t="s">
        <v>17385</v>
      </c>
    </row>
    <row r="4073" spans="1:11" x14ac:dyDescent="0.25">
      <c r="A4073" s="2" t="s">
        <v>17386</v>
      </c>
      <c r="B4073" s="2" t="s">
        <v>324</v>
      </c>
      <c r="C4073" s="2" t="s">
        <v>38</v>
      </c>
      <c r="D4073" s="2" t="s">
        <v>325</v>
      </c>
      <c r="E4073" s="2" t="s">
        <v>1144</v>
      </c>
      <c r="F4073" s="3">
        <v>5</v>
      </c>
      <c r="G4073" s="2" t="s">
        <v>1101</v>
      </c>
      <c r="H4073" s="2" t="s">
        <v>17387</v>
      </c>
      <c r="I4073" s="3" t="s">
        <v>17388</v>
      </c>
      <c r="J4073" s="3" t="s">
        <v>1098</v>
      </c>
      <c r="K4073" s="2" t="s">
        <v>17389</v>
      </c>
    </row>
    <row r="4074" spans="1:11" x14ac:dyDescent="0.25">
      <c r="A4074" s="2" t="s">
        <v>17390</v>
      </c>
      <c r="B4074" s="2" t="s">
        <v>324</v>
      </c>
      <c r="C4074" s="2" t="s">
        <v>38</v>
      </c>
      <c r="D4074" s="2" t="s">
        <v>325</v>
      </c>
      <c r="E4074" s="2" t="s">
        <v>1144</v>
      </c>
      <c r="F4074" s="3">
        <v>6</v>
      </c>
      <c r="G4074" s="2" t="s">
        <v>1101</v>
      </c>
      <c r="H4074" s="2" t="s">
        <v>17391</v>
      </c>
      <c r="I4074" s="3" t="s">
        <v>17392</v>
      </c>
      <c r="J4074" s="3" t="s">
        <v>1098</v>
      </c>
      <c r="K4074" s="2" t="s">
        <v>17393</v>
      </c>
    </row>
    <row r="4075" spans="1:11" x14ac:dyDescent="0.25">
      <c r="A4075" s="2" t="s">
        <v>17394</v>
      </c>
      <c r="B4075" s="2" t="s">
        <v>324</v>
      </c>
      <c r="C4075" s="2" t="s">
        <v>38</v>
      </c>
      <c r="D4075" s="2" t="s">
        <v>325</v>
      </c>
      <c r="E4075" s="2" t="s">
        <v>1189</v>
      </c>
      <c r="F4075" s="3">
        <v>0</v>
      </c>
      <c r="G4075" s="2" t="s">
        <v>1095</v>
      </c>
      <c r="H4075" s="2" t="s">
        <v>17395</v>
      </c>
      <c r="I4075" s="3" t="s">
        <v>17396</v>
      </c>
      <c r="J4075" s="3" t="s">
        <v>1098</v>
      </c>
      <c r="K4075" s="2" t="s">
        <v>17397</v>
      </c>
    </row>
    <row r="4076" spans="1:11" x14ac:dyDescent="0.25">
      <c r="A4076" s="2" t="s">
        <v>17398</v>
      </c>
      <c r="B4076" s="2" t="s">
        <v>324</v>
      </c>
      <c r="C4076" s="2" t="s">
        <v>38</v>
      </c>
      <c r="D4076" s="2" t="s">
        <v>325</v>
      </c>
      <c r="E4076" s="2" t="s">
        <v>1189</v>
      </c>
      <c r="F4076" s="3">
        <v>1</v>
      </c>
      <c r="G4076" s="2" t="s">
        <v>1101</v>
      </c>
      <c r="H4076" s="2" t="s">
        <v>17399</v>
      </c>
      <c r="I4076" s="3" t="s">
        <v>17400</v>
      </c>
      <c r="J4076" s="3" t="s">
        <v>1098</v>
      </c>
      <c r="K4076" s="2" t="s">
        <v>17401</v>
      </c>
    </row>
    <row r="4077" spans="1:11" x14ac:dyDescent="0.25">
      <c r="A4077" s="2" t="s">
        <v>17402</v>
      </c>
      <c r="B4077" s="2" t="s">
        <v>324</v>
      </c>
      <c r="C4077" s="2" t="s">
        <v>38</v>
      </c>
      <c r="D4077" s="2" t="s">
        <v>325</v>
      </c>
      <c r="E4077" s="2" t="s">
        <v>1189</v>
      </c>
      <c r="F4077" s="3">
        <v>2</v>
      </c>
      <c r="G4077" s="2" t="s">
        <v>1101</v>
      </c>
      <c r="H4077" s="2" t="s">
        <v>17403</v>
      </c>
      <c r="I4077" s="3" t="s">
        <v>17404</v>
      </c>
      <c r="J4077" s="3" t="s">
        <v>1098</v>
      </c>
      <c r="K4077" s="2" t="s">
        <v>17405</v>
      </c>
    </row>
    <row r="4078" spans="1:11" x14ac:dyDescent="0.25">
      <c r="A4078" s="2" t="s">
        <v>17406</v>
      </c>
      <c r="B4078" s="2" t="s">
        <v>324</v>
      </c>
      <c r="C4078" s="2" t="s">
        <v>38</v>
      </c>
      <c r="D4078" s="2" t="s">
        <v>325</v>
      </c>
      <c r="E4078" s="2" t="s">
        <v>1189</v>
      </c>
      <c r="F4078" s="3">
        <v>3</v>
      </c>
      <c r="G4078" s="2" t="s">
        <v>1101</v>
      </c>
      <c r="H4078" s="2" t="s">
        <v>17407</v>
      </c>
      <c r="I4078" s="3" t="s">
        <v>17408</v>
      </c>
      <c r="J4078" s="3" t="s">
        <v>1098</v>
      </c>
      <c r="K4078" s="2" t="s">
        <v>17409</v>
      </c>
    </row>
    <row r="4079" spans="1:11" x14ac:dyDescent="0.25">
      <c r="A4079" s="2" t="s">
        <v>17410</v>
      </c>
      <c r="B4079" s="2" t="s">
        <v>324</v>
      </c>
      <c r="C4079" s="2" t="s">
        <v>38</v>
      </c>
      <c r="D4079" s="2" t="s">
        <v>325</v>
      </c>
      <c r="E4079" s="2" t="s">
        <v>1189</v>
      </c>
      <c r="F4079" s="3">
        <v>4</v>
      </c>
      <c r="G4079" s="2" t="s">
        <v>1101</v>
      </c>
      <c r="H4079" s="2" t="s">
        <v>17411</v>
      </c>
      <c r="I4079" s="3" t="s">
        <v>17412</v>
      </c>
      <c r="J4079" s="3" t="s">
        <v>1098</v>
      </c>
      <c r="K4079" s="2" t="s">
        <v>17413</v>
      </c>
    </row>
    <row r="4080" spans="1:11" x14ac:dyDescent="0.25">
      <c r="A4080" s="2" t="s">
        <v>17414</v>
      </c>
      <c r="B4080" s="2" t="s">
        <v>324</v>
      </c>
      <c r="C4080" s="2" t="s">
        <v>38</v>
      </c>
      <c r="D4080" s="2" t="s">
        <v>325</v>
      </c>
      <c r="E4080" s="2" t="s">
        <v>1189</v>
      </c>
      <c r="F4080" s="3">
        <v>5</v>
      </c>
      <c r="G4080" s="2" t="s">
        <v>1101</v>
      </c>
      <c r="H4080" s="2" t="s">
        <v>17415</v>
      </c>
      <c r="I4080" s="3" t="s">
        <v>17416</v>
      </c>
      <c r="J4080" s="3" t="s">
        <v>1098</v>
      </c>
      <c r="K4080" s="2" t="s">
        <v>17417</v>
      </c>
    </row>
    <row r="4081" spans="1:11" x14ac:dyDescent="0.25">
      <c r="A4081" s="2" t="s">
        <v>17418</v>
      </c>
      <c r="B4081" s="2" t="s">
        <v>324</v>
      </c>
      <c r="C4081" s="2" t="s">
        <v>38</v>
      </c>
      <c r="D4081" s="2" t="s">
        <v>325</v>
      </c>
      <c r="E4081" s="2" t="s">
        <v>1189</v>
      </c>
      <c r="F4081" s="3">
        <v>6</v>
      </c>
      <c r="G4081" s="2" t="s">
        <v>1101</v>
      </c>
      <c r="H4081" s="2" t="s">
        <v>17419</v>
      </c>
      <c r="I4081" s="3" t="s">
        <v>17420</v>
      </c>
      <c r="J4081" s="3" t="s">
        <v>1098</v>
      </c>
      <c r="K4081" s="2" t="s">
        <v>17421</v>
      </c>
    </row>
    <row r="4082" spans="1:11" x14ac:dyDescent="0.25">
      <c r="A4082" s="2" t="s">
        <v>17422</v>
      </c>
      <c r="B4082" s="2" t="s">
        <v>324</v>
      </c>
      <c r="C4082" s="2" t="s">
        <v>38</v>
      </c>
      <c r="D4082" s="2" t="s">
        <v>325</v>
      </c>
      <c r="E4082" s="2" t="s">
        <v>393</v>
      </c>
      <c r="F4082" s="3">
        <v>0</v>
      </c>
      <c r="G4082" s="2" t="s">
        <v>1095</v>
      </c>
      <c r="H4082" s="2" t="s">
        <v>17423</v>
      </c>
      <c r="I4082" s="3" t="s">
        <v>17424</v>
      </c>
      <c r="J4082" s="3" t="s">
        <v>1098</v>
      </c>
      <c r="K4082" s="2" t="s">
        <v>17425</v>
      </c>
    </row>
    <row r="4083" spans="1:11" x14ac:dyDescent="0.25">
      <c r="A4083" s="2" t="s">
        <v>17426</v>
      </c>
      <c r="B4083" s="2" t="s">
        <v>324</v>
      </c>
      <c r="C4083" s="2" t="s">
        <v>38</v>
      </c>
      <c r="D4083" s="2" t="s">
        <v>325</v>
      </c>
      <c r="E4083" s="2" t="s">
        <v>393</v>
      </c>
      <c r="F4083" s="3">
        <v>1</v>
      </c>
      <c r="G4083" s="2" t="s">
        <v>1101</v>
      </c>
      <c r="H4083" s="2" t="s">
        <v>17427</v>
      </c>
      <c r="I4083" s="3" t="s">
        <v>17428</v>
      </c>
      <c r="J4083" s="3" t="s">
        <v>1098</v>
      </c>
      <c r="K4083" s="2" t="s">
        <v>17429</v>
      </c>
    </row>
    <row r="4084" spans="1:11" x14ac:dyDescent="0.25">
      <c r="A4084" s="2" t="s">
        <v>17430</v>
      </c>
      <c r="B4084" s="2" t="s">
        <v>324</v>
      </c>
      <c r="C4084" s="2" t="s">
        <v>38</v>
      </c>
      <c r="D4084" s="2" t="s">
        <v>325</v>
      </c>
      <c r="E4084" s="2" t="s">
        <v>393</v>
      </c>
      <c r="F4084" s="3">
        <v>2</v>
      </c>
      <c r="G4084" s="2" t="s">
        <v>1101</v>
      </c>
      <c r="H4084" s="2" t="s">
        <v>17431</v>
      </c>
      <c r="I4084" s="3" t="s">
        <v>17432</v>
      </c>
      <c r="J4084" s="3" t="s">
        <v>1098</v>
      </c>
      <c r="K4084" s="2" t="s">
        <v>17433</v>
      </c>
    </row>
    <row r="4085" spans="1:11" x14ac:dyDescent="0.25">
      <c r="A4085" s="2" t="s">
        <v>17434</v>
      </c>
      <c r="B4085" s="2" t="s">
        <v>324</v>
      </c>
      <c r="C4085" s="2" t="s">
        <v>38</v>
      </c>
      <c r="D4085" s="2" t="s">
        <v>325</v>
      </c>
      <c r="E4085" s="2" t="s">
        <v>393</v>
      </c>
      <c r="F4085" s="3">
        <v>3</v>
      </c>
      <c r="G4085" s="2" t="s">
        <v>1101</v>
      </c>
      <c r="H4085" s="2" t="s">
        <v>17435</v>
      </c>
      <c r="I4085" s="3" t="s">
        <v>17436</v>
      </c>
      <c r="J4085" s="3" t="s">
        <v>1098</v>
      </c>
      <c r="K4085" s="2" t="s">
        <v>17437</v>
      </c>
    </row>
    <row r="4086" spans="1:11" x14ac:dyDescent="0.25">
      <c r="A4086" s="2" t="s">
        <v>17438</v>
      </c>
      <c r="B4086" s="2" t="s">
        <v>324</v>
      </c>
      <c r="C4086" s="2" t="s">
        <v>38</v>
      </c>
      <c r="D4086" s="2" t="s">
        <v>325</v>
      </c>
      <c r="E4086" s="2" t="s">
        <v>393</v>
      </c>
      <c r="F4086" s="3">
        <v>4</v>
      </c>
      <c r="G4086" s="2" t="s">
        <v>1101</v>
      </c>
      <c r="H4086" s="2" t="s">
        <v>17439</v>
      </c>
      <c r="I4086" s="3" t="s">
        <v>17440</v>
      </c>
      <c r="J4086" s="3" t="s">
        <v>1098</v>
      </c>
      <c r="K4086" s="2" t="s">
        <v>17441</v>
      </c>
    </row>
    <row r="4087" spans="1:11" x14ac:dyDescent="0.25">
      <c r="A4087" s="2" t="s">
        <v>17442</v>
      </c>
      <c r="B4087" s="2" t="s">
        <v>324</v>
      </c>
      <c r="C4087" s="2" t="s">
        <v>38</v>
      </c>
      <c r="D4087" s="2" t="s">
        <v>325</v>
      </c>
      <c r="E4087" s="2" t="s">
        <v>393</v>
      </c>
      <c r="F4087" s="3">
        <v>5</v>
      </c>
      <c r="G4087" s="2" t="s">
        <v>1101</v>
      </c>
      <c r="H4087" s="2" t="s">
        <v>17443</v>
      </c>
      <c r="I4087" s="3" t="s">
        <v>17444</v>
      </c>
      <c r="J4087" s="3" t="s">
        <v>1098</v>
      </c>
      <c r="K4087" s="2" t="s">
        <v>17445</v>
      </c>
    </row>
    <row r="4088" spans="1:11" x14ac:dyDescent="0.25">
      <c r="A4088" s="2" t="s">
        <v>17446</v>
      </c>
      <c r="B4088" s="2" t="s">
        <v>324</v>
      </c>
      <c r="C4088" s="2" t="s">
        <v>38</v>
      </c>
      <c r="D4088" s="2" t="s">
        <v>325</v>
      </c>
      <c r="E4088" s="2" t="s">
        <v>393</v>
      </c>
      <c r="F4088" s="3">
        <v>6</v>
      </c>
      <c r="G4088" s="2" t="s">
        <v>1101</v>
      </c>
      <c r="H4088" s="2" t="s">
        <v>17447</v>
      </c>
      <c r="I4088" s="3" t="s">
        <v>17448</v>
      </c>
      <c r="J4088" s="3" t="s">
        <v>1098</v>
      </c>
      <c r="K4088" s="2" t="s">
        <v>17449</v>
      </c>
    </row>
    <row r="4089" spans="1:11" x14ac:dyDescent="0.25">
      <c r="A4089" s="2" t="s">
        <v>17450</v>
      </c>
      <c r="B4089" s="2" t="s">
        <v>324</v>
      </c>
      <c r="C4089" s="2" t="s">
        <v>38</v>
      </c>
      <c r="D4089" s="2" t="s">
        <v>325</v>
      </c>
      <c r="E4089" s="2" t="s">
        <v>398</v>
      </c>
      <c r="F4089" s="3">
        <v>0</v>
      </c>
      <c r="G4089" s="2" t="s">
        <v>1095</v>
      </c>
      <c r="H4089" s="2" t="s">
        <v>17451</v>
      </c>
      <c r="I4089" s="3" t="s">
        <v>17452</v>
      </c>
      <c r="J4089" s="3" t="s">
        <v>1132</v>
      </c>
      <c r="K4089" s="2" t="s">
        <v>17453</v>
      </c>
    </row>
    <row r="4090" spans="1:11" x14ac:dyDescent="0.25">
      <c r="A4090" s="2" t="s">
        <v>17454</v>
      </c>
      <c r="B4090" s="2" t="s">
        <v>324</v>
      </c>
      <c r="C4090" s="2" t="s">
        <v>38</v>
      </c>
      <c r="D4090" s="2" t="s">
        <v>325</v>
      </c>
      <c r="E4090" s="2" t="s">
        <v>398</v>
      </c>
      <c r="F4090" s="3">
        <v>1</v>
      </c>
      <c r="G4090" s="2" t="s">
        <v>1101</v>
      </c>
      <c r="H4090" s="2" t="s">
        <v>17455</v>
      </c>
      <c r="I4090" s="3" t="s">
        <v>17456</v>
      </c>
      <c r="J4090" s="3" t="s">
        <v>1132</v>
      </c>
      <c r="K4090" s="2" t="s">
        <v>17457</v>
      </c>
    </row>
    <row r="4091" spans="1:11" x14ac:dyDescent="0.25">
      <c r="A4091" s="2" t="s">
        <v>17458</v>
      </c>
      <c r="B4091" s="2" t="s">
        <v>324</v>
      </c>
      <c r="C4091" s="2" t="s">
        <v>38</v>
      </c>
      <c r="D4091" s="2" t="s">
        <v>325</v>
      </c>
      <c r="E4091" s="2" t="s">
        <v>398</v>
      </c>
      <c r="F4091" s="3">
        <v>2</v>
      </c>
      <c r="G4091" s="2" t="s">
        <v>1101</v>
      </c>
      <c r="H4091" s="2" t="s">
        <v>17459</v>
      </c>
      <c r="I4091" s="3" t="s">
        <v>17460</v>
      </c>
      <c r="J4091" s="3" t="s">
        <v>1132</v>
      </c>
      <c r="K4091" s="2" t="s">
        <v>17461</v>
      </c>
    </row>
    <row r="4092" spans="1:11" x14ac:dyDescent="0.25">
      <c r="A4092" s="2" t="s">
        <v>17462</v>
      </c>
      <c r="B4092" s="2" t="s">
        <v>324</v>
      </c>
      <c r="C4092" s="2" t="s">
        <v>38</v>
      </c>
      <c r="D4092" s="2" t="s">
        <v>325</v>
      </c>
      <c r="E4092" s="2" t="s">
        <v>398</v>
      </c>
      <c r="F4092" s="3">
        <v>3</v>
      </c>
      <c r="G4092" s="2" t="s">
        <v>1101</v>
      </c>
      <c r="H4092" s="2" t="s">
        <v>17463</v>
      </c>
      <c r="I4092" s="3" t="s">
        <v>17464</v>
      </c>
      <c r="J4092" s="3" t="s">
        <v>1132</v>
      </c>
      <c r="K4092" s="2" t="s">
        <v>17465</v>
      </c>
    </row>
    <row r="4093" spans="1:11" x14ac:dyDescent="0.25">
      <c r="A4093" s="2" t="s">
        <v>17466</v>
      </c>
      <c r="B4093" s="2" t="s">
        <v>324</v>
      </c>
      <c r="C4093" s="2" t="s">
        <v>38</v>
      </c>
      <c r="D4093" s="2" t="s">
        <v>325</v>
      </c>
      <c r="E4093" s="2" t="s">
        <v>398</v>
      </c>
      <c r="F4093" s="3">
        <v>4</v>
      </c>
      <c r="G4093" s="2" t="s">
        <v>1101</v>
      </c>
      <c r="H4093" s="2" t="s">
        <v>17467</v>
      </c>
      <c r="I4093" s="3" t="s">
        <v>17468</v>
      </c>
      <c r="J4093" s="3" t="s">
        <v>1132</v>
      </c>
      <c r="K4093" s="2" t="s">
        <v>17469</v>
      </c>
    </row>
    <row r="4094" spans="1:11" x14ac:dyDescent="0.25">
      <c r="A4094" s="2" t="s">
        <v>17470</v>
      </c>
      <c r="B4094" s="2" t="s">
        <v>324</v>
      </c>
      <c r="C4094" s="2" t="s">
        <v>38</v>
      </c>
      <c r="D4094" s="2" t="s">
        <v>325</v>
      </c>
      <c r="E4094" s="2" t="s">
        <v>398</v>
      </c>
      <c r="F4094" s="3">
        <v>5</v>
      </c>
      <c r="G4094" s="2" t="s">
        <v>1101</v>
      </c>
      <c r="H4094" s="2" t="s">
        <v>17471</v>
      </c>
      <c r="I4094" s="3" t="s">
        <v>17472</v>
      </c>
      <c r="J4094" s="3" t="s">
        <v>1132</v>
      </c>
      <c r="K4094" s="2" t="s">
        <v>17473</v>
      </c>
    </row>
    <row r="4095" spans="1:11" x14ac:dyDescent="0.25">
      <c r="A4095" s="2" t="s">
        <v>17474</v>
      </c>
      <c r="B4095" s="2" t="s">
        <v>324</v>
      </c>
      <c r="C4095" s="2" t="s">
        <v>38</v>
      </c>
      <c r="D4095" s="2" t="s">
        <v>325</v>
      </c>
      <c r="E4095" s="2" t="s">
        <v>398</v>
      </c>
      <c r="F4095" s="3">
        <v>6</v>
      </c>
      <c r="G4095" s="2" t="s">
        <v>1101</v>
      </c>
      <c r="H4095" s="2" t="s">
        <v>17475</v>
      </c>
      <c r="I4095" s="3" t="s">
        <v>17476</v>
      </c>
      <c r="J4095" s="3" t="s">
        <v>1132</v>
      </c>
      <c r="K4095" s="2" t="s">
        <v>17477</v>
      </c>
    </row>
    <row r="4096" spans="1:11" x14ac:dyDescent="0.25">
      <c r="A4096" s="2" t="s">
        <v>17478</v>
      </c>
      <c r="B4096" s="2" t="s">
        <v>324</v>
      </c>
      <c r="C4096" s="2" t="s">
        <v>38</v>
      </c>
      <c r="D4096" s="2" t="s">
        <v>325</v>
      </c>
      <c r="E4096" s="2" t="s">
        <v>405</v>
      </c>
      <c r="F4096" s="3">
        <v>0</v>
      </c>
      <c r="G4096" s="2" t="s">
        <v>1095</v>
      </c>
      <c r="H4096" s="2" t="s">
        <v>17479</v>
      </c>
      <c r="I4096" s="3" t="s">
        <v>17480</v>
      </c>
      <c r="J4096" s="3" t="s">
        <v>1098</v>
      </c>
      <c r="K4096" s="2" t="s">
        <v>17481</v>
      </c>
    </row>
    <row r="4097" spans="1:11" x14ac:dyDescent="0.25">
      <c r="A4097" s="2" t="s">
        <v>17482</v>
      </c>
      <c r="B4097" s="2" t="s">
        <v>324</v>
      </c>
      <c r="C4097" s="2" t="s">
        <v>38</v>
      </c>
      <c r="D4097" s="2" t="s">
        <v>325</v>
      </c>
      <c r="E4097" s="2" t="s">
        <v>405</v>
      </c>
      <c r="F4097" s="3">
        <v>1</v>
      </c>
      <c r="G4097" s="2" t="s">
        <v>1101</v>
      </c>
      <c r="H4097" s="2" t="s">
        <v>17483</v>
      </c>
      <c r="I4097" s="3" t="s">
        <v>17484</v>
      </c>
      <c r="J4097" s="3" t="s">
        <v>1098</v>
      </c>
      <c r="K4097" s="2" t="s">
        <v>17485</v>
      </c>
    </row>
    <row r="4098" spans="1:11" x14ac:dyDescent="0.25">
      <c r="A4098" s="2" t="s">
        <v>17486</v>
      </c>
      <c r="B4098" s="2" t="s">
        <v>324</v>
      </c>
      <c r="C4098" s="2" t="s">
        <v>38</v>
      </c>
      <c r="D4098" s="2" t="s">
        <v>325</v>
      </c>
      <c r="E4098" s="2" t="s">
        <v>405</v>
      </c>
      <c r="F4098" s="3">
        <v>2</v>
      </c>
      <c r="G4098" s="2" t="s">
        <v>1101</v>
      </c>
      <c r="H4098" s="2" t="s">
        <v>17487</v>
      </c>
      <c r="I4098" s="3" t="s">
        <v>17488</v>
      </c>
      <c r="J4098" s="3" t="s">
        <v>1098</v>
      </c>
      <c r="K4098" s="2" t="s">
        <v>17489</v>
      </c>
    </row>
    <row r="4099" spans="1:11" x14ac:dyDescent="0.25">
      <c r="A4099" s="2" t="s">
        <v>17490</v>
      </c>
      <c r="B4099" s="2" t="s">
        <v>324</v>
      </c>
      <c r="C4099" s="2" t="s">
        <v>38</v>
      </c>
      <c r="D4099" s="2" t="s">
        <v>325</v>
      </c>
      <c r="E4099" s="2" t="s">
        <v>405</v>
      </c>
      <c r="F4099" s="3">
        <v>3</v>
      </c>
      <c r="G4099" s="2" t="s">
        <v>1101</v>
      </c>
      <c r="H4099" s="2" t="s">
        <v>17491</v>
      </c>
      <c r="I4099" s="3" t="s">
        <v>17492</v>
      </c>
      <c r="J4099" s="3" t="s">
        <v>1098</v>
      </c>
      <c r="K4099" s="2" t="s">
        <v>17493</v>
      </c>
    </row>
    <row r="4100" spans="1:11" x14ac:dyDescent="0.25">
      <c r="A4100" s="2" t="s">
        <v>17494</v>
      </c>
      <c r="B4100" s="2" t="s">
        <v>324</v>
      </c>
      <c r="C4100" s="2" t="s">
        <v>38</v>
      </c>
      <c r="D4100" s="2" t="s">
        <v>325</v>
      </c>
      <c r="E4100" s="2" t="s">
        <v>405</v>
      </c>
      <c r="F4100" s="3">
        <v>4</v>
      </c>
      <c r="G4100" s="2" t="s">
        <v>1101</v>
      </c>
      <c r="H4100" s="2" t="s">
        <v>17495</v>
      </c>
      <c r="I4100" s="3" t="s">
        <v>17496</v>
      </c>
      <c r="J4100" s="3" t="s">
        <v>1098</v>
      </c>
      <c r="K4100" s="2" t="s">
        <v>17497</v>
      </c>
    </row>
    <row r="4101" spans="1:11" x14ac:dyDescent="0.25">
      <c r="A4101" s="2" t="s">
        <v>17498</v>
      </c>
      <c r="B4101" s="2" t="s">
        <v>324</v>
      </c>
      <c r="C4101" s="2" t="s">
        <v>38</v>
      </c>
      <c r="D4101" s="2" t="s">
        <v>325</v>
      </c>
      <c r="E4101" s="2" t="s">
        <v>405</v>
      </c>
      <c r="F4101" s="3">
        <v>5</v>
      </c>
      <c r="G4101" s="2" t="s">
        <v>1101</v>
      </c>
      <c r="H4101" s="2" t="s">
        <v>17499</v>
      </c>
      <c r="I4101" s="3" t="s">
        <v>17500</v>
      </c>
      <c r="J4101" s="3" t="s">
        <v>1098</v>
      </c>
      <c r="K4101" s="2" t="s">
        <v>17501</v>
      </c>
    </row>
    <row r="4102" spans="1:11" x14ac:dyDescent="0.25">
      <c r="A4102" s="2" t="s">
        <v>17502</v>
      </c>
      <c r="B4102" s="2" t="s">
        <v>324</v>
      </c>
      <c r="C4102" s="2" t="s">
        <v>38</v>
      </c>
      <c r="D4102" s="2" t="s">
        <v>325</v>
      </c>
      <c r="E4102" s="2" t="s">
        <v>405</v>
      </c>
      <c r="F4102" s="3">
        <v>6</v>
      </c>
      <c r="G4102" s="2" t="s">
        <v>1101</v>
      </c>
      <c r="H4102" s="2" t="s">
        <v>17503</v>
      </c>
      <c r="I4102" s="3" t="s">
        <v>17504</v>
      </c>
      <c r="J4102" s="3" t="s">
        <v>1098</v>
      </c>
      <c r="K4102" s="2" t="s">
        <v>17505</v>
      </c>
    </row>
    <row r="4103" spans="1:11" x14ac:dyDescent="0.25">
      <c r="A4103" s="2" t="s">
        <v>17506</v>
      </c>
      <c r="B4103" s="2" t="s">
        <v>324</v>
      </c>
      <c r="C4103" s="2" t="s">
        <v>38</v>
      </c>
      <c r="D4103" s="2" t="s">
        <v>325</v>
      </c>
      <c r="E4103" s="2" t="s">
        <v>401</v>
      </c>
      <c r="F4103" s="3">
        <v>0</v>
      </c>
      <c r="G4103" s="2" t="s">
        <v>1095</v>
      </c>
      <c r="H4103" s="2" t="s">
        <v>17507</v>
      </c>
      <c r="I4103" s="3" t="s">
        <v>17508</v>
      </c>
      <c r="J4103" s="3" t="s">
        <v>1098</v>
      </c>
      <c r="K4103" s="2" t="s">
        <v>17509</v>
      </c>
    </row>
    <row r="4104" spans="1:11" x14ac:dyDescent="0.25">
      <c r="A4104" s="2" t="s">
        <v>17510</v>
      </c>
      <c r="B4104" s="2" t="s">
        <v>324</v>
      </c>
      <c r="C4104" s="2" t="s">
        <v>38</v>
      </c>
      <c r="D4104" s="2" t="s">
        <v>325</v>
      </c>
      <c r="E4104" s="2" t="s">
        <v>401</v>
      </c>
      <c r="F4104" s="3">
        <v>1</v>
      </c>
      <c r="G4104" s="2" t="s">
        <v>1101</v>
      </c>
      <c r="H4104" s="2" t="s">
        <v>17511</v>
      </c>
      <c r="I4104" s="3" t="s">
        <v>17512</v>
      </c>
      <c r="J4104" s="3" t="s">
        <v>1098</v>
      </c>
      <c r="K4104" s="2" t="s">
        <v>17513</v>
      </c>
    </row>
    <row r="4105" spans="1:11" x14ac:dyDescent="0.25">
      <c r="A4105" s="2" t="s">
        <v>17514</v>
      </c>
      <c r="B4105" s="2" t="s">
        <v>324</v>
      </c>
      <c r="C4105" s="2" t="s">
        <v>38</v>
      </c>
      <c r="D4105" s="2" t="s">
        <v>325</v>
      </c>
      <c r="E4105" s="2" t="s">
        <v>401</v>
      </c>
      <c r="F4105" s="3">
        <v>2</v>
      </c>
      <c r="G4105" s="2" t="s">
        <v>1101</v>
      </c>
      <c r="H4105" s="2" t="s">
        <v>17515</v>
      </c>
      <c r="I4105" s="3" t="s">
        <v>17516</v>
      </c>
      <c r="J4105" s="3" t="s">
        <v>1098</v>
      </c>
      <c r="K4105" s="2" t="s">
        <v>17517</v>
      </c>
    </row>
    <row r="4106" spans="1:11" x14ac:dyDescent="0.25">
      <c r="A4106" s="2" t="s">
        <v>17518</v>
      </c>
      <c r="B4106" s="2" t="s">
        <v>324</v>
      </c>
      <c r="C4106" s="2" t="s">
        <v>38</v>
      </c>
      <c r="D4106" s="2" t="s">
        <v>325</v>
      </c>
      <c r="E4106" s="2" t="s">
        <v>401</v>
      </c>
      <c r="F4106" s="3">
        <v>3</v>
      </c>
      <c r="G4106" s="2" t="s">
        <v>1101</v>
      </c>
      <c r="H4106" s="2" t="s">
        <v>17519</v>
      </c>
      <c r="I4106" s="3" t="s">
        <v>17520</v>
      </c>
      <c r="J4106" s="3" t="s">
        <v>1098</v>
      </c>
      <c r="K4106" s="2" t="s">
        <v>17521</v>
      </c>
    </row>
    <row r="4107" spans="1:11" x14ac:dyDescent="0.25">
      <c r="A4107" s="2" t="s">
        <v>17522</v>
      </c>
      <c r="B4107" s="2" t="s">
        <v>324</v>
      </c>
      <c r="C4107" s="2" t="s">
        <v>38</v>
      </c>
      <c r="D4107" s="2" t="s">
        <v>325</v>
      </c>
      <c r="E4107" s="2" t="s">
        <v>401</v>
      </c>
      <c r="F4107" s="3">
        <v>4</v>
      </c>
      <c r="G4107" s="2" t="s">
        <v>1101</v>
      </c>
      <c r="H4107" s="2" t="s">
        <v>17523</v>
      </c>
      <c r="I4107" s="3" t="s">
        <v>17524</v>
      </c>
      <c r="J4107" s="3" t="s">
        <v>1098</v>
      </c>
      <c r="K4107" s="2" t="s">
        <v>17525</v>
      </c>
    </row>
    <row r="4108" spans="1:11" x14ac:dyDescent="0.25">
      <c r="A4108" s="2" t="s">
        <v>17526</v>
      </c>
      <c r="B4108" s="2" t="s">
        <v>324</v>
      </c>
      <c r="C4108" s="2" t="s">
        <v>38</v>
      </c>
      <c r="D4108" s="2" t="s">
        <v>325</v>
      </c>
      <c r="E4108" s="2" t="s">
        <v>401</v>
      </c>
      <c r="F4108" s="3">
        <v>5</v>
      </c>
      <c r="G4108" s="2" t="s">
        <v>1101</v>
      </c>
      <c r="H4108" s="2" t="s">
        <v>17527</v>
      </c>
      <c r="I4108" s="3" t="s">
        <v>17528</v>
      </c>
      <c r="J4108" s="3" t="s">
        <v>1098</v>
      </c>
      <c r="K4108" s="2" t="s">
        <v>17529</v>
      </c>
    </row>
    <row r="4109" spans="1:11" x14ac:dyDescent="0.25">
      <c r="A4109" s="2" t="s">
        <v>17530</v>
      </c>
      <c r="B4109" s="2" t="s">
        <v>324</v>
      </c>
      <c r="C4109" s="2" t="s">
        <v>38</v>
      </c>
      <c r="D4109" s="2" t="s">
        <v>325</v>
      </c>
      <c r="E4109" s="2" t="s">
        <v>401</v>
      </c>
      <c r="F4109" s="3">
        <v>6</v>
      </c>
      <c r="G4109" s="2" t="s">
        <v>1101</v>
      </c>
      <c r="H4109" s="2" t="s">
        <v>17531</v>
      </c>
      <c r="I4109" s="3" t="s">
        <v>17532</v>
      </c>
      <c r="J4109" s="3" t="s">
        <v>1098</v>
      </c>
      <c r="K4109" s="2" t="s">
        <v>17533</v>
      </c>
    </row>
    <row r="4110" spans="1:11" x14ac:dyDescent="0.25">
      <c r="A4110" s="2" t="s">
        <v>17534</v>
      </c>
      <c r="B4110" s="2" t="s">
        <v>327</v>
      </c>
      <c r="C4110" s="2" t="s">
        <v>38</v>
      </c>
      <c r="D4110" s="2" t="s">
        <v>328</v>
      </c>
      <c r="E4110" s="2" t="s">
        <v>380</v>
      </c>
      <c r="F4110" s="3">
        <v>0</v>
      </c>
      <c r="G4110" s="2" t="s">
        <v>1095</v>
      </c>
      <c r="H4110" s="2" t="s">
        <v>17535</v>
      </c>
      <c r="I4110" s="3" t="s">
        <v>17536</v>
      </c>
      <c r="J4110" s="3" t="s">
        <v>1132</v>
      </c>
      <c r="K4110" s="2" t="s">
        <v>17537</v>
      </c>
    </row>
    <row r="4111" spans="1:11" x14ac:dyDescent="0.25">
      <c r="A4111" s="2" t="s">
        <v>17538</v>
      </c>
      <c r="B4111" s="2" t="s">
        <v>327</v>
      </c>
      <c r="C4111" s="2" t="s">
        <v>38</v>
      </c>
      <c r="D4111" s="2" t="s">
        <v>328</v>
      </c>
      <c r="E4111" s="2" t="s">
        <v>380</v>
      </c>
      <c r="F4111" s="3">
        <v>1</v>
      </c>
      <c r="G4111" s="2" t="s">
        <v>1101</v>
      </c>
      <c r="H4111" s="2" t="s">
        <v>17539</v>
      </c>
      <c r="I4111" s="3" t="s">
        <v>17540</v>
      </c>
      <c r="J4111" s="3" t="s">
        <v>1132</v>
      </c>
      <c r="K4111" s="2" t="s">
        <v>17541</v>
      </c>
    </row>
    <row r="4112" spans="1:11" x14ac:dyDescent="0.25">
      <c r="A4112" s="2" t="s">
        <v>17542</v>
      </c>
      <c r="B4112" s="2" t="s">
        <v>327</v>
      </c>
      <c r="C4112" s="2" t="s">
        <v>38</v>
      </c>
      <c r="D4112" s="2" t="s">
        <v>328</v>
      </c>
      <c r="E4112" s="2" t="s">
        <v>380</v>
      </c>
      <c r="F4112" s="3">
        <v>2</v>
      </c>
      <c r="G4112" s="2" t="s">
        <v>1101</v>
      </c>
      <c r="H4112" s="2" t="s">
        <v>17543</v>
      </c>
      <c r="I4112" s="3" t="s">
        <v>17544</v>
      </c>
      <c r="J4112" s="3" t="s">
        <v>1132</v>
      </c>
      <c r="K4112" s="2" t="s">
        <v>17545</v>
      </c>
    </row>
    <row r="4113" spans="1:11" x14ac:dyDescent="0.25">
      <c r="A4113" s="2" t="s">
        <v>17546</v>
      </c>
      <c r="B4113" s="2" t="s">
        <v>327</v>
      </c>
      <c r="C4113" s="2" t="s">
        <v>38</v>
      </c>
      <c r="D4113" s="2" t="s">
        <v>328</v>
      </c>
      <c r="E4113" s="2" t="s">
        <v>380</v>
      </c>
      <c r="F4113" s="3">
        <v>3</v>
      </c>
      <c r="G4113" s="2" t="s">
        <v>1101</v>
      </c>
      <c r="H4113" s="2" t="s">
        <v>17547</v>
      </c>
      <c r="I4113" s="3" t="s">
        <v>17548</v>
      </c>
      <c r="J4113" s="3" t="s">
        <v>1132</v>
      </c>
      <c r="K4113" s="2" t="s">
        <v>17549</v>
      </c>
    </row>
    <row r="4114" spans="1:11" x14ac:dyDescent="0.25">
      <c r="A4114" s="2" t="s">
        <v>17550</v>
      </c>
      <c r="B4114" s="2" t="s">
        <v>327</v>
      </c>
      <c r="C4114" s="2" t="s">
        <v>38</v>
      </c>
      <c r="D4114" s="2" t="s">
        <v>328</v>
      </c>
      <c r="E4114" s="2" t="s">
        <v>380</v>
      </c>
      <c r="F4114" s="3">
        <v>4</v>
      </c>
      <c r="G4114" s="2" t="s">
        <v>1101</v>
      </c>
      <c r="H4114" s="2" t="s">
        <v>17551</v>
      </c>
      <c r="I4114" s="3" t="s">
        <v>17552</v>
      </c>
      <c r="J4114" s="3" t="s">
        <v>1132</v>
      </c>
      <c r="K4114" s="2" t="s">
        <v>17553</v>
      </c>
    </row>
    <row r="4115" spans="1:11" x14ac:dyDescent="0.25">
      <c r="A4115" s="2" t="s">
        <v>17554</v>
      </c>
      <c r="B4115" s="2" t="s">
        <v>327</v>
      </c>
      <c r="C4115" s="2" t="s">
        <v>38</v>
      </c>
      <c r="D4115" s="2" t="s">
        <v>328</v>
      </c>
      <c r="E4115" s="2" t="s">
        <v>380</v>
      </c>
      <c r="F4115" s="3">
        <v>5</v>
      </c>
      <c r="G4115" s="2" t="s">
        <v>1101</v>
      </c>
      <c r="H4115" s="2" t="s">
        <v>17555</v>
      </c>
      <c r="I4115" s="3" t="s">
        <v>17556</v>
      </c>
      <c r="J4115" s="3" t="s">
        <v>1132</v>
      </c>
      <c r="K4115" s="2" t="s">
        <v>17557</v>
      </c>
    </row>
    <row r="4116" spans="1:11" x14ac:dyDescent="0.25">
      <c r="A4116" s="2" t="s">
        <v>17558</v>
      </c>
      <c r="B4116" s="2" t="s">
        <v>327</v>
      </c>
      <c r="C4116" s="2" t="s">
        <v>38</v>
      </c>
      <c r="D4116" s="2" t="s">
        <v>328</v>
      </c>
      <c r="E4116" s="2" t="s">
        <v>380</v>
      </c>
      <c r="F4116" s="3">
        <v>6</v>
      </c>
      <c r="G4116" s="2" t="s">
        <v>1101</v>
      </c>
      <c r="H4116" s="2" t="s">
        <v>17559</v>
      </c>
      <c r="I4116" s="3" t="s">
        <v>17560</v>
      </c>
      <c r="J4116" s="3" t="s">
        <v>1132</v>
      </c>
      <c r="K4116" s="2" t="s">
        <v>17561</v>
      </c>
    </row>
    <row r="4117" spans="1:11" x14ac:dyDescent="0.25">
      <c r="A4117" s="2" t="s">
        <v>17562</v>
      </c>
      <c r="B4117" s="2" t="s">
        <v>327</v>
      </c>
      <c r="C4117" s="2" t="s">
        <v>38</v>
      </c>
      <c r="D4117" s="2" t="s">
        <v>328</v>
      </c>
      <c r="E4117" s="2" t="s">
        <v>393</v>
      </c>
      <c r="F4117" s="3">
        <v>0</v>
      </c>
      <c r="G4117" s="2" t="s">
        <v>1095</v>
      </c>
      <c r="H4117" s="2" t="s">
        <v>17563</v>
      </c>
      <c r="I4117" s="3" t="s">
        <v>17564</v>
      </c>
      <c r="J4117" s="3" t="s">
        <v>1098</v>
      </c>
      <c r="K4117" s="2" t="s">
        <v>17565</v>
      </c>
    </row>
    <row r="4118" spans="1:11" x14ac:dyDescent="0.25">
      <c r="A4118" s="2" t="s">
        <v>17566</v>
      </c>
      <c r="B4118" s="2" t="s">
        <v>327</v>
      </c>
      <c r="C4118" s="2" t="s">
        <v>38</v>
      </c>
      <c r="D4118" s="2" t="s">
        <v>328</v>
      </c>
      <c r="E4118" s="2" t="s">
        <v>393</v>
      </c>
      <c r="F4118" s="3">
        <v>1</v>
      </c>
      <c r="G4118" s="2" t="s">
        <v>1101</v>
      </c>
      <c r="H4118" s="2" t="s">
        <v>17567</v>
      </c>
      <c r="I4118" s="3" t="s">
        <v>17568</v>
      </c>
      <c r="J4118" s="3" t="s">
        <v>2720</v>
      </c>
      <c r="K4118" s="2" t="s">
        <v>17569</v>
      </c>
    </row>
    <row r="4119" spans="1:11" x14ac:dyDescent="0.25">
      <c r="A4119" s="2" t="s">
        <v>17570</v>
      </c>
      <c r="B4119" s="2" t="s">
        <v>327</v>
      </c>
      <c r="C4119" s="2" t="s">
        <v>38</v>
      </c>
      <c r="D4119" s="2" t="s">
        <v>328</v>
      </c>
      <c r="E4119" s="2" t="s">
        <v>393</v>
      </c>
      <c r="F4119" s="3">
        <v>2</v>
      </c>
      <c r="G4119" s="2" t="s">
        <v>1101</v>
      </c>
      <c r="H4119" s="2" t="s">
        <v>17571</v>
      </c>
      <c r="I4119" s="3" t="s">
        <v>17572</v>
      </c>
      <c r="J4119" s="3" t="s">
        <v>1098</v>
      </c>
      <c r="K4119" s="2" t="s">
        <v>17573</v>
      </c>
    </row>
    <row r="4120" spans="1:11" x14ac:dyDescent="0.25">
      <c r="A4120" s="2" t="s">
        <v>17574</v>
      </c>
      <c r="B4120" s="2" t="s">
        <v>327</v>
      </c>
      <c r="C4120" s="2" t="s">
        <v>38</v>
      </c>
      <c r="D4120" s="2" t="s">
        <v>328</v>
      </c>
      <c r="E4120" s="2" t="s">
        <v>393</v>
      </c>
      <c r="F4120" s="3">
        <v>3</v>
      </c>
      <c r="G4120" s="2" t="s">
        <v>1101</v>
      </c>
      <c r="H4120" s="2" t="s">
        <v>17575</v>
      </c>
      <c r="I4120" s="3" t="s">
        <v>17576</v>
      </c>
      <c r="J4120" s="3" t="s">
        <v>1098</v>
      </c>
      <c r="K4120" s="2" t="s">
        <v>17577</v>
      </c>
    </row>
    <row r="4121" spans="1:11" x14ac:dyDescent="0.25">
      <c r="A4121" s="2" t="s">
        <v>17578</v>
      </c>
      <c r="B4121" s="2" t="s">
        <v>327</v>
      </c>
      <c r="C4121" s="2" t="s">
        <v>38</v>
      </c>
      <c r="D4121" s="2" t="s">
        <v>328</v>
      </c>
      <c r="E4121" s="2" t="s">
        <v>393</v>
      </c>
      <c r="F4121" s="3">
        <v>4</v>
      </c>
      <c r="G4121" s="2" t="s">
        <v>1101</v>
      </c>
      <c r="H4121" s="2" t="s">
        <v>17579</v>
      </c>
      <c r="I4121" s="3" t="s">
        <v>17580</v>
      </c>
      <c r="J4121" s="3" t="s">
        <v>1098</v>
      </c>
      <c r="K4121" s="2" t="s">
        <v>17581</v>
      </c>
    </row>
    <row r="4122" spans="1:11" x14ac:dyDescent="0.25">
      <c r="A4122" s="2" t="s">
        <v>17582</v>
      </c>
      <c r="B4122" s="2" t="s">
        <v>327</v>
      </c>
      <c r="C4122" s="2" t="s">
        <v>38</v>
      </c>
      <c r="D4122" s="2" t="s">
        <v>328</v>
      </c>
      <c r="E4122" s="2" t="s">
        <v>393</v>
      </c>
      <c r="F4122" s="3">
        <v>5</v>
      </c>
      <c r="G4122" s="2" t="s">
        <v>1101</v>
      </c>
      <c r="H4122" s="2" t="s">
        <v>17583</v>
      </c>
      <c r="I4122" s="3" t="s">
        <v>17584</v>
      </c>
      <c r="J4122" s="3" t="s">
        <v>1098</v>
      </c>
      <c r="K4122" s="2" t="s">
        <v>17585</v>
      </c>
    </row>
    <row r="4123" spans="1:11" x14ac:dyDescent="0.25">
      <c r="A4123" s="2" t="s">
        <v>17586</v>
      </c>
      <c r="B4123" s="2" t="s">
        <v>327</v>
      </c>
      <c r="C4123" s="2" t="s">
        <v>38</v>
      </c>
      <c r="D4123" s="2" t="s">
        <v>328</v>
      </c>
      <c r="E4123" s="2" t="s">
        <v>393</v>
      </c>
      <c r="F4123" s="3">
        <v>6</v>
      </c>
      <c r="G4123" s="2" t="s">
        <v>1101</v>
      </c>
      <c r="H4123" s="2" t="s">
        <v>17587</v>
      </c>
      <c r="I4123" s="3" t="s">
        <v>17588</v>
      </c>
      <c r="J4123" s="3" t="s">
        <v>1098</v>
      </c>
      <c r="K4123" s="2" t="s">
        <v>17589</v>
      </c>
    </row>
    <row r="4124" spans="1:11" x14ac:dyDescent="0.25">
      <c r="A4124" s="2" t="s">
        <v>17590</v>
      </c>
      <c r="B4124" s="2" t="s">
        <v>327</v>
      </c>
      <c r="C4124" s="2" t="s">
        <v>38</v>
      </c>
      <c r="D4124" s="2" t="s">
        <v>328</v>
      </c>
      <c r="E4124" s="2" t="s">
        <v>398</v>
      </c>
      <c r="F4124" s="3">
        <v>0</v>
      </c>
      <c r="G4124" s="2" t="s">
        <v>1095</v>
      </c>
      <c r="H4124" s="2" t="s">
        <v>17591</v>
      </c>
      <c r="I4124" s="3" t="s">
        <v>17592</v>
      </c>
      <c r="J4124" s="3" t="s">
        <v>1098</v>
      </c>
      <c r="K4124" s="2" t="s">
        <v>17593</v>
      </c>
    </row>
    <row r="4125" spans="1:11" x14ac:dyDescent="0.25">
      <c r="A4125" s="2" t="s">
        <v>17594</v>
      </c>
      <c r="B4125" s="2" t="s">
        <v>327</v>
      </c>
      <c r="C4125" s="2" t="s">
        <v>38</v>
      </c>
      <c r="D4125" s="2" t="s">
        <v>328</v>
      </c>
      <c r="E4125" s="2" t="s">
        <v>398</v>
      </c>
      <c r="F4125" s="3">
        <v>1</v>
      </c>
      <c r="G4125" s="2" t="s">
        <v>1101</v>
      </c>
      <c r="H4125" s="2" t="s">
        <v>17595</v>
      </c>
      <c r="I4125" s="3" t="s">
        <v>17596</v>
      </c>
      <c r="J4125" s="3" t="s">
        <v>1098</v>
      </c>
      <c r="K4125" s="2" t="s">
        <v>17597</v>
      </c>
    </row>
    <row r="4126" spans="1:11" x14ac:dyDescent="0.25">
      <c r="A4126" s="2" t="s">
        <v>17598</v>
      </c>
      <c r="B4126" s="2" t="s">
        <v>327</v>
      </c>
      <c r="C4126" s="2" t="s">
        <v>38</v>
      </c>
      <c r="D4126" s="2" t="s">
        <v>328</v>
      </c>
      <c r="E4126" s="2" t="s">
        <v>398</v>
      </c>
      <c r="F4126" s="3">
        <v>2</v>
      </c>
      <c r="G4126" s="2" t="s">
        <v>1101</v>
      </c>
      <c r="H4126" s="2" t="s">
        <v>17599</v>
      </c>
      <c r="I4126" s="3" t="s">
        <v>17600</v>
      </c>
      <c r="J4126" s="3" t="s">
        <v>1098</v>
      </c>
      <c r="K4126" s="2" t="s">
        <v>17601</v>
      </c>
    </row>
    <row r="4127" spans="1:11" x14ac:dyDescent="0.25">
      <c r="A4127" s="2" t="s">
        <v>17602</v>
      </c>
      <c r="B4127" s="2" t="s">
        <v>327</v>
      </c>
      <c r="C4127" s="2" t="s">
        <v>38</v>
      </c>
      <c r="D4127" s="2" t="s">
        <v>328</v>
      </c>
      <c r="E4127" s="2" t="s">
        <v>398</v>
      </c>
      <c r="F4127" s="3">
        <v>3</v>
      </c>
      <c r="G4127" s="2" t="s">
        <v>1101</v>
      </c>
      <c r="H4127" s="2" t="s">
        <v>17603</v>
      </c>
      <c r="I4127" s="3" t="s">
        <v>17604</v>
      </c>
      <c r="J4127" s="3" t="s">
        <v>1098</v>
      </c>
      <c r="K4127" s="2" t="s">
        <v>17605</v>
      </c>
    </row>
    <row r="4128" spans="1:11" x14ac:dyDescent="0.25">
      <c r="A4128" s="2" t="s">
        <v>17606</v>
      </c>
      <c r="B4128" s="2" t="s">
        <v>327</v>
      </c>
      <c r="C4128" s="2" t="s">
        <v>38</v>
      </c>
      <c r="D4128" s="2" t="s">
        <v>328</v>
      </c>
      <c r="E4128" s="2" t="s">
        <v>398</v>
      </c>
      <c r="F4128" s="3">
        <v>4</v>
      </c>
      <c r="G4128" s="2" t="s">
        <v>1101</v>
      </c>
      <c r="H4128" s="2" t="s">
        <v>17607</v>
      </c>
      <c r="I4128" s="3" t="s">
        <v>17608</v>
      </c>
      <c r="J4128" s="3" t="s">
        <v>1098</v>
      </c>
      <c r="K4128" s="2" t="s">
        <v>17609</v>
      </c>
    </row>
    <row r="4129" spans="1:11" x14ac:dyDescent="0.25">
      <c r="A4129" s="2" t="s">
        <v>17610</v>
      </c>
      <c r="B4129" s="2" t="s">
        <v>327</v>
      </c>
      <c r="C4129" s="2" t="s">
        <v>38</v>
      </c>
      <c r="D4129" s="2" t="s">
        <v>328</v>
      </c>
      <c r="E4129" s="2" t="s">
        <v>398</v>
      </c>
      <c r="F4129" s="3">
        <v>5</v>
      </c>
      <c r="G4129" s="2" t="s">
        <v>1101</v>
      </c>
      <c r="H4129" s="2" t="s">
        <v>17611</v>
      </c>
      <c r="I4129" s="3" t="s">
        <v>17612</v>
      </c>
      <c r="J4129" s="3" t="s">
        <v>1098</v>
      </c>
      <c r="K4129" s="2" t="s">
        <v>17613</v>
      </c>
    </row>
    <row r="4130" spans="1:11" x14ac:dyDescent="0.25">
      <c r="A4130" s="2" t="s">
        <v>17614</v>
      </c>
      <c r="B4130" s="2" t="s">
        <v>327</v>
      </c>
      <c r="C4130" s="2" t="s">
        <v>38</v>
      </c>
      <c r="D4130" s="2" t="s">
        <v>328</v>
      </c>
      <c r="E4130" s="2" t="s">
        <v>398</v>
      </c>
      <c r="F4130" s="3">
        <v>6</v>
      </c>
      <c r="G4130" s="2" t="s">
        <v>1101</v>
      </c>
      <c r="H4130" s="2" t="s">
        <v>17615</v>
      </c>
      <c r="I4130" s="3" t="s">
        <v>17616</v>
      </c>
      <c r="J4130" s="3" t="s">
        <v>1098</v>
      </c>
      <c r="K4130" s="2" t="s">
        <v>17617</v>
      </c>
    </row>
    <row r="4131" spans="1:11" x14ac:dyDescent="0.25">
      <c r="A4131" s="2" t="s">
        <v>17618</v>
      </c>
      <c r="B4131" s="2" t="s">
        <v>327</v>
      </c>
      <c r="C4131" s="2" t="s">
        <v>38</v>
      </c>
      <c r="D4131" s="2" t="s">
        <v>328</v>
      </c>
      <c r="E4131" s="2" t="s">
        <v>390</v>
      </c>
      <c r="F4131" s="3">
        <v>0</v>
      </c>
      <c r="G4131" s="2" t="s">
        <v>1095</v>
      </c>
      <c r="H4131" s="2" t="s">
        <v>17619</v>
      </c>
      <c r="I4131" s="3" t="s">
        <v>17620</v>
      </c>
      <c r="J4131" s="3" t="s">
        <v>9447</v>
      </c>
      <c r="K4131" s="2" t="s">
        <v>17621</v>
      </c>
    </row>
    <row r="4132" spans="1:11" x14ac:dyDescent="0.25">
      <c r="A4132" s="2" t="s">
        <v>17622</v>
      </c>
      <c r="B4132" s="2" t="s">
        <v>327</v>
      </c>
      <c r="C4132" s="2" t="s">
        <v>38</v>
      </c>
      <c r="D4132" s="2" t="s">
        <v>328</v>
      </c>
      <c r="E4132" s="2" t="s">
        <v>390</v>
      </c>
      <c r="F4132" s="3">
        <v>1</v>
      </c>
      <c r="G4132" s="2" t="s">
        <v>1101</v>
      </c>
      <c r="H4132" s="2" t="s">
        <v>17623</v>
      </c>
      <c r="I4132" s="3" t="s">
        <v>17624</v>
      </c>
      <c r="J4132" s="3" t="s">
        <v>1098</v>
      </c>
      <c r="K4132" s="2" t="s">
        <v>17625</v>
      </c>
    </row>
    <row r="4133" spans="1:11" x14ac:dyDescent="0.25">
      <c r="A4133" s="2" t="s">
        <v>17626</v>
      </c>
      <c r="B4133" s="2" t="s">
        <v>327</v>
      </c>
      <c r="C4133" s="2" t="s">
        <v>38</v>
      </c>
      <c r="D4133" s="2" t="s">
        <v>328</v>
      </c>
      <c r="E4133" s="2" t="s">
        <v>390</v>
      </c>
      <c r="F4133" s="3">
        <v>2</v>
      </c>
      <c r="G4133" s="2" t="s">
        <v>1101</v>
      </c>
      <c r="H4133" s="2" t="s">
        <v>17627</v>
      </c>
      <c r="I4133" s="3" t="s">
        <v>17628</v>
      </c>
      <c r="J4133" s="3" t="s">
        <v>1098</v>
      </c>
      <c r="K4133" s="2" t="s">
        <v>17629</v>
      </c>
    </row>
    <row r="4134" spans="1:11" x14ac:dyDescent="0.25">
      <c r="A4134" s="2" t="s">
        <v>17630</v>
      </c>
      <c r="B4134" s="2" t="s">
        <v>327</v>
      </c>
      <c r="C4134" s="2" t="s">
        <v>38</v>
      </c>
      <c r="D4134" s="2" t="s">
        <v>328</v>
      </c>
      <c r="E4134" s="2" t="s">
        <v>390</v>
      </c>
      <c r="F4134" s="3">
        <v>3</v>
      </c>
      <c r="G4134" s="2" t="s">
        <v>1101</v>
      </c>
      <c r="H4134" s="2" t="s">
        <v>17631</v>
      </c>
      <c r="I4134" s="3" t="s">
        <v>17632</v>
      </c>
      <c r="J4134" s="3" t="s">
        <v>1098</v>
      </c>
      <c r="K4134" s="2" t="s">
        <v>17633</v>
      </c>
    </row>
    <row r="4135" spans="1:11" x14ac:dyDescent="0.25">
      <c r="A4135" s="2" t="s">
        <v>17634</v>
      </c>
      <c r="B4135" s="2" t="s">
        <v>327</v>
      </c>
      <c r="C4135" s="2" t="s">
        <v>38</v>
      </c>
      <c r="D4135" s="2" t="s">
        <v>328</v>
      </c>
      <c r="E4135" s="2" t="s">
        <v>390</v>
      </c>
      <c r="F4135" s="3">
        <v>4</v>
      </c>
      <c r="G4135" s="2" t="s">
        <v>1101</v>
      </c>
      <c r="H4135" s="2" t="s">
        <v>17635</v>
      </c>
      <c r="I4135" s="3" t="s">
        <v>17636</v>
      </c>
      <c r="J4135" s="3" t="s">
        <v>1098</v>
      </c>
      <c r="K4135" s="2" t="s">
        <v>17637</v>
      </c>
    </row>
    <row r="4136" spans="1:11" x14ac:dyDescent="0.25">
      <c r="A4136" s="2" t="s">
        <v>17638</v>
      </c>
      <c r="B4136" s="2" t="s">
        <v>327</v>
      </c>
      <c r="C4136" s="2" t="s">
        <v>38</v>
      </c>
      <c r="D4136" s="2" t="s">
        <v>328</v>
      </c>
      <c r="E4136" s="2" t="s">
        <v>390</v>
      </c>
      <c r="F4136" s="3">
        <v>5</v>
      </c>
      <c r="G4136" s="2" t="s">
        <v>1101</v>
      </c>
      <c r="H4136" s="2" t="s">
        <v>17639</v>
      </c>
      <c r="I4136" s="3" t="s">
        <v>17640</v>
      </c>
      <c r="J4136" s="3" t="s">
        <v>1098</v>
      </c>
      <c r="K4136" s="2" t="s">
        <v>17641</v>
      </c>
    </row>
    <row r="4137" spans="1:11" x14ac:dyDescent="0.25">
      <c r="A4137" s="2" t="s">
        <v>17642</v>
      </c>
      <c r="B4137" s="2" t="s">
        <v>327</v>
      </c>
      <c r="C4137" s="2" t="s">
        <v>38</v>
      </c>
      <c r="D4137" s="2" t="s">
        <v>328</v>
      </c>
      <c r="E4137" s="2" t="s">
        <v>390</v>
      </c>
      <c r="F4137" s="3">
        <v>6</v>
      </c>
      <c r="G4137" s="2" t="s">
        <v>1101</v>
      </c>
      <c r="H4137" s="2" t="s">
        <v>17643</v>
      </c>
      <c r="I4137" s="3" t="s">
        <v>17644</v>
      </c>
      <c r="J4137" s="3" t="s">
        <v>1098</v>
      </c>
      <c r="K4137" s="2" t="s">
        <v>17645</v>
      </c>
    </row>
    <row r="4138" spans="1:11" x14ac:dyDescent="0.25">
      <c r="A4138" s="2" t="s">
        <v>17646</v>
      </c>
      <c r="B4138" s="2" t="s">
        <v>330</v>
      </c>
      <c r="C4138" s="2" t="s">
        <v>38</v>
      </c>
      <c r="D4138" s="2" t="s">
        <v>331</v>
      </c>
      <c r="E4138" s="2" t="s">
        <v>380</v>
      </c>
      <c r="F4138" s="3">
        <v>0</v>
      </c>
      <c r="G4138" s="2" t="s">
        <v>1095</v>
      </c>
      <c r="H4138" s="2" t="s">
        <v>17647</v>
      </c>
      <c r="I4138" s="3" t="s">
        <v>17648</v>
      </c>
      <c r="J4138" s="3" t="s">
        <v>1098</v>
      </c>
      <c r="K4138" s="2" t="s">
        <v>17649</v>
      </c>
    </row>
    <row r="4139" spans="1:11" x14ac:dyDescent="0.25">
      <c r="A4139" s="2" t="s">
        <v>17650</v>
      </c>
      <c r="B4139" s="2" t="s">
        <v>330</v>
      </c>
      <c r="C4139" s="2" t="s">
        <v>38</v>
      </c>
      <c r="D4139" s="2" t="s">
        <v>331</v>
      </c>
      <c r="E4139" s="2" t="s">
        <v>380</v>
      </c>
      <c r="F4139" s="3">
        <v>1</v>
      </c>
      <c r="G4139" s="2" t="s">
        <v>1101</v>
      </c>
      <c r="H4139" s="2" t="s">
        <v>17651</v>
      </c>
      <c r="I4139" s="3" t="s">
        <v>17652</v>
      </c>
      <c r="J4139" s="3" t="s">
        <v>1098</v>
      </c>
      <c r="K4139" s="2" t="s">
        <v>17653</v>
      </c>
    </row>
    <row r="4140" spans="1:11" x14ac:dyDescent="0.25">
      <c r="A4140" s="2" t="s">
        <v>17654</v>
      </c>
      <c r="B4140" s="2" t="s">
        <v>330</v>
      </c>
      <c r="C4140" s="2" t="s">
        <v>38</v>
      </c>
      <c r="D4140" s="2" t="s">
        <v>331</v>
      </c>
      <c r="E4140" s="2" t="s">
        <v>380</v>
      </c>
      <c r="F4140" s="3">
        <v>2</v>
      </c>
      <c r="G4140" s="2" t="s">
        <v>1101</v>
      </c>
      <c r="H4140" s="2" t="s">
        <v>17655</v>
      </c>
      <c r="I4140" s="3" t="s">
        <v>17656</v>
      </c>
      <c r="J4140" s="3" t="s">
        <v>1098</v>
      </c>
      <c r="K4140" s="2" t="s">
        <v>17657</v>
      </c>
    </row>
    <row r="4141" spans="1:11" x14ac:dyDescent="0.25">
      <c r="A4141" s="2" t="s">
        <v>17658</v>
      </c>
      <c r="B4141" s="2" t="s">
        <v>330</v>
      </c>
      <c r="C4141" s="2" t="s">
        <v>38</v>
      </c>
      <c r="D4141" s="2" t="s">
        <v>331</v>
      </c>
      <c r="E4141" s="2" t="s">
        <v>380</v>
      </c>
      <c r="F4141" s="3">
        <v>3</v>
      </c>
      <c r="G4141" s="2" t="s">
        <v>1101</v>
      </c>
      <c r="H4141" s="2" t="s">
        <v>17659</v>
      </c>
      <c r="I4141" s="3" t="s">
        <v>17660</v>
      </c>
      <c r="J4141" s="3" t="s">
        <v>1098</v>
      </c>
      <c r="K4141" s="2" t="s">
        <v>17661</v>
      </c>
    </row>
    <row r="4142" spans="1:11" x14ac:dyDescent="0.25">
      <c r="A4142" s="2" t="s">
        <v>17662</v>
      </c>
      <c r="B4142" s="2" t="s">
        <v>330</v>
      </c>
      <c r="C4142" s="2" t="s">
        <v>38</v>
      </c>
      <c r="D4142" s="2" t="s">
        <v>331</v>
      </c>
      <c r="E4142" s="2" t="s">
        <v>380</v>
      </c>
      <c r="F4142" s="3">
        <v>4</v>
      </c>
      <c r="G4142" s="2" t="s">
        <v>1101</v>
      </c>
      <c r="H4142" s="2" t="s">
        <v>17663</v>
      </c>
      <c r="I4142" s="3" t="s">
        <v>17664</v>
      </c>
      <c r="J4142" s="3" t="s">
        <v>1098</v>
      </c>
      <c r="K4142" s="2" t="s">
        <v>17665</v>
      </c>
    </row>
    <row r="4143" spans="1:11" x14ac:dyDescent="0.25">
      <c r="A4143" s="2" t="s">
        <v>17666</v>
      </c>
      <c r="B4143" s="2" t="s">
        <v>330</v>
      </c>
      <c r="C4143" s="2" t="s">
        <v>38</v>
      </c>
      <c r="D4143" s="2" t="s">
        <v>331</v>
      </c>
      <c r="E4143" s="2" t="s">
        <v>380</v>
      </c>
      <c r="F4143" s="3">
        <v>5</v>
      </c>
      <c r="G4143" s="2" t="s">
        <v>1101</v>
      </c>
      <c r="H4143" s="2" t="s">
        <v>17667</v>
      </c>
      <c r="I4143" s="3" t="s">
        <v>17668</v>
      </c>
      <c r="J4143" s="3" t="s">
        <v>1098</v>
      </c>
      <c r="K4143" s="2" t="s">
        <v>17669</v>
      </c>
    </row>
    <row r="4144" spans="1:11" x14ac:dyDescent="0.25">
      <c r="A4144" s="2" t="s">
        <v>17670</v>
      </c>
      <c r="B4144" s="2" t="s">
        <v>330</v>
      </c>
      <c r="C4144" s="2" t="s">
        <v>38</v>
      </c>
      <c r="D4144" s="2" t="s">
        <v>331</v>
      </c>
      <c r="E4144" s="2" t="s">
        <v>380</v>
      </c>
      <c r="F4144" s="3">
        <v>6</v>
      </c>
      <c r="G4144" s="2" t="s">
        <v>1101</v>
      </c>
      <c r="H4144" s="2" t="s">
        <v>17671</v>
      </c>
      <c r="I4144" s="3" t="s">
        <v>17672</v>
      </c>
      <c r="J4144" s="3" t="s">
        <v>1098</v>
      </c>
      <c r="K4144" s="2" t="s">
        <v>17673</v>
      </c>
    </row>
    <row r="4145" spans="1:11" x14ac:dyDescent="0.25">
      <c r="A4145" s="2" t="s">
        <v>17674</v>
      </c>
      <c r="B4145" s="2" t="s">
        <v>330</v>
      </c>
      <c r="C4145" s="2" t="s">
        <v>38</v>
      </c>
      <c r="D4145" s="2" t="s">
        <v>331</v>
      </c>
      <c r="E4145" s="2" t="s">
        <v>393</v>
      </c>
      <c r="F4145" s="3">
        <v>0</v>
      </c>
      <c r="G4145" s="2" t="s">
        <v>1095</v>
      </c>
      <c r="H4145" s="2" t="s">
        <v>17675</v>
      </c>
      <c r="I4145" s="3" t="s">
        <v>17676</v>
      </c>
      <c r="J4145" s="3" t="s">
        <v>1098</v>
      </c>
      <c r="K4145" s="2" t="s">
        <v>17677</v>
      </c>
    </row>
    <row r="4146" spans="1:11" x14ac:dyDescent="0.25">
      <c r="A4146" s="2" t="s">
        <v>17678</v>
      </c>
      <c r="B4146" s="2" t="s">
        <v>330</v>
      </c>
      <c r="C4146" s="2" t="s">
        <v>38</v>
      </c>
      <c r="D4146" s="2" t="s">
        <v>331</v>
      </c>
      <c r="E4146" s="2" t="s">
        <v>393</v>
      </c>
      <c r="F4146" s="3">
        <v>1</v>
      </c>
      <c r="G4146" s="2" t="s">
        <v>1101</v>
      </c>
      <c r="H4146" s="2" t="s">
        <v>17679</v>
      </c>
      <c r="I4146" s="3" t="s">
        <v>17680</v>
      </c>
      <c r="J4146" s="3" t="s">
        <v>1098</v>
      </c>
      <c r="K4146" s="2" t="s">
        <v>17681</v>
      </c>
    </row>
    <row r="4147" spans="1:11" x14ac:dyDescent="0.25">
      <c r="A4147" s="2" t="s">
        <v>17682</v>
      </c>
      <c r="B4147" s="2" t="s">
        <v>330</v>
      </c>
      <c r="C4147" s="2" t="s">
        <v>38</v>
      </c>
      <c r="D4147" s="2" t="s">
        <v>331</v>
      </c>
      <c r="E4147" s="2" t="s">
        <v>393</v>
      </c>
      <c r="F4147" s="3">
        <v>2</v>
      </c>
      <c r="G4147" s="2" t="s">
        <v>1101</v>
      </c>
      <c r="H4147" s="2" t="s">
        <v>17683</v>
      </c>
      <c r="I4147" s="3" t="s">
        <v>17684</v>
      </c>
      <c r="J4147" s="3" t="s">
        <v>1098</v>
      </c>
      <c r="K4147" s="2" t="s">
        <v>17685</v>
      </c>
    </row>
    <row r="4148" spans="1:11" x14ac:dyDescent="0.25">
      <c r="A4148" s="2" t="s">
        <v>17686</v>
      </c>
      <c r="B4148" s="2" t="s">
        <v>330</v>
      </c>
      <c r="C4148" s="2" t="s">
        <v>38</v>
      </c>
      <c r="D4148" s="2" t="s">
        <v>331</v>
      </c>
      <c r="E4148" s="2" t="s">
        <v>393</v>
      </c>
      <c r="F4148" s="3">
        <v>3</v>
      </c>
      <c r="G4148" s="2" t="s">
        <v>1101</v>
      </c>
      <c r="H4148" s="2" t="s">
        <v>17687</v>
      </c>
      <c r="I4148" s="3" t="s">
        <v>17688</v>
      </c>
      <c r="J4148" s="3" t="s">
        <v>1098</v>
      </c>
      <c r="K4148" s="2" t="s">
        <v>17689</v>
      </c>
    </row>
    <row r="4149" spans="1:11" x14ac:dyDescent="0.25">
      <c r="A4149" s="2" t="s">
        <v>17690</v>
      </c>
      <c r="B4149" s="2" t="s">
        <v>330</v>
      </c>
      <c r="C4149" s="2" t="s">
        <v>38</v>
      </c>
      <c r="D4149" s="2" t="s">
        <v>331</v>
      </c>
      <c r="E4149" s="2" t="s">
        <v>393</v>
      </c>
      <c r="F4149" s="3">
        <v>4</v>
      </c>
      <c r="G4149" s="2" t="s">
        <v>1101</v>
      </c>
      <c r="H4149" s="2" t="s">
        <v>17691</v>
      </c>
      <c r="I4149" s="3" t="s">
        <v>17692</v>
      </c>
      <c r="J4149" s="3" t="s">
        <v>1098</v>
      </c>
      <c r="K4149" s="2" t="s">
        <v>17693</v>
      </c>
    </row>
    <row r="4150" spans="1:11" x14ac:dyDescent="0.25">
      <c r="A4150" s="2" t="s">
        <v>17694</v>
      </c>
      <c r="B4150" s="2" t="s">
        <v>330</v>
      </c>
      <c r="C4150" s="2" t="s">
        <v>38</v>
      </c>
      <c r="D4150" s="2" t="s">
        <v>331</v>
      </c>
      <c r="E4150" s="2" t="s">
        <v>393</v>
      </c>
      <c r="F4150" s="3">
        <v>5</v>
      </c>
      <c r="G4150" s="2" t="s">
        <v>1101</v>
      </c>
      <c r="H4150" s="2" t="s">
        <v>17695</v>
      </c>
      <c r="I4150" s="3" t="s">
        <v>17696</v>
      </c>
      <c r="J4150" s="3" t="s">
        <v>1098</v>
      </c>
      <c r="K4150" s="2" t="s">
        <v>17697</v>
      </c>
    </row>
    <row r="4151" spans="1:11" x14ac:dyDescent="0.25">
      <c r="A4151" s="2" t="s">
        <v>17698</v>
      </c>
      <c r="B4151" s="2" t="s">
        <v>330</v>
      </c>
      <c r="C4151" s="2" t="s">
        <v>38</v>
      </c>
      <c r="D4151" s="2" t="s">
        <v>331</v>
      </c>
      <c r="E4151" s="2" t="s">
        <v>393</v>
      </c>
      <c r="F4151" s="3">
        <v>6</v>
      </c>
      <c r="G4151" s="2" t="s">
        <v>1101</v>
      </c>
      <c r="H4151" s="2" t="s">
        <v>17699</v>
      </c>
      <c r="I4151" s="3" t="s">
        <v>17700</v>
      </c>
      <c r="J4151" s="3" t="s">
        <v>1098</v>
      </c>
      <c r="K4151" s="2" t="s">
        <v>17701</v>
      </c>
    </row>
    <row r="4152" spans="1:11" x14ac:dyDescent="0.25">
      <c r="A4152" s="2" t="s">
        <v>17702</v>
      </c>
      <c r="B4152" s="2" t="s">
        <v>330</v>
      </c>
      <c r="C4152" s="2" t="s">
        <v>38</v>
      </c>
      <c r="D4152" s="2" t="s">
        <v>331</v>
      </c>
      <c r="E4152" s="2" t="s">
        <v>398</v>
      </c>
      <c r="F4152" s="3">
        <v>0</v>
      </c>
      <c r="G4152" s="2" t="s">
        <v>1095</v>
      </c>
      <c r="H4152" s="2" t="s">
        <v>17703</v>
      </c>
      <c r="I4152" s="3" t="s">
        <v>17704</v>
      </c>
      <c r="J4152" s="3" t="s">
        <v>1098</v>
      </c>
      <c r="K4152" s="2" t="s">
        <v>17705</v>
      </c>
    </row>
    <row r="4153" spans="1:11" x14ac:dyDescent="0.25">
      <c r="A4153" s="2" t="s">
        <v>17706</v>
      </c>
      <c r="B4153" s="2" t="s">
        <v>330</v>
      </c>
      <c r="C4153" s="2" t="s">
        <v>38</v>
      </c>
      <c r="D4153" s="2" t="s">
        <v>331</v>
      </c>
      <c r="E4153" s="2" t="s">
        <v>398</v>
      </c>
      <c r="F4153" s="3">
        <v>1</v>
      </c>
      <c r="G4153" s="2" t="s">
        <v>1101</v>
      </c>
      <c r="H4153" s="2" t="s">
        <v>17707</v>
      </c>
      <c r="I4153" s="3" t="s">
        <v>17708</v>
      </c>
      <c r="J4153" s="3" t="s">
        <v>1098</v>
      </c>
      <c r="K4153" s="2" t="s">
        <v>17709</v>
      </c>
    </row>
    <row r="4154" spans="1:11" x14ac:dyDescent="0.25">
      <c r="A4154" s="2" t="s">
        <v>17710</v>
      </c>
      <c r="B4154" s="2" t="s">
        <v>330</v>
      </c>
      <c r="C4154" s="2" t="s">
        <v>38</v>
      </c>
      <c r="D4154" s="2" t="s">
        <v>331</v>
      </c>
      <c r="E4154" s="2" t="s">
        <v>398</v>
      </c>
      <c r="F4154" s="3">
        <v>2</v>
      </c>
      <c r="G4154" s="2" t="s">
        <v>1101</v>
      </c>
      <c r="H4154" s="2" t="s">
        <v>17711</v>
      </c>
      <c r="I4154" s="3" t="s">
        <v>17712</v>
      </c>
      <c r="J4154" s="3" t="s">
        <v>1098</v>
      </c>
      <c r="K4154" s="2" t="s">
        <v>17713</v>
      </c>
    </row>
    <row r="4155" spans="1:11" x14ac:dyDescent="0.25">
      <c r="A4155" s="2" t="s">
        <v>17714</v>
      </c>
      <c r="B4155" s="2" t="s">
        <v>330</v>
      </c>
      <c r="C4155" s="2" t="s">
        <v>38</v>
      </c>
      <c r="D4155" s="2" t="s">
        <v>331</v>
      </c>
      <c r="E4155" s="2" t="s">
        <v>398</v>
      </c>
      <c r="F4155" s="3">
        <v>3</v>
      </c>
      <c r="G4155" s="2" t="s">
        <v>1101</v>
      </c>
      <c r="H4155" s="2" t="s">
        <v>17715</v>
      </c>
      <c r="I4155" s="3" t="s">
        <v>17716</v>
      </c>
      <c r="J4155" s="3" t="s">
        <v>1098</v>
      </c>
      <c r="K4155" s="2" t="s">
        <v>17717</v>
      </c>
    </row>
    <row r="4156" spans="1:11" x14ac:dyDescent="0.25">
      <c r="A4156" s="2" t="s">
        <v>17718</v>
      </c>
      <c r="B4156" s="2" t="s">
        <v>330</v>
      </c>
      <c r="C4156" s="2" t="s">
        <v>38</v>
      </c>
      <c r="D4156" s="2" t="s">
        <v>331</v>
      </c>
      <c r="E4156" s="2" t="s">
        <v>398</v>
      </c>
      <c r="F4156" s="3">
        <v>4</v>
      </c>
      <c r="G4156" s="2" t="s">
        <v>1101</v>
      </c>
      <c r="H4156" s="2" t="s">
        <v>17719</v>
      </c>
      <c r="I4156" s="3" t="s">
        <v>17720</v>
      </c>
      <c r="J4156" s="3" t="s">
        <v>1098</v>
      </c>
      <c r="K4156" s="2" t="s">
        <v>17721</v>
      </c>
    </row>
    <row r="4157" spans="1:11" x14ac:dyDescent="0.25">
      <c r="A4157" s="2" t="s">
        <v>17722</v>
      </c>
      <c r="B4157" s="2" t="s">
        <v>330</v>
      </c>
      <c r="C4157" s="2" t="s">
        <v>38</v>
      </c>
      <c r="D4157" s="2" t="s">
        <v>331</v>
      </c>
      <c r="E4157" s="2" t="s">
        <v>398</v>
      </c>
      <c r="F4157" s="3">
        <v>5</v>
      </c>
      <c r="G4157" s="2" t="s">
        <v>1101</v>
      </c>
      <c r="H4157" s="2" t="s">
        <v>17723</v>
      </c>
      <c r="I4157" s="3" t="s">
        <v>17724</v>
      </c>
      <c r="J4157" s="3" t="s">
        <v>1098</v>
      </c>
      <c r="K4157" s="2" t="s">
        <v>17725</v>
      </c>
    </row>
    <row r="4158" spans="1:11" x14ac:dyDescent="0.25">
      <c r="A4158" s="2" t="s">
        <v>17726</v>
      </c>
      <c r="B4158" s="2" t="s">
        <v>330</v>
      </c>
      <c r="C4158" s="2" t="s">
        <v>38</v>
      </c>
      <c r="D4158" s="2" t="s">
        <v>331</v>
      </c>
      <c r="E4158" s="2" t="s">
        <v>398</v>
      </c>
      <c r="F4158" s="3">
        <v>6</v>
      </c>
      <c r="G4158" s="2" t="s">
        <v>1101</v>
      </c>
      <c r="H4158" s="2" t="s">
        <v>17727</v>
      </c>
      <c r="I4158" s="3" t="s">
        <v>17728</v>
      </c>
      <c r="J4158" s="3" t="s">
        <v>1098</v>
      </c>
      <c r="K4158" s="2" t="s">
        <v>17729</v>
      </c>
    </row>
    <row r="4159" spans="1:11" x14ac:dyDescent="0.25">
      <c r="A4159" s="2" t="s">
        <v>17730</v>
      </c>
      <c r="B4159" s="2" t="s">
        <v>330</v>
      </c>
      <c r="C4159" s="2" t="s">
        <v>38</v>
      </c>
      <c r="D4159" s="2" t="s">
        <v>331</v>
      </c>
      <c r="E4159" s="2" t="s">
        <v>401</v>
      </c>
      <c r="F4159" s="3">
        <v>0</v>
      </c>
      <c r="G4159" s="2" t="s">
        <v>1095</v>
      </c>
      <c r="H4159" s="2" t="s">
        <v>17731</v>
      </c>
      <c r="I4159" s="3" t="s">
        <v>17732</v>
      </c>
      <c r="J4159" s="3" t="s">
        <v>2720</v>
      </c>
      <c r="K4159" s="2" t="s">
        <v>17733</v>
      </c>
    </row>
    <row r="4160" spans="1:11" x14ac:dyDescent="0.25">
      <c r="A4160" s="2" t="s">
        <v>17734</v>
      </c>
      <c r="B4160" s="2" t="s">
        <v>330</v>
      </c>
      <c r="C4160" s="2" t="s">
        <v>38</v>
      </c>
      <c r="D4160" s="2" t="s">
        <v>331</v>
      </c>
      <c r="E4160" s="2" t="s">
        <v>401</v>
      </c>
      <c r="F4160" s="3">
        <v>1</v>
      </c>
      <c r="G4160" s="2" t="s">
        <v>1101</v>
      </c>
      <c r="H4160" s="2" t="s">
        <v>17735</v>
      </c>
      <c r="I4160" s="3" t="s">
        <v>17736</v>
      </c>
      <c r="J4160" s="3" t="s">
        <v>2720</v>
      </c>
      <c r="K4160" s="2" t="s">
        <v>17737</v>
      </c>
    </row>
    <row r="4161" spans="1:11" x14ac:dyDescent="0.25">
      <c r="A4161" s="2" t="s">
        <v>17738</v>
      </c>
      <c r="B4161" s="2" t="s">
        <v>330</v>
      </c>
      <c r="C4161" s="2" t="s">
        <v>38</v>
      </c>
      <c r="D4161" s="2" t="s">
        <v>331</v>
      </c>
      <c r="E4161" s="2" t="s">
        <v>401</v>
      </c>
      <c r="F4161" s="3">
        <v>2</v>
      </c>
      <c r="G4161" s="2" t="s">
        <v>1101</v>
      </c>
      <c r="H4161" s="2" t="s">
        <v>17739</v>
      </c>
      <c r="I4161" s="3" t="s">
        <v>17740</v>
      </c>
      <c r="J4161" s="3" t="s">
        <v>2720</v>
      </c>
      <c r="K4161" s="2" t="s">
        <v>17741</v>
      </c>
    </row>
    <row r="4162" spans="1:11" x14ac:dyDescent="0.25">
      <c r="A4162" s="2" t="s">
        <v>17742</v>
      </c>
      <c r="B4162" s="2" t="s">
        <v>330</v>
      </c>
      <c r="C4162" s="2" t="s">
        <v>38</v>
      </c>
      <c r="D4162" s="2" t="s">
        <v>331</v>
      </c>
      <c r="E4162" s="2" t="s">
        <v>401</v>
      </c>
      <c r="F4162" s="3">
        <v>3</v>
      </c>
      <c r="G4162" s="2" t="s">
        <v>1101</v>
      </c>
      <c r="H4162" s="2" t="s">
        <v>17743</v>
      </c>
      <c r="I4162" s="3" t="s">
        <v>17744</v>
      </c>
      <c r="J4162" s="3" t="s">
        <v>1098</v>
      </c>
      <c r="K4162" s="2" t="s">
        <v>17745</v>
      </c>
    </row>
    <row r="4163" spans="1:11" x14ac:dyDescent="0.25">
      <c r="A4163" s="2" t="s">
        <v>17746</v>
      </c>
      <c r="B4163" s="2" t="s">
        <v>330</v>
      </c>
      <c r="C4163" s="2" t="s">
        <v>38</v>
      </c>
      <c r="D4163" s="2" t="s">
        <v>331</v>
      </c>
      <c r="E4163" s="2" t="s">
        <v>401</v>
      </c>
      <c r="F4163" s="3">
        <v>4</v>
      </c>
      <c r="G4163" s="2" t="s">
        <v>1101</v>
      </c>
      <c r="H4163" s="2" t="s">
        <v>17747</v>
      </c>
      <c r="I4163" s="3" t="s">
        <v>17748</v>
      </c>
      <c r="J4163" s="3" t="s">
        <v>1098</v>
      </c>
      <c r="K4163" s="2" t="s">
        <v>17749</v>
      </c>
    </row>
    <row r="4164" spans="1:11" x14ac:dyDescent="0.25">
      <c r="A4164" s="2" t="s">
        <v>17750</v>
      </c>
      <c r="B4164" s="2" t="s">
        <v>330</v>
      </c>
      <c r="C4164" s="2" t="s">
        <v>38</v>
      </c>
      <c r="D4164" s="2" t="s">
        <v>331</v>
      </c>
      <c r="E4164" s="2" t="s">
        <v>401</v>
      </c>
      <c r="F4164" s="3">
        <v>5</v>
      </c>
      <c r="G4164" s="2" t="s">
        <v>1101</v>
      </c>
      <c r="H4164" s="2" t="s">
        <v>17751</v>
      </c>
      <c r="I4164" s="3" t="s">
        <v>17752</v>
      </c>
      <c r="J4164" s="3" t="s">
        <v>2720</v>
      </c>
      <c r="K4164" s="2" t="s">
        <v>17753</v>
      </c>
    </row>
    <row r="4165" spans="1:11" x14ac:dyDescent="0.25">
      <c r="A4165" s="2" t="s">
        <v>17754</v>
      </c>
      <c r="B4165" s="2" t="s">
        <v>330</v>
      </c>
      <c r="C4165" s="2" t="s">
        <v>38</v>
      </c>
      <c r="D4165" s="2" t="s">
        <v>331</v>
      </c>
      <c r="E4165" s="2" t="s">
        <v>401</v>
      </c>
      <c r="F4165" s="3">
        <v>6</v>
      </c>
      <c r="G4165" s="2" t="s">
        <v>1101</v>
      </c>
      <c r="H4165" s="2" t="s">
        <v>17755</v>
      </c>
      <c r="I4165" s="3" t="s">
        <v>17756</v>
      </c>
      <c r="J4165" s="3" t="s">
        <v>1098</v>
      </c>
      <c r="K4165" s="2" t="s">
        <v>17757</v>
      </c>
    </row>
    <row r="4166" spans="1:11" x14ac:dyDescent="0.25">
      <c r="A4166" s="2" t="s">
        <v>17758</v>
      </c>
      <c r="B4166" s="2" t="s">
        <v>333</v>
      </c>
      <c r="C4166" s="2" t="s">
        <v>38</v>
      </c>
      <c r="D4166" s="2" t="s">
        <v>334</v>
      </c>
      <c r="E4166" s="2" t="s">
        <v>370</v>
      </c>
      <c r="F4166" s="3">
        <v>0</v>
      </c>
      <c r="G4166" s="2" t="s">
        <v>1095</v>
      </c>
      <c r="H4166" s="2" t="s">
        <v>17759</v>
      </c>
      <c r="I4166" s="3" t="s">
        <v>17760</v>
      </c>
      <c r="J4166" s="3" t="s">
        <v>1098</v>
      </c>
      <c r="K4166" s="2" t="s">
        <v>17761</v>
      </c>
    </row>
    <row r="4167" spans="1:11" x14ac:dyDescent="0.25">
      <c r="A4167" s="2" t="s">
        <v>17762</v>
      </c>
      <c r="B4167" s="2" t="s">
        <v>333</v>
      </c>
      <c r="C4167" s="2" t="s">
        <v>38</v>
      </c>
      <c r="D4167" s="2" t="s">
        <v>334</v>
      </c>
      <c r="E4167" s="2" t="s">
        <v>370</v>
      </c>
      <c r="F4167" s="3">
        <v>1</v>
      </c>
      <c r="G4167" s="2" t="s">
        <v>1101</v>
      </c>
      <c r="H4167" s="2" t="s">
        <v>17763</v>
      </c>
      <c r="I4167" s="3" t="s">
        <v>17764</v>
      </c>
      <c r="J4167" s="3" t="s">
        <v>1098</v>
      </c>
      <c r="K4167" s="2" t="s">
        <v>17765</v>
      </c>
    </row>
    <row r="4168" spans="1:11" x14ac:dyDescent="0.25">
      <c r="A4168" s="2" t="s">
        <v>17766</v>
      </c>
      <c r="B4168" s="2" t="s">
        <v>333</v>
      </c>
      <c r="C4168" s="2" t="s">
        <v>38</v>
      </c>
      <c r="D4168" s="2" t="s">
        <v>334</v>
      </c>
      <c r="E4168" s="2" t="s">
        <v>370</v>
      </c>
      <c r="F4168" s="3">
        <v>2</v>
      </c>
      <c r="G4168" s="2" t="s">
        <v>1101</v>
      </c>
      <c r="H4168" s="2" t="s">
        <v>17767</v>
      </c>
      <c r="I4168" s="3" t="s">
        <v>17768</v>
      </c>
      <c r="J4168" s="3" t="s">
        <v>1098</v>
      </c>
      <c r="K4168" s="2" t="s">
        <v>17769</v>
      </c>
    </row>
    <row r="4169" spans="1:11" x14ac:dyDescent="0.25">
      <c r="A4169" s="2" t="s">
        <v>17770</v>
      </c>
      <c r="B4169" s="2" t="s">
        <v>333</v>
      </c>
      <c r="C4169" s="2" t="s">
        <v>38</v>
      </c>
      <c r="D4169" s="2" t="s">
        <v>334</v>
      </c>
      <c r="E4169" s="2" t="s">
        <v>370</v>
      </c>
      <c r="F4169" s="3">
        <v>3</v>
      </c>
      <c r="G4169" s="2" t="s">
        <v>1101</v>
      </c>
      <c r="H4169" s="2" t="s">
        <v>17771</v>
      </c>
      <c r="I4169" s="3" t="s">
        <v>17772</v>
      </c>
      <c r="J4169" s="3" t="s">
        <v>1098</v>
      </c>
      <c r="K4169" s="2" t="s">
        <v>17773</v>
      </c>
    </row>
    <row r="4170" spans="1:11" x14ac:dyDescent="0.25">
      <c r="A4170" s="2" t="s">
        <v>17774</v>
      </c>
      <c r="B4170" s="2" t="s">
        <v>333</v>
      </c>
      <c r="C4170" s="2" t="s">
        <v>38</v>
      </c>
      <c r="D4170" s="2" t="s">
        <v>334</v>
      </c>
      <c r="E4170" s="2" t="s">
        <v>370</v>
      </c>
      <c r="F4170" s="3">
        <v>4</v>
      </c>
      <c r="G4170" s="2" t="s">
        <v>1101</v>
      </c>
      <c r="H4170" s="2" t="s">
        <v>17775</v>
      </c>
      <c r="I4170" s="3" t="s">
        <v>17776</v>
      </c>
      <c r="J4170" s="3" t="s">
        <v>1098</v>
      </c>
      <c r="K4170" s="2" t="s">
        <v>17777</v>
      </c>
    </row>
    <row r="4171" spans="1:11" x14ac:dyDescent="0.25">
      <c r="A4171" s="2" t="s">
        <v>17778</v>
      </c>
      <c r="B4171" s="2" t="s">
        <v>333</v>
      </c>
      <c r="C4171" s="2" t="s">
        <v>38</v>
      </c>
      <c r="D4171" s="2" t="s">
        <v>334</v>
      </c>
      <c r="E4171" s="2" t="s">
        <v>370</v>
      </c>
      <c r="F4171" s="3">
        <v>5</v>
      </c>
      <c r="G4171" s="2" t="s">
        <v>1101</v>
      </c>
      <c r="H4171" s="2" t="s">
        <v>17779</v>
      </c>
      <c r="I4171" s="3" t="s">
        <v>17780</v>
      </c>
      <c r="J4171" s="3" t="s">
        <v>1098</v>
      </c>
      <c r="K4171" s="2" t="s">
        <v>17781</v>
      </c>
    </row>
    <row r="4172" spans="1:11" x14ac:dyDescent="0.25">
      <c r="A4172" s="2" t="s">
        <v>17782</v>
      </c>
      <c r="B4172" s="2" t="s">
        <v>333</v>
      </c>
      <c r="C4172" s="2" t="s">
        <v>38</v>
      </c>
      <c r="D4172" s="2" t="s">
        <v>334</v>
      </c>
      <c r="E4172" s="2" t="s">
        <v>370</v>
      </c>
      <c r="F4172" s="3">
        <v>6</v>
      </c>
      <c r="G4172" s="2" t="s">
        <v>1101</v>
      </c>
      <c r="H4172" s="2" t="s">
        <v>17783</v>
      </c>
      <c r="I4172" s="3" t="s">
        <v>17784</v>
      </c>
      <c r="J4172" s="3" t="s">
        <v>1098</v>
      </c>
      <c r="K4172" s="2" t="s">
        <v>17785</v>
      </c>
    </row>
    <row r="4173" spans="1:11" x14ac:dyDescent="0.25">
      <c r="A4173" s="2" t="s">
        <v>17786</v>
      </c>
      <c r="B4173" s="2" t="s">
        <v>333</v>
      </c>
      <c r="C4173" s="2" t="s">
        <v>38</v>
      </c>
      <c r="D4173" s="2" t="s">
        <v>334</v>
      </c>
      <c r="E4173" s="2" t="s">
        <v>398</v>
      </c>
      <c r="F4173" s="3">
        <v>0</v>
      </c>
      <c r="G4173" s="2" t="s">
        <v>1095</v>
      </c>
      <c r="H4173" s="2" t="s">
        <v>17787</v>
      </c>
      <c r="I4173" s="3" t="s">
        <v>17788</v>
      </c>
      <c r="J4173" s="3" t="s">
        <v>1098</v>
      </c>
      <c r="K4173" s="2" t="s">
        <v>17789</v>
      </c>
    </row>
    <row r="4174" spans="1:11" x14ac:dyDescent="0.25">
      <c r="A4174" s="2" t="s">
        <v>17790</v>
      </c>
      <c r="B4174" s="2" t="s">
        <v>333</v>
      </c>
      <c r="C4174" s="2" t="s">
        <v>38</v>
      </c>
      <c r="D4174" s="2" t="s">
        <v>334</v>
      </c>
      <c r="E4174" s="2" t="s">
        <v>398</v>
      </c>
      <c r="F4174" s="3">
        <v>1</v>
      </c>
      <c r="G4174" s="2" t="s">
        <v>1101</v>
      </c>
      <c r="H4174" s="2" t="s">
        <v>17791</v>
      </c>
      <c r="I4174" s="3" t="s">
        <v>17792</v>
      </c>
      <c r="J4174" s="3" t="s">
        <v>1098</v>
      </c>
      <c r="K4174" s="2" t="s">
        <v>17793</v>
      </c>
    </row>
    <row r="4175" spans="1:11" x14ac:dyDescent="0.25">
      <c r="A4175" s="2" t="s">
        <v>17794</v>
      </c>
      <c r="B4175" s="2" t="s">
        <v>333</v>
      </c>
      <c r="C4175" s="2" t="s">
        <v>38</v>
      </c>
      <c r="D4175" s="2" t="s">
        <v>334</v>
      </c>
      <c r="E4175" s="2" t="s">
        <v>398</v>
      </c>
      <c r="F4175" s="3">
        <v>2</v>
      </c>
      <c r="G4175" s="2" t="s">
        <v>1101</v>
      </c>
      <c r="H4175" s="2" t="s">
        <v>17795</v>
      </c>
      <c r="I4175" s="3" t="s">
        <v>17796</v>
      </c>
      <c r="J4175" s="3" t="s">
        <v>1098</v>
      </c>
      <c r="K4175" s="2" t="s">
        <v>17797</v>
      </c>
    </row>
    <row r="4176" spans="1:11" x14ac:dyDescent="0.25">
      <c r="A4176" s="2" t="s">
        <v>17798</v>
      </c>
      <c r="B4176" s="2" t="s">
        <v>333</v>
      </c>
      <c r="C4176" s="2" t="s">
        <v>38</v>
      </c>
      <c r="D4176" s="2" t="s">
        <v>334</v>
      </c>
      <c r="E4176" s="2" t="s">
        <v>398</v>
      </c>
      <c r="F4176" s="3">
        <v>3</v>
      </c>
      <c r="G4176" s="2" t="s">
        <v>1101</v>
      </c>
      <c r="H4176" s="2" t="s">
        <v>17799</v>
      </c>
      <c r="I4176" s="3" t="s">
        <v>17800</v>
      </c>
      <c r="J4176" s="3" t="s">
        <v>1098</v>
      </c>
      <c r="K4176" s="2" t="s">
        <v>17801</v>
      </c>
    </row>
    <row r="4177" spans="1:11" x14ac:dyDescent="0.25">
      <c r="A4177" s="2" t="s">
        <v>17802</v>
      </c>
      <c r="B4177" s="2" t="s">
        <v>333</v>
      </c>
      <c r="C4177" s="2" t="s">
        <v>38</v>
      </c>
      <c r="D4177" s="2" t="s">
        <v>334</v>
      </c>
      <c r="E4177" s="2" t="s">
        <v>398</v>
      </c>
      <c r="F4177" s="3">
        <v>4</v>
      </c>
      <c r="G4177" s="2" t="s">
        <v>1101</v>
      </c>
      <c r="H4177" s="2" t="s">
        <v>17803</v>
      </c>
      <c r="I4177" s="3" t="s">
        <v>17804</v>
      </c>
      <c r="J4177" s="3" t="s">
        <v>1098</v>
      </c>
      <c r="K4177" s="2" t="s">
        <v>17805</v>
      </c>
    </row>
    <row r="4178" spans="1:11" x14ac:dyDescent="0.25">
      <c r="A4178" s="2" t="s">
        <v>17806</v>
      </c>
      <c r="B4178" s="2" t="s">
        <v>333</v>
      </c>
      <c r="C4178" s="2" t="s">
        <v>38</v>
      </c>
      <c r="D4178" s="2" t="s">
        <v>334</v>
      </c>
      <c r="E4178" s="2" t="s">
        <v>398</v>
      </c>
      <c r="F4178" s="3">
        <v>5</v>
      </c>
      <c r="G4178" s="2" t="s">
        <v>1101</v>
      </c>
      <c r="H4178" s="2" t="s">
        <v>17807</v>
      </c>
      <c r="I4178" s="3" t="s">
        <v>17808</v>
      </c>
      <c r="J4178" s="3" t="s">
        <v>1098</v>
      </c>
      <c r="K4178" s="2" t="s">
        <v>17809</v>
      </c>
    </row>
    <row r="4179" spans="1:11" x14ac:dyDescent="0.25">
      <c r="A4179" s="2" t="s">
        <v>17810</v>
      </c>
      <c r="B4179" s="2" t="s">
        <v>333</v>
      </c>
      <c r="C4179" s="2" t="s">
        <v>38</v>
      </c>
      <c r="D4179" s="2" t="s">
        <v>334</v>
      </c>
      <c r="E4179" s="2" t="s">
        <v>398</v>
      </c>
      <c r="F4179" s="3">
        <v>6</v>
      </c>
      <c r="G4179" s="2" t="s">
        <v>1101</v>
      </c>
      <c r="H4179" s="2" t="s">
        <v>17811</v>
      </c>
      <c r="I4179" s="3" t="s">
        <v>17812</v>
      </c>
      <c r="J4179" s="3" t="s">
        <v>1098</v>
      </c>
      <c r="K4179" s="2" t="s">
        <v>17813</v>
      </c>
    </row>
    <row r="4180" spans="1:11" x14ac:dyDescent="0.25">
      <c r="A4180" s="2" t="s">
        <v>17814</v>
      </c>
      <c r="B4180" s="2" t="s">
        <v>336</v>
      </c>
      <c r="C4180" s="2" t="s">
        <v>38</v>
      </c>
      <c r="D4180" s="2" t="s">
        <v>337</v>
      </c>
      <c r="E4180" s="2" t="s">
        <v>388</v>
      </c>
      <c r="F4180" s="3">
        <v>0</v>
      </c>
      <c r="G4180" s="2" t="s">
        <v>1095</v>
      </c>
      <c r="H4180" s="2" t="s">
        <v>17815</v>
      </c>
      <c r="I4180" s="3" t="s">
        <v>17816</v>
      </c>
      <c r="J4180" s="3" t="s">
        <v>1098</v>
      </c>
      <c r="K4180" s="2" t="s">
        <v>17817</v>
      </c>
    </row>
    <row r="4181" spans="1:11" x14ac:dyDescent="0.25">
      <c r="A4181" s="2" t="s">
        <v>17818</v>
      </c>
      <c r="B4181" s="2" t="s">
        <v>336</v>
      </c>
      <c r="C4181" s="2" t="s">
        <v>38</v>
      </c>
      <c r="D4181" s="2" t="s">
        <v>337</v>
      </c>
      <c r="E4181" s="2" t="s">
        <v>388</v>
      </c>
      <c r="F4181" s="3">
        <v>1</v>
      </c>
      <c r="G4181" s="2" t="s">
        <v>1101</v>
      </c>
      <c r="H4181" s="2" t="s">
        <v>17819</v>
      </c>
      <c r="I4181" s="3" t="s">
        <v>17820</v>
      </c>
      <c r="J4181" s="3" t="s">
        <v>1098</v>
      </c>
      <c r="K4181" s="2" t="s">
        <v>17821</v>
      </c>
    </row>
    <row r="4182" spans="1:11" x14ac:dyDescent="0.25">
      <c r="A4182" s="2" t="s">
        <v>17822</v>
      </c>
      <c r="B4182" s="2" t="s">
        <v>336</v>
      </c>
      <c r="C4182" s="2" t="s">
        <v>38</v>
      </c>
      <c r="D4182" s="2" t="s">
        <v>337</v>
      </c>
      <c r="E4182" s="2" t="s">
        <v>388</v>
      </c>
      <c r="F4182" s="3">
        <v>2</v>
      </c>
      <c r="G4182" s="2" t="s">
        <v>1101</v>
      </c>
      <c r="H4182" s="2" t="s">
        <v>17823</v>
      </c>
      <c r="I4182" s="3" t="s">
        <v>17824</v>
      </c>
      <c r="J4182" s="3" t="s">
        <v>1098</v>
      </c>
      <c r="K4182" s="2" t="s">
        <v>17825</v>
      </c>
    </row>
    <row r="4183" spans="1:11" x14ac:dyDescent="0.25">
      <c r="A4183" s="2" t="s">
        <v>17826</v>
      </c>
      <c r="B4183" s="2" t="s">
        <v>336</v>
      </c>
      <c r="C4183" s="2" t="s">
        <v>38</v>
      </c>
      <c r="D4183" s="2" t="s">
        <v>337</v>
      </c>
      <c r="E4183" s="2" t="s">
        <v>388</v>
      </c>
      <c r="F4183" s="3">
        <v>3</v>
      </c>
      <c r="G4183" s="2" t="s">
        <v>1101</v>
      </c>
      <c r="H4183" s="2" t="s">
        <v>17827</v>
      </c>
      <c r="I4183" s="3" t="s">
        <v>17828</v>
      </c>
      <c r="J4183" s="3" t="s">
        <v>1098</v>
      </c>
      <c r="K4183" s="2" t="s">
        <v>17829</v>
      </c>
    </row>
    <row r="4184" spans="1:11" x14ac:dyDescent="0.25">
      <c r="A4184" s="2" t="s">
        <v>17830</v>
      </c>
      <c r="B4184" s="2" t="s">
        <v>336</v>
      </c>
      <c r="C4184" s="2" t="s">
        <v>38</v>
      </c>
      <c r="D4184" s="2" t="s">
        <v>337</v>
      </c>
      <c r="E4184" s="2" t="s">
        <v>388</v>
      </c>
      <c r="F4184" s="3">
        <v>4</v>
      </c>
      <c r="G4184" s="2" t="s">
        <v>1101</v>
      </c>
      <c r="H4184" s="2" t="s">
        <v>17831</v>
      </c>
      <c r="I4184" s="3" t="s">
        <v>17832</v>
      </c>
      <c r="J4184" s="3" t="s">
        <v>1098</v>
      </c>
      <c r="K4184" s="2" t="s">
        <v>17833</v>
      </c>
    </row>
    <row r="4185" spans="1:11" x14ac:dyDescent="0.25">
      <c r="A4185" s="2" t="s">
        <v>17834</v>
      </c>
      <c r="B4185" s="2" t="s">
        <v>336</v>
      </c>
      <c r="C4185" s="2" t="s">
        <v>38</v>
      </c>
      <c r="D4185" s="2" t="s">
        <v>337</v>
      </c>
      <c r="E4185" s="2" t="s">
        <v>388</v>
      </c>
      <c r="F4185" s="3">
        <v>5</v>
      </c>
      <c r="G4185" s="2" t="s">
        <v>1101</v>
      </c>
      <c r="H4185" s="2" t="s">
        <v>17835</v>
      </c>
      <c r="I4185" s="3" t="s">
        <v>17836</v>
      </c>
      <c r="J4185" s="3" t="s">
        <v>1098</v>
      </c>
      <c r="K4185" s="2" t="s">
        <v>17837</v>
      </c>
    </row>
    <row r="4186" spans="1:11" x14ac:dyDescent="0.25">
      <c r="A4186" s="2" t="s">
        <v>17838</v>
      </c>
      <c r="B4186" s="2" t="s">
        <v>336</v>
      </c>
      <c r="C4186" s="2" t="s">
        <v>38</v>
      </c>
      <c r="D4186" s="2" t="s">
        <v>337</v>
      </c>
      <c r="E4186" s="2" t="s">
        <v>388</v>
      </c>
      <c r="F4186" s="3">
        <v>6</v>
      </c>
      <c r="G4186" s="2" t="s">
        <v>1101</v>
      </c>
      <c r="H4186" s="2" t="s">
        <v>17839</v>
      </c>
      <c r="I4186" s="3" t="s">
        <v>17840</v>
      </c>
      <c r="J4186" s="3" t="s">
        <v>1098</v>
      </c>
      <c r="K4186" s="2" t="s">
        <v>17841</v>
      </c>
    </row>
    <row r="4187" spans="1:11" x14ac:dyDescent="0.25">
      <c r="A4187" s="2" t="s">
        <v>17842</v>
      </c>
      <c r="B4187" s="2" t="s">
        <v>336</v>
      </c>
      <c r="C4187" s="2" t="s">
        <v>38</v>
      </c>
      <c r="D4187" s="2" t="s">
        <v>337</v>
      </c>
      <c r="E4187" s="2" t="s">
        <v>370</v>
      </c>
      <c r="F4187" s="3">
        <v>0</v>
      </c>
      <c r="G4187" s="2" t="s">
        <v>1095</v>
      </c>
      <c r="H4187" s="2" t="s">
        <v>17843</v>
      </c>
      <c r="I4187" s="3" t="s">
        <v>17844</v>
      </c>
      <c r="J4187" s="3" t="s">
        <v>1098</v>
      </c>
      <c r="K4187" s="2" t="s">
        <v>17845</v>
      </c>
    </row>
    <row r="4188" spans="1:11" x14ac:dyDescent="0.25">
      <c r="A4188" s="2" t="s">
        <v>17846</v>
      </c>
      <c r="B4188" s="2" t="s">
        <v>336</v>
      </c>
      <c r="C4188" s="2" t="s">
        <v>38</v>
      </c>
      <c r="D4188" s="2" t="s">
        <v>337</v>
      </c>
      <c r="E4188" s="2" t="s">
        <v>370</v>
      </c>
      <c r="F4188" s="3">
        <v>1</v>
      </c>
      <c r="G4188" s="2" t="s">
        <v>1101</v>
      </c>
      <c r="H4188" s="2" t="s">
        <v>17847</v>
      </c>
      <c r="I4188" s="3" t="s">
        <v>17848</v>
      </c>
      <c r="J4188" s="3" t="s">
        <v>1098</v>
      </c>
      <c r="K4188" s="2" t="s">
        <v>17849</v>
      </c>
    </row>
    <row r="4189" spans="1:11" x14ac:dyDescent="0.25">
      <c r="A4189" s="2" t="s">
        <v>17850</v>
      </c>
      <c r="B4189" s="2" t="s">
        <v>336</v>
      </c>
      <c r="C4189" s="2" t="s">
        <v>38</v>
      </c>
      <c r="D4189" s="2" t="s">
        <v>337</v>
      </c>
      <c r="E4189" s="2" t="s">
        <v>370</v>
      </c>
      <c r="F4189" s="3">
        <v>2</v>
      </c>
      <c r="G4189" s="2" t="s">
        <v>1101</v>
      </c>
      <c r="H4189" s="2" t="s">
        <v>17851</v>
      </c>
      <c r="I4189" s="3" t="s">
        <v>17852</v>
      </c>
      <c r="J4189" s="3" t="s">
        <v>1137</v>
      </c>
      <c r="K4189" s="2" t="s">
        <v>17853</v>
      </c>
    </row>
    <row r="4190" spans="1:11" x14ac:dyDescent="0.25">
      <c r="A4190" s="2" t="s">
        <v>17854</v>
      </c>
      <c r="B4190" s="2" t="s">
        <v>336</v>
      </c>
      <c r="C4190" s="2" t="s">
        <v>38</v>
      </c>
      <c r="D4190" s="2" t="s">
        <v>337</v>
      </c>
      <c r="E4190" s="2" t="s">
        <v>370</v>
      </c>
      <c r="F4190" s="3">
        <v>3</v>
      </c>
      <c r="G4190" s="2" t="s">
        <v>1101</v>
      </c>
      <c r="H4190" s="2" t="s">
        <v>17855</v>
      </c>
      <c r="I4190" s="3" t="s">
        <v>17856</v>
      </c>
      <c r="J4190" s="3" t="s">
        <v>1098</v>
      </c>
      <c r="K4190" s="2" t="s">
        <v>17857</v>
      </c>
    </row>
    <row r="4191" spans="1:11" x14ac:dyDescent="0.25">
      <c r="A4191" s="2" t="s">
        <v>17858</v>
      </c>
      <c r="B4191" s="2" t="s">
        <v>336</v>
      </c>
      <c r="C4191" s="2" t="s">
        <v>38</v>
      </c>
      <c r="D4191" s="2" t="s">
        <v>337</v>
      </c>
      <c r="E4191" s="2" t="s">
        <v>370</v>
      </c>
      <c r="F4191" s="3">
        <v>4</v>
      </c>
      <c r="G4191" s="2" t="s">
        <v>1101</v>
      </c>
      <c r="H4191" s="2" t="s">
        <v>17859</v>
      </c>
      <c r="I4191" s="3" t="s">
        <v>17860</v>
      </c>
      <c r="J4191" s="3" t="s">
        <v>1098</v>
      </c>
      <c r="K4191" s="2" t="s">
        <v>17861</v>
      </c>
    </row>
    <row r="4192" spans="1:11" x14ac:dyDescent="0.25">
      <c r="A4192" s="2" t="s">
        <v>17862</v>
      </c>
      <c r="B4192" s="2" t="s">
        <v>336</v>
      </c>
      <c r="C4192" s="2" t="s">
        <v>38</v>
      </c>
      <c r="D4192" s="2" t="s">
        <v>337</v>
      </c>
      <c r="E4192" s="2" t="s">
        <v>370</v>
      </c>
      <c r="F4192" s="3">
        <v>5</v>
      </c>
      <c r="G4192" s="2" t="s">
        <v>1101</v>
      </c>
      <c r="H4192" s="2" t="s">
        <v>17863</v>
      </c>
      <c r="I4192" s="3" t="s">
        <v>17864</v>
      </c>
      <c r="J4192" s="3" t="s">
        <v>1098</v>
      </c>
      <c r="K4192" s="2" t="s">
        <v>17865</v>
      </c>
    </row>
    <row r="4193" spans="1:11" x14ac:dyDescent="0.25">
      <c r="A4193" s="2" t="s">
        <v>17866</v>
      </c>
      <c r="B4193" s="2" t="s">
        <v>336</v>
      </c>
      <c r="C4193" s="2" t="s">
        <v>38</v>
      </c>
      <c r="D4193" s="2" t="s">
        <v>337</v>
      </c>
      <c r="E4193" s="2" t="s">
        <v>370</v>
      </c>
      <c r="F4193" s="3">
        <v>6</v>
      </c>
      <c r="G4193" s="2" t="s">
        <v>1101</v>
      </c>
      <c r="H4193" s="2" t="s">
        <v>17867</v>
      </c>
      <c r="I4193" s="3" t="s">
        <v>17868</v>
      </c>
      <c r="J4193" s="3" t="s">
        <v>1098</v>
      </c>
      <c r="K4193" s="2" t="s">
        <v>17869</v>
      </c>
    </row>
    <row r="4194" spans="1:11" x14ac:dyDescent="0.25">
      <c r="A4194" s="2" t="s">
        <v>17870</v>
      </c>
      <c r="B4194" s="2" t="s">
        <v>339</v>
      </c>
      <c r="C4194" s="2" t="s">
        <v>38</v>
      </c>
      <c r="D4194" s="2" t="s">
        <v>340</v>
      </c>
      <c r="E4194" s="2" t="s">
        <v>1144</v>
      </c>
      <c r="F4194" s="3">
        <v>0</v>
      </c>
      <c r="G4194" s="2" t="s">
        <v>1095</v>
      </c>
      <c r="H4194" s="2" t="s">
        <v>17871</v>
      </c>
      <c r="I4194" s="3" t="s">
        <v>17872</v>
      </c>
      <c r="J4194" s="3" t="s">
        <v>1098</v>
      </c>
      <c r="K4194" s="2" t="s">
        <v>17873</v>
      </c>
    </row>
    <row r="4195" spans="1:11" x14ac:dyDescent="0.25">
      <c r="A4195" s="2" t="s">
        <v>17874</v>
      </c>
      <c r="B4195" s="2" t="s">
        <v>339</v>
      </c>
      <c r="C4195" s="2" t="s">
        <v>38</v>
      </c>
      <c r="D4195" s="2" t="s">
        <v>340</v>
      </c>
      <c r="E4195" s="2" t="s">
        <v>1144</v>
      </c>
      <c r="F4195" s="3">
        <v>1</v>
      </c>
      <c r="G4195" s="2" t="s">
        <v>1101</v>
      </c>
      <c r="H4195" s="2" t="s">
        <v>17875</v>
      </c>
      <c r="I4195" s="3" t="s">
        <v>17876</v>
      </c>
      <c r="J4195" s="3" t="s">
        <v>1098</v>
      </c>
      <c r="K4195" s="2" t="s">
        <v>17877</v>
      </c>
    </row>
    <row r="4196" spans="1:11" x14ac:dyDescent="0.25">
      <c r="A4196" s="2" t="s">
        <v>17878</v>
      </c>
      <c r="B4196" s="2" t="s">
        <v>339</v>
      </c>
      <c r="C4196" s="2" t="s">
        <v>38</v>
      </c>
      <c r="D4196" s="2" t="s">
        <v>340</v>
      </c>
      <c r="E4196" s="2" t="s">
        <v>1144</v>
      </c>
      <c r="F4196" s="3">
        <v>2</v>
      </c>
      <c r="G4196" s="2" t="s">
        <v>1101</v>
      </c>
      <c r="H4196" s="2" t="s">
        <v>17879</v>
      </c>
      <c r="I4196" s="3" t="s">
        <v>17880</v>
      </c>
      <c r="J4196" s="3" t="s">
        <v>1098</v>
      </c>
      <c r="K4196" s="2" t="s">
        <v>17881</v>
      </c>
    </row>
    <row r="4197" spans="1:11" x14ac:dyDescent="0.25">
      <c r="A4197" s="2" t="s">
        <v>17882</v>
      </c>
      <c r="B4197" s="2" t="s">
        <v>339</v>
      </c>
      <c r="C4197" s="2" t="s">
        <v>38</v>
      </c>
      <c r="D4197" s="2" t="s">
        <v>340</v>
      </c>
      <c r="E4197" s="2" t="s">
        <v>1144</v>
      </c>
      <c r="F4197" s="3">
        <v>3</v>
      </c>
      <c r="G4197" s="2" t="s">
        <v>1101</v>
      </c>
      <c r="H4197" s="2" t="s">
        <v>17883</v>
      </c>
      <c r="I4197" s="3" t="s">
        <v>17884</v>
      </c>
      <c r="J4197" s="3" t="s">
        <v>1098</v>
      </c>
      <c r="K4197" s="2" t="s">
        <v>17885</v>
      </c>
    </row>
    <row r="4198" spans="1:11" x14ac:dyDescent="0.25">
      <c r="A4198" s="2" t="s">
        <v>17886</v>
      </c>
      <c r="B4198" s="2" t="s">
        <v>339</v>
      </c>
      <c r="C4198" s="2" t="s">
        <v>38</v>
      </c>
      <c r="D4198" s="2" t="s">
        <v>340</v>
      </c>
      <c r="E4198" s="2" t="s">
        <v>1144</v>
      </c>
      <c r="F4198" s="3">
        <v>4</v>
      </c>
      <c r="G4198" s="2" t="s">
        <v>1101</v>
      </c>
      <c r="H4198" s="2" t="s">
        <v>17887</v>
      </c>
      <c r="I4198" s="3" t="s">
        <v>17888</v>
      </c>
      <c r="J4198" s="3" t="s">
        <v>1098</v>
      </c>
      <c r="K4198" s="2" t="s">
        <v>17889</v>
      </c>
    </row>
    <row r="4199" spans="1:11" x14ac:dyDescent="0.25">
      <c r="A4199" s="2" t="s">
        <v>17890</v>
      </c>
      <c r="B4199" s="2" t="s">
        <v>339</v>
      </c>
      <c r="C4199" s="2" t="s">
        <v>38</v>
      </c>
      <c r="D4199" s="2" t="s">
        <v>340</v>
      </c>
      <c r="E4199" s="2" t="s">
        <v>1144</v>
      </c>
      <c r="F4199" s="3">
        <v>5</v>
      </c>
      <c r="G4199" s="2" t="s">
        <v>1101</v>
      </c>
      <c r="H4199" s="2" t="s">
        <v>17891</v>
      </c>
      <c r="I4199" s="3" t="s">
        <v>17892</v>
      </c>
      <c r="J4199" s="3" t="s">
        <v>1098</v>
      </c>
      <c r="K4199" s="2" t="s">
        <v>17893</v>
      </c>
    </row>
    <row r="4200" spans="1:11" x14ac:dyDescent="0.25">
      <c r="A4200" s="2" t="s">
        <v>17894</v>
      </c>
      <c r="B4200" s="2" t="s">
        <v>339</v>
      </c>
      <c r="C4200" s="2" t="s">
        <v>38</v>
      </c>
      <c r="D4200" s="2" t="s">
        <v>340</v>
      </c>
      <c r="E4200" s="2" t="s">
        <v>1144</v>
      </c>
      <c r="F4200" s="3">
        <v>6</v>
      </c>
      <c r="G4200" s="2" t="s">
        <v>1101</v>
      </c>
      <c r="H4200" s="2" t="s">
        <v>17895</v>
      </c>
      <c r="I4200" s="3" t="s">
        <v>17896</v>
      </c>
      <c r="J4200" s="3" t="s">
        <v>1098</v>
      </c>
      <c r="K4200" s="2" t="s">
        <v>17897</v>
      </c>
    </row>
    <row r="4201" spans="1:11" x14ac:dyDescent="0.25">
      <c r="A4201" s="2" t="s">
        <v>17898</v>
      </c>
      <c r="B4201" s="2" t="s">
        <v>339</v>
      </c>
      <c r="C4201" s="2" t="s">
        <v>38</v>
      </c>
      <c r="D4201" s="2" t="s">
        <v>340</v>
      </c>
      <c r="E4201" s="2" t="s">
        <v>380</v>
      </c>
      <c r="F4201" s="3">
        <v>0</v>
      </c>
      <c r="G4201" s="2" t="s">
        <v>1095</v>
      </c>
      <c r="H4201" s="2" t="s">
        <v>17899</v>
      </c>
      <c r="I4201" s="3" t="s">
        <v>17900</v>
      </c>
      <c r="J4201" s="3" t="s">
        <v>1098</v>
      </c>
      <c r="K4201" s="2" t="s">
        <v>17901</v>
      </c>
    </row>
    <row r="4202" spans="1:11" x14ac:dyDescent="0.25">
      <c r="A4202" s="2" t="s">
        <v>17902</v>
      </c>
      <c r="B4202" s="2" t="s">
        <v>339</v>
      </c>
      <c r="C4202" s="2" t="s">
        <v>38</v>
      </c>
      <c r="D4202" s="2" t="s">
        <v>340</v>
      </c>
      <c r="E4202" s="2" t="s">
        <v>380</v>
      </c>
      <c r="F4202" s="3">
        <v>1</v>
      </c>
      <c r="G4202" s="2" t="s">
        <v>1101</v>
      </c>
      <c r="H4202" s="2" t="s">
        <v>17903</v>
      </c>
      <c r="I4202" s="3" t="s">
        <v>17904</v>
      </c>
      <c r="J4202" s="3" t="s">
        <v>1098</v>
      </c>
      <c r="K4202" s="2" t="s">
        <v>17905</v>
      </c>
    </row>
    <row r="4203" spans="1:11" x14ac:dyDescent="0.25">
      <c r="A4203" s="2" t="s">
        <v>17906</v>
      </c>
      <c r="B4203" s="2" t="s">
        <v>339</v>
      </c>
      <c r="C4203" s="2" t="s">
        <v>38</v>
      </c>
      <c r="D4203" s="2" t="s">
        <v>340</v>
      </c>
      <c r="E4203" s="2" t="s">
        <v>380</v>
      </c>
      <c r="F4203" s="3">
        <v>2</v>
      </c>
      <c r="G4203" s="2" t="s">
        <v>1101</v>
      </c>
      <c r="H4203" s="2" t="s">
        <v>17907</v>
      </c>
      <c r="I4203" s="3" t="s">
        <v>17908</v>
      </c>
      <c r="J4203" s="3" t="s">
        <v>1098</v>
      </c>
      <c r="K4203" s="2" t="s">
        <v>17909</v>
      </c>
    </row>
    <row r="4204" spans="1:11" x14ac:dyDescent="0.25">
      <c r="A4204" s="2" t="s">
        <v>17910</v>
      </c>
      <c r="B4204" s="2" t="s">
        <v>339</v>
      </c>
      <c r="C4204" s="2" t="s">
        <v>38</v>
      </c>
      <c r="D4204" s="2" t="s">
        <v>340</v>
      </c>
      <c r="E4204" s="2" t="s">
        <v>380</v>
      </c>
      <c r="F4204" s="3">
        <v>3</v>
      </c>
      <c r="G4204" s="2" t="s">
        <v>1101</v>
      </c>
      <c r="H4204" s="2" t="s">
        <v>17911</v>
      </c>
      <c r="I4204" s="3" t="s">
        <v>17912</v>
      </c>
      <c r="J4204" s="3" t="s">
        <v>1098</v>
      </c>
      <c r="K4204" s="2" t="s">
        <v>17913</v>
      </c>
    </row>
    <row r="4205" spans="1:11" x14ac:dyDescent="0.25">
      <c r="A4205" s="2" t="s">
        <v>17914</v>
      </c>
      <c r="B4205" s="2" t="s">
        <v>339</v>
      </c>
      <c r="C4205" s="2" t="s">
        <v>38</v>
      </c>
      <c r="D4205" s="2" t="s">
        <v>340</v>
      </c>
      <c r="E4205" s="2" t="s">
        <v>380</v>
      </c>
      <c r="F4205" s="3">
        <v>4</v>
      </c>
      <c r="G4205" s="2" t="s">
        <v>1101</v>
      </c>
      <c r="H4205" s="2" t="s">
        <v>17915</v>
      </c>
      <c r="I4205" s="3" t="s">
        <v>17916</v>
      </c>
      <c r="J4205" s="3" t="s">
        <v>1098</v>
      </c>
      <c r="K4205" s="2" t="s">
        <v>17917</v>
      </c>
    </row>
    <row r="4206" spans="1:11" x14ac:dyDescent="0.25">
      <c r="A4206" s="2" t="s">
        <v>17918</v>
      </c>
      <c r="B4206" s="2" t="s">
        <v>339</v>
      </c>
      <c r="C4206" s="2" t="s">
        <v>38</v>
      </c>
      <c r="D4206" s="2" t="s">
        <v>340</v>
      </c>
      <c r="E4206" s="2" t="s">
        <v>380</v>
      </c>
      <c r="F4206" s="3">
        <v>5</v>
      </c>
      <c r="G4206" s="2" t="s">
        <v>1101</v>
      </c>
      <c r="H4206" s="2" t="s">
        <v>17919</v>
      </c>
      <c r="I4206" s="3" t="s">
        <v>17920</v>
      </c>
      <c r="J4206" s="3" t="s">
        <v>1098</v>
      </c>
      <c r="K4206" s="2" t="s">
        <v>17921</v>
      </c>
    </row>
    <row r="4207" spans="1:11" x14ac:dyDescent="0.25">
      <c r="A4207" s="2" t="s">
        <v>17922</v>
      </c>
      <c r="B4207" s="2" t="s">
        <v>339</v>
      </c>
      <c r="C4207" s="2" t="s">
        <v>38</v>
      </c>
      <c r="D4207" s="2" t="s">
        <v>340</v>
      </c>
      <c r="E4207" s="2" t="s">
        <v>380</v>
      </c>
      <c r="F4207" s="3">
        <v>6</v>
      </c>
      <c r="G4207" s="2" t="s">
        <v>1101</v>
      </c>
      <c r="H4207" s="2" t="s">
        <v>17923</v>
      </c>
      <c r="I4207" s="3" t="s">
        <v>17924</v>
      </c>
      <c r="J4207" s="3" t="s">
        <v>1098</v>
      </c>
      <c r="K4207" s="2" t="s">
        <v>17925</v>
      </c>
    </row>
    <row r="4208" spans="1:11" x14ac:dyDescent="0.25">
      <c r="A4208" s="2" t="s">
        <v>17926</v>
      </c>
      <c r="B4208" s="2" t="s">
        <v>339</v>
      </c>
      <c r="C4208" s="2" t="s">
        <v>38</v>
      </c>
      <c r="D4208" s="2" t="s">
        <v>340</v>
      </c>
      <c r="E4208" s="2" t="s">
        <v>1189</v>
      </c>
      <c r="F4208" s="3">
        <v>0</v>
      </c>
      <c r="G4208" s="2" t="s">
        <v>1095</v>
      </c>
      <c r="H4208" s="2" t="s">
        <v>17927</v>
      </c>
      <c r="I4208" s="3" t="s">
        <v>17928</v>
      </c>
      <c r="J4208" s="3" t="s">
        <v>1098</v>
      </c>
      <c r="K4208" s="2" t="s">
        <v>17929</v>
      </c>
    </row>
    <row r="4209" spans="1:11" x14ac:dyDescent="0.25">
      <c r="A4209" s="2" t="s">
        <v>17930</v>
      </c>
      <c r="B4209" s="2" t="s">
        <v>339</v>
      </c>
      <c r="C4209" s="2" t="s">
        <v>38</v>
      </c>
      <c r="D4209" s="2" t="s">
        <v>340</v>
      </c>
      <c r="E4209" s="2" t="s">
        <v>1189</v>
      </c>
      <c r="F4209" s="3">
        <v>1</v>
      </c>
      <c r="G4209" s="2" t="s">
        <v>1101</v>
      </c>
      <c r="H4209" s="2" t="s">
        <v>17931</v>
      </c>
      <c r="I4209" s="3" t="s">
        <v>17932</v>
      </c>
      <c r="J4209" s="3" t="s">
        <v>1098</v>
      </c>
      <c r="K4209" s="2" t="s">
        <v>17933</v>
      </c>
    </row>
    <row r="4210" spans="1:11" x14ac:dyDescent="0.25">
      <c r="A4210" s="2" t="s">
        <v>17934</v>
      </c>
      <c r="B4210" s="2" t="s">
        <v>339</v>
      </c>
      <c r="C4210" s="2" t="s">
        <v>38</v>
      </c>
      <c r="D4210" s="2" t="s">
        <v>340</v>
      </c>
      <c r="E4210" s="2" t="s">
        <v>1189</v>
      </c>
      <c r="F4210" s="3">
        <v>2</v>
      </c>
      <c r="G4210" s="2" t="s">
        <v>1101</v>
      </c>
      <c r="H4210" s="2" t="s">
        <v>17935</v>
      </c>
      <c r="I4210" s="3" t="s">
        <v>17936</v>
      </c>
      <c r="J4210" s="3" t="s">
        <v>1098</v>
      </c>
      <c r="K4210" s="2" t="s">
        <v>17937</v>
      </c>
    </row>
    <row r="4211" spans="1:11" x14ac:dyDescent="0.25">
      <c r="A4211" s="2" t="s">
        <v>17938</v>
      </c>
      <c r="B4211" s="2" t="s">
        <v>339</v>
      </c>
      <c r="C4211" s="2" t="s">
        <v>38</v>
      </c>
      <c r="D4211" s="2" t="s">
        <v>340</v>
      </c>
      <c r="E4211" s="2" t="s">
        <v>1189</v>
      </c>
      <c r="F4211" s="3">
        <v>3</v>
      </c>
      <c r="G4211" s="2" t="s">
        <v>1101</v>
      </c>
      <c r="H4211" s="2" t="s">
        <v>17939</v>
      </c>
      <c r="I4211" s="3" t="s">
        <v>17940</v>
      </c>
      <c r="J4211" s="3" t="s">
        <v>1098</v>
      </c>
      <c r="K4211" s="2" t="s">
        <v>17941</v>
      </c>
    </row>
    <row r="4212" spans="1:11" x14ac:dyDescent="0.25">
      <c r="A4212" s="2" t="s">
        <v>17942</v>
      </c>
      <c r="B4212" s="2" t="s">
        <v>339</v>
      </c>
      <c r="C4212" s="2" t="s">
        <v>38</v>
      </c>
      <c r="D4212" s="2" t="s">
        <v>340</v>
      </c>
      <c r="E4212" s="2" t="s">
        <v>1189</v>
      </c>
      <c r="F4212" s="3">
        <v>4</v>
      </c>
      <c r="G4212" s="2" t="s">
        <v>1101</v>
      </c>
      <c r="H4212" s="2" t="s">
        <v>17943</v>
      </c>
      <c r="I4212" s="3" t="s">
        <v>17944</v>
      </c>
      <c r="J4212" s="3" t="s">
        <v>1098</v>
      </c>
      <c r="K4212" s="2" t="s">
        <v>17945</v>
      </c>
    </row>
    <row r="4213" spans="1:11" x14ac:dyDescent="0.25">
      <c r="A4213" s="2" t="s">
        <v>17946</v>
      </c>
      <c r="B4213" s="2" t="s">
        <v>339</v>
      </c>
      <c r="C4213" s="2" t="s">
        <v>38</v>
      </c>
      <c r="D4213" s="2" t="s">
        <v>340</v>
      </c>
      <c r="E4213" s="2" t="s">
        <v>1189</v>
      </c>
      <c r="F4213" s="3">
        <v>5</v>
      </c>
      <c r="G4213" s="2" t="s">
        <v>1101</v>
      </c>
      <c r="H4213" s="2" t="s">
        <v>17947</v>
      </c>
      <c r="I4213" s="3" t="s">
        <v>17948</v>
      </c>
      <c r="J4213" s="3" t="s">
        <v>1098</v>
      </c>
      <c r="K4213" s="2" t="s">
        <v>17949</v>
      </c>
    </row>
    <row r="4214" spans="1:11" x14ac:dyDescent="0.25">
      <c r="A4214" s="2" t="s">
        <v>17950</v>
      </c>
      <c r="B4214" s="2" t="s">
        <v>339</v>
      </c>
      <c r="C4214" s="2" t="s">
        <v>38</v>
      </c>
      <c r="D4214" s="2" t="s">
        <v>340</v>
      </c>
      <c r="E4214" s="2" t="s">
        <v>1189</v>
      </c>
      <c r="F4214" s="3">
        <v>6</v>
      </c>
      <c r="G4214" s="2" t="s">
        <v>1101</v>
      </c>
      <c r="H4214" s="2" t="s">
        <v>17951</v>
      </c>
      <c r="I4214" s="3" t="s">
        <v>17952</v>
      </c>
      <c r="J4214" s="3" t="s">
        <v>1098</v>
      </c>
      <c r="K4214" s="2" t="s">
        <v>17953</v>
      </c>
    </row>
    <row r="4215" spans="1:11" x14ac:dyDescent="0.25">
      <c r="A4215" s="2" t="s">
        <v>17954</v>
      </c>
      <c r="B4215" s="2" t="s">
        <v>339</v>
      </c>
      <c r="C4215" s="2" t="s">
        <v>38</v>
      </c>
      <c r="D4215" s="2" t="s">
        <v>340</v>
      </c>
      <c r="E4215" s="2" t="s">
        <v>364</v>
      </c>
      <c r="F4215" s="3">
        <v>0</v>
      </c>
      <c r="G4215" s="2" t="s">
        <v>1095</v>
      </c>
      <c r="H4215" s="2" t="s">
        <v>17955</v>
      </c>
      <c r="I4215" s="3" t="s">
        <v>17956</v>
      </c>
      <c r="J4215" s="3" t="s">
        <v>1137</v>
      </c>
      <c r="K4215" s="2" t="s">
        <v>17957</v>
      </c>
    </row>
    <row r="4216" spans="1:11" x14ac:dyDescent="0.25">
      <c r="A4216" s="2" t="s">
        <v>17958</v>
      </c>
      <c r="B4216" s="2" t="s">
        <v>339</v>
      </c>
      <c r="C4216" s="2" t="s">
        <v>38</v>
      </c>
      <c r="D4216" s="2" t="s">
        <v>340</v>
      </c>
      <c r="E4216" s="2" t="s">
        <v>364</v>
      </c>
      <c r="F4216" s="3">
        <v>1</v>
      </c>
      <c r="G4216" s="2" t="s">
        <v>1101</v>
      </c>
      <c r="H4216" s="2" t="s">
        <v>17959</v>
      </c>
      <c r="I4216" s="3" t="s">
        <v>17960</v>
      </c>
      <c r="J4216" s="3" t="s">
        <v>1098</v>
      </c>
      <c r="K4216" s="2" t="s">
        <v>17961</v>
      </c>
    </row>
    <row r="4217" spans="1:11" x14ac:dyDescent="0.25">
      <c r="A4217" s="2" t="s">
        <v>17962</v>
      </c>
      <c r="B4217" s="2" t="s">
        <v>339</v>
      </c>
      <c r="C4217" s="2" t="s">
        <v>38</v>
      </c>
      <c r="D4217" s="2" t="s">
        <v>340</v>
      </c>
      <c r="E4217" s="2" t="s">
        <v>364</v>
      </c>
      <c r="F4217" s="3">
        <v>2</v>
      </c>
      <c r="G4217" s="2" t="s">
        <v>1101</v>
      </c>
      <c r="H4217" s="2" t="s">
        <v>17963</v>
      </c>
      <c r="I4217" s="3" t="s">
        <v>17964</v>
      </c>
      <c r="J4217" s="3" t="s">
        <v>1098</v>
      </c>
      <c r="K4217" s="2" t="s">
        <v>17965</v>
      </c>
    </row>
    <row r="4218" spans="1:11" x14ac:dyDescent="0.25">
      <c r="A4218" s="2" t="s">
        <v>17966</v>
      </c>
      <c r="B4218" s="2" t="s">
        <v>339</v>
      </c>
      <c r="C4218" s="2" t="s">
        <v>38</v>
      </c>
      <c r="D4218" s="2" t="s">
        <v>340</v>
      </c>
      <c r="E4218" s="2" t="s">
        <v>364</v>
      </c>
      <c r="F4218" s="3">
        <v>3</v>
      </c>
      <c r="G4218" s="2" t="s">
        <v>1101</v>
      </c>
      <c r="H4218" s="2" t="s">
        <v>17967</v>
      </c>
      <c r="I4218" s="3" t="s">
        <v>17968</v>
      </c>
      <c r="J4218" s="3" t="s">
        <v>1098</v>
      </c>
      <c r="K4218" s="2" t="s">
        <v>17969</v>
      </c>
    </row>
    <row r="4219" spans="1:11" x14ac:dyDescent="0.25">
      <c r="A4219" s="2" t="s">
        <v>17970</v>
      </c>
      <c r="B4219" s="2" t="s">
        <v>339</v>
      </c>
      <c r="C4219" s="2" t="s">
        <v>38</v>
      </c>
      <c r="D4219" s="2" t="s">
        <v>340</v>
      </c>
      <c r="E4219" s="2" t="s">
        <v>364</v>
      </c>
      <c r="F4219" s="3">
        <v>4</v>
      </c>
      <c r="G4219" s="2" t="s">
        <v>1101</v>
      </c>
      <c r="H4219" s="2" t="s">
        <v>17971</v>
      </c>
      <c r="I4219" s="3" t="s">
        <v>17972</v>
      </c>
      <c r="J4219" s="3" t="s">
        <v>1098</v>
      </c>
      <c r="K4219" s="2" t="s">
        <v>17973</v>
      </c>
    </row>
    <row r="4220" spans="1:11" x14ac:dyDescent="0.25">
      <c r="A4220" s="2" t="s">
        <v>17974</v>
      </c>
      <c r="B4220" s="2" t="s">
        <v>339</v>
      </c>
      <c r="C4220" s="2" t="s">
        <v>38</v>
      </c>
      <c r="D4220" s="2" t="s">
        <v>340</v>
      </c>
      <c r="E4220" s="2" t="s">
        <v>364</v>
      </c>
      <c r="F4220" s="3">
        <v>5</v>
      </c>
      <c r="G4220" s="2" t="s">
        <v>1101</v>
      </c>
      <c r="H4220" s="2" t="s">
        <v>17975</v>
      </c>
      <c r="I4220" s="3" t="s">
        <v>17976</v>
      </c>
      <c r="J4220" s="3" t="s">
        <v>1098</v>
      </c>
      <c r="K4220" s="2" t="s">
        <v>17977</v>
      </c>
    </row>
    <row r="4221" spans="1:11" x14ac:dyDescent="0.25">
      <c r="A4221" s="2" t="s">
        <v>17978</v>
      </c>
      <c r="B4221" s="2" t="s">
        <v>339</v>
      </c>
      <c r="C4221" s="2" t="s">
        <v>38</v>
      </c>
      <c r="D4221" s="2" t="s">
        <v>340</v>
      </c>
      <c r="E4221" s="2" t="s">
        <v>364</v>
      </c>
      <c r="F4221" s="3">
        <v>6</v>
      </c>
      <c r="G4221" s="2" t="s">
        <v>1101</v>
      </c>
      <c r="H4221" s="2" t="s">
        <v>17979</v>
      </c>
      <c r="I4221" s="3" t="s">
        <v>17980</v>
      </c>
      <c r="J4221" s="3" t="s">
        <v>1098</v>
      </c>
      <c r="K4221" s="2" t="s">
        <v>17981</v>
      </c>
    </row>
    <row r="4222" spans="1:11" x14ac:dyDescent="0.25">
      <c r="A4222" s="2" t="s">
        <v>17982</v>
      </c>
      <c r="B4222" s="2" t="s">
        <v>339</v>
      </c>
      <c r="C4222" s="2" t="s">
        <v>38</v>
      </c>
      <c r="D4222" s="2" t="s">
        <v>340</v>
      </c>
      <c r="E4222" s="2" t="s">
        <v>398</v>
      </c>
      <c r="F4222" s="3">
        <v>0</v>
      </c>
      <c r="G4222" s="2" t="s">
        <v>1095</v>
      </c>
      <c r="H4222" s="2" t="s">
        <v>17983</v>
      </c>
      <c r="I4222" s="3" t="s">
        <v>17984</v>
      </c>
      <c r="J4222" s="3" t="s">
        <v>1098</v>
      </c>
      <c r="K4222" s="2" t="s">
        <v>17985</v>
      </c>
    </row>
    <row r="4223" spans="1:11" x14ac:dyDescent="0.25">
      <c r="A4223" s="2" t="s">
        <v>17986</v>
      </c>
      <c r="B4223" s="2" t="s">
        <v>339</v>
      </c>
      <c r="C4223" s="2" t="s">
        <v>38</v>
      </c>
      <c r="D4223" s="2" t="s">
        <v>340</v>
      </c>
      <c r="E4223" s="2" t="s">
        <v>398</v>
      </c>
      <c r="F4223" s="3">
        <v>1</v>
      </c>
      <c r="G4223" s="2" t="s">
        <v>1101</v>
      </c>
      <c r="H4223" s="2" t="s">
        <v>17987</v>
      </c>
      <c r="I4223" s="3" t="s">
        <v>17988</v>
      </c>
      <c r="J4223" s="3" t="s">
        <v>1098</v>
      </c>
      <c r="K4223" s="2" t="s">
        <v>17989</v>
      </c>
    </row>
    <row r="4224" spans="1:11" x14ac:dyDescent="0.25">
      <c r="A4224" s="2" t="s">
        <v>17990</v>
      </c>
      <c r="B4224" s="2" t="s">
        <v>339</v>
      </c>
      <c r="C4224" s="2" t="s">
        <v>38</v>
      </c>
      <c r="D4224" s="2" t="s">
        <v>340</v>
      </c>
      <c r="E4224" s="2" t="s">
        <v>398</v>
      </c>
      <c r="F4224" s="3">
        <v>2</v>
      </c>
      <c r="G4224" s="2" t="s">
        <v>1101</v>
      </c>
      <c r="H4224" s="2" t="s">
        <v>17991</v>
      </c>
      <c r="I4224" s="3" t="s">
        <v>17992</v>
      </c>
      <c r="J4224" s="3" t="s">
        <v>1132</v>
      </c>
      <c r="K4224" s="2" t="s">
        <v>17993</v>
      </c>
    </row>
    <row r="4225" spans="1:11" x14ac:dyDescent="0.25">
      <c r="A4225" s="2" t="s">
        <v>17994</v>
      </c>
      <c r="B4225" s="2" t="s">
        <v>339</v>
      </c>
      <c r="C4225" s="2" t="s">
        <v>38</v>
      </c>
      <c r="D4225" s="2" t="s">
        <v>340</v>
      </c>
      <c r="E4225" s="2" t="s">
        <v>398</v>
      </c>
      <c r="F4225" s="3">
        <v>3</v>
      </c>
      <c r="G4225" s="2" t="s">
        <v>1101</v>
      </c>
      <c r="H4225" s="2" t="s">
        <v>17995</v>
      </c>
      <c r="I4225" s="3" t="s">
        <v>17996</v>
      </c>
      <c r="J4225" s="3" t="s">
        <v>1098</v>
      </c>
      <c r="K4225" s="2" t="s">
        <v>17997</v>
      </c>
    </row>
    <row r="4226" spans="1:11" x14ac:dyDescent="0.25">
      <c r="A4226" s="2" t="s">
        <v>17998</v>
      </c>
      <c r="B4226" s="2" t="s">
        <v>339</v>
      </c>
      <c r="C4226" s="2" t="s">
        <v>38</v>
      </c>
      <c r="D4226" s="2" t="s">
        <v>340</v>
      </c>
      <c r="E4226" s="2" t="s">
        <v>398</v>
      </c>
      <c r="F4226" s="3">
        <v>4</v>
      </c>
      <c r="G4226" s="2" t="s">
        <v>1101</v>
      </c>
      <c r="H4226" s="2" t="s">
        <v>17943</v>
      </c>
      <c r="I4226" s="3" t="s">
        <v>17944</v>
      </c>
      <c r="J4226" s="3" t="s">
        <v>1132</v>
      </c>
      <c r="K4226" s="2" t="s">
        <v>17999</v>
      </c>
    </row>
    <row r="4227" spans="1:11" x14ac:dyDescent="0.25">
      <c r="A4227" s="2" t="s">
        <v>18000</v>
      </c>
      <c r="B4227" s="2" t="s">
        <v>339</v>
      </c>
      <c r="C4227" s="2" t="s">
        <v>38</v>
      </c>
      <c r="D4227" s="2" t="s">
        <v>340</v>
      </c>
      <c r="E4227" s="2" t="s">
        <v>398</v>
      </c>
      <c r="F4227" s="3">
        <v>5</v>
      </c>
      <c r="G4227" s="2" t="s">
        <v>1101</v>
      </c>
      <c r="H4227" s="2" t="s">
        <v>18001</v>
      </c>
      <c r="I4227" s="3" t="s">
        <v>18002</v>
      </c>
      <c r="J4227" s="3" t="s">
        <v>1098</v>
      </c>
      <c r="K4227" s="2" t="s">
        <v>18003</v>
      </c>
    </row>
    <row r="4228" spans="1:11" x14ac:dyDescent="0.25">
      <c r="A4228" s="2" t="s">
        <v>18004</v>
      </c>
      <c r="B4228" s="2" t="s">
        <v>339</v>
      </c>
      <c r="C4228" s="2" t="s">
        <v>38</v>
      </c>
      <c r="D4228" s="2" t="s">
        <v>340</v>
      </c>
      <c r="E4228" s="2" t="s">
        <v>398</v>
      </c>
      <c r="F4228" s="3">
        <v>6</v>
      </c>
      <c r="G4228" s="2" t="s">
        <v>1101</v>
      </c>
      <c r="H4228" s="2" t="s">
        <v>18005</v>
      </c>
      <c r="I4228" s="3" t="s">
        <v>18006</v>
      </c>
      <c r="J4228" s="3" t="s">
        <v>1098</v>
      </c>
      <c r="K4228" s="2" t="s">
        <v>18007</v>
      </c>
    </row>
    <row r="4229" spans="1:11" x14ac:dyDescent="0.25">
      <c r="A4229" s="2" t="s">
        <v>18008</v>
      </c>
      <c r="B4229" s="2" t="s">
        <v>339</v>
      </c>
      <c r="C4229" s="2" t="s">
        <v>38</v>
      </c>
      <c r="D4229" s="2" t="s">
        <v>340</v>
      </c>
      <c r="E4229" s="2" t="s">
        <v>401</v>
      </c>
      <c r="F4229" s="3">
        <v>0</v>
      </c>
      <c r="G4229" s="2" t="s">
        <v>1095</v>
      </c>
      <c r="H4229" s="2" t="s">
        <v>18009</v>
      </c>
      <c r="I4229" s="3" t="s">
        <v>18010</v>
      </c>
      <c r="J4229" s="3" t="s">
        <v>1132</v>
      </c>
      <c r="K4229" s="2" t="s">
        <v>18011</v>
      </c>
    </row>
    <row r="4230" spans="1:11" x14ac:dyDescent="0.25">
      <c r="A4230" s="2" t="s">
        <v>18012</v>
      </c>
      <c r="B4230" s="2" t="s">
        <v>339</v>
      </c>
      <c r="C4230" s="2" t="s">
        <v>38</v>
      </c>
      <c r="D4230" s="2" t="s">
        <v>340</v>
      </c>
      <c r="E4230" s="2" t="s">
        <v>401</v>
      </c>
      <c r="F4230" s="3">
        <v>1</v>
      </c>
      <c r="G4230" s="2" t="s">
        <v>1101</v>
      </c>
      <c r="H4230" s="2" t="s">
        <v>18013</v>
      </c>
      <c r="I4230" s="3" t="s">
        <v>18014</v>
      </c>
      <c r="J4230" s="3" t="s">
        <v>1132</v>
      </c>
      <c r="K4230" s="2" t="s">
        <v>18015</v>
      </c>
    </row>
    <row r="4231" spans="1:11" x14ac:dyDescent="0.25">
      <c r="A4231" s="2" t="s">
        <v>18016</v>
      </c>
      <c r="B4231" s="2" t="s">
        <v>339</v>
      </c>
      <c r="C4231" s="2" t="s">
        <v>38</v>
      </c>
      <c r="D4231" s="2" t="s">
        <v>340</v>
      </c>
      <c r="E4231" s="2" t="s">
        <v>401</v>
      </c>
      <c r="F4231" s="3">
        <v>2</v>
      </c>
      <c r="G4231" s="2" t="s">
        <v>1101</v>
      </c>
      <c r="H4231" s="2" t="s">
        <v>18017</v>
      </c>
      <c r="I4231" s="3" t="s">
        <v>18018</v>
      </c>
      <c r="J4231" s="3" t="s">
        <v>1132</v>
      </c>
      <c r="K4231" s="2" t="s">
        <v>18019</v>
      </c>
    </row>
    <row r="4232" spans="1:11" x14ac:dyDescent="0.25">
      <c r="A4232" s="2" t="s">
        <v>18020</v>
      </c>
      <c r="B4232" s="2" t="s">
        <v>339</v>
      </c>
      <c r="C4232" s="2" t="s">
        <v>38</v>
      </c>
      <c r="D4232" s="2" t="s">
        <v>340</v>
      </c>
      <c r="E4232" s="2" t="s">
        <v>401</v>
      </c>
      <c r="F4232" s="3">
        <v>3</v>
      </c>
      <c r="G4232" s="2" t="s">
        <v>1101</v>
      </c>
      <c r="H4232" s="2" t="s">
        <v>18021</v>
      </c>
      <c r="I4232" s="3" t="s">
        <v>18022</v>
      </c>
      <c r="J4232" s="3" t="s">
        <v>1132</v>
      </c>
      <c r="K4232" s="2" t="s">
        <v>18023</v>
      </c>
    </row>
    <row r="4233" spans="1:11" x14ac:dyDescent="0.25">
      <c r="A4233" s="2" t="s">
        <v>18024</v>
      </c>
      <c r="B4233" s="2" t="s">
        <v>339</v>
      </c>
      <c r="C4233" s="2" t="s">
        <v>38</v>
      </c>
      <c r="D4233" s="2" t="s">
        <v>340</v>
      </c>
      <c r="E4233" s="2" t="s">
        <v>401</v>
      </c>
      <c r="F4233" s="3">
        <v>4</v>
      </c>
      <c r="G4233" s="2" t="s">
        <v>1101</v>
      </c>
      <c r="H4233" s="2" t="s">
        <v>18025</v>
      </c>
      <c r="I4233" s="3" t="s">
        <v>18026</v>
      </c>
      <c r="J4233" s="3" t="s">
        <v>1132</v>
      </c>
      <c r="K4233" s="2" t="s">
        <v>18027</v>
      </c>
    </row>
    <row r="4234" spans="1:11" x14ac:dyDescent="0.25">
      <c r="A4234" s="2" t="s">
        <v>18028</v>
      </c>
      <c r="B4234" s="2" t="s">
        <v>339</v>
      </c>
      <c r="C4234" s="2" t="s">
        <v>38</v>
      </c>
      <c r="D4234" s="2" t="s">
        <v>340</v>
      </c>
      <c r="E4234" s="2" t="s">
        <v>401</v>
      </c>
      <c r="F4234" s="3">
        <v>5</v>
      </c>
      <c r="G4234" s="2" t="s">
        <v>1101</v>
      </c>
      <c r="H4234" s="2" t="s">
        <v>18029</v>
      </c>
      <c r="I4234" s="3" t="s">
        <v>18030</v>
      </c>
      <c r="J4234" s="3" t="s">
        <v>1132</v>
      </c>
      <c r="K4234" s="2" t="s">
        <v>18031</v>
      </c>
    </row>
    <row r="4235" spans="1:11" x14ac:dyDescent="0.25">
      <c r="A4235" s="2" t="s">
        <v>18032</v>
      </c>
      <c r="B4235" s="2" t="s">
        <v>339</v>
      </c>
      <c r="C4235" s="2" t="s">
        <v>38</v>
      </c>
      <c r="D4235" s="2" t="s">
        <v>340</v>
      </c>
      <c r="E4235" s="2" t="s">
        <v>401</v>
      </c>
      <c r="F4235" s="3">
        <v>6</v>
      </c>
      <c r="G4235" s="2" t="s">
        <v>1101</v>
      </c>
      <c r="H4235" s="2" t="s">
        <v>18033</v>
      </c>
      <c r="I4235" s="3" t="s">
        <v>18034</v>
      </c>
      <c r="J4235" s="3" t="s">
        <v>1132</v>
      </c>
      <c r="K4235" s="2" t="s">
        <v>18035</v>
      </c>
    </row>
    <row r="4236" spans="1:11" x14ac:dyDescent="0.25">
      <c r="A4236" s="2" t="s">
        <v>18036</v>
      </c>
      <c r="B4236" s="2" t="s">
        <v>9</v>
      </c>
      <c r="C4236" s="2" t="s">
        <v>11</v>
      </c>
      <c r="D4236" s="2" t="s">
        <v>12</v>
      </c>
      <c r="E4236" s="2" t="s">
        <v>388</v>
      </c>
      <c r="F4236" s="3">
        <v>0</v>
      </c>
      <c r="G4236" s="2" t="s">
        <v>18037</v>
      </c>
      <c r="H4236" s="2" t="s">
        <v>18038</v>
      </c>
      <c r="I4236" s="3" t="s">
        <v>18039</v>
      </c>
      <c r="J4236" s="3" t="s">
        <v>1098</v>
      </c>
      <c r="K4236" s="2" t="s">
        <v>18040</v>
      </c>
    </row>
    <row r="4237" spans="1:11" x14ac:dyDescent="0.25">
      <c r="A4237" s="2" t="s">
        <v>18041</v>
      </c>
      <c r="B4237" s="2" t="s">
        <v>9</v>
      </c>
      <c r="C4237" s="2" t="s">
        <v>11</v>
      </c>
      <c r="D4237" s="2" t="s">
        <v>12</v>
      </c>
      <c r="E4237" s="2" t="s">
        <v>388</v>
      </c>
      <c r="F4237" s="3">
        <v>1</v>
      </c>
      <c r="G4237" s="2" t="s">
        <v>18042</v>
      </c>
      <c r="H4237" s="2" t="s">
        <v>18043</v>
      </c>
      <c r="I4237" s="3" t="s">
        <v>18044</v>
      </c>
      <c r="J4237" s="3" t="s">
        <v>1098</v>
      </c>
      <c r="K4237" s="2" t="s">
        <v>18045</v>
      </c>
    </row>
    <row r="4238" spans="1:11" x14ac:dyDescent="0.25">
      <c r="A4238" s="2" t="s">
        <v>18046</v>
      </c>
      <c r="B4238" s="2" t="s">
        <v>9</v>
      </c>
      <c r="C4238" s="2" t="s">
        <v>11</v>
      </c>
      <c r="D4238" s="2" t="s">
        <v>12</v>
      </c>
      <c r="E4238" s="2" t="s">
        <v>388</v>
      </c>
      <c r="F4238" s="3">
        <v>2</v>
      </c>
      <c r="G4238" s="2" t="s">
        <v>18042</v>
      </c>
      <c r="H4238" s="2" t="s">
        <v>18047</v>
      </c>
      <c r="I4238" s="3" t="s">
        <v>18048</v>
      </c>
      <c r="J4238" s="3" t="s">
        <v>1098</v>
      </c>
      <c r="K4238" s="2" t="s">
        <v>18049</v>
      </c>
    </row>
    <row r="4239" spans="1:11" x14ac:dyDescent="0.25">
      <c r="A4239" s="2" t="s">
        <v>18050</v>
      </c>
      <c r="B4239" s="2" t="s">
        <v>9</v>
      </c>
      <c r="C4239" s="2" t="s">
        <v>11</v>
      </c>
      <c r="D4239" s="2" t="s">
        <v>12</v>
      </c>
      <c r="E4239" s="2" t="s">
        <v>388</v>
      </c>
      <c r="F4239" s="3">
        <v>3</v>
      </c>
      <c r="G4239" s="2" t="s">
        <v>18042</v>
      </c>
      <c r="H4239" s="2" t="s">
        <v>18051</v>
      </c>
      <c r="I4239" s="3" t="s">
        <v>18052</v>
      </c>
      <c r="J4239" s="3" t="s">
        <v>1098</v>
      </c>
      <c r="K4239" s="2" t="s">
        <v>18053</v>
      </c>
    </row>
    <row r="4240" spans="1:11" x14ac:dyDescent="0.25">
      <c r="A4240" s="2" t="s">
        <v>18054</v>
      </c>
      <c r="B4240" s="2" t="s">
        <v>9</v>
      </c>
      <c r="C4240" s="2" t="s">
        <v>11</v>
      </c>
      <c r="D4240" s="2" t="s">
        <v>12</v>
      </c>
      <c r="E4240" s="2" t="s">
        <v>388</v>
      </c>
      <c r="F4240" s="3">
        <v>4</v>
      </c>
      <c r="G4240" s="2" t="s">
        <v>18042</v>
      </c>
      <c r="H4240" s="2" t="s">
        <v>18055</v>
      </c>
      <c r="I4240" s="3" t="s">
        <v>18056</v>
      </c>
      <c r="J4240" s="3" t="s">
        <v>1098</v>
      </c>
      <c r="K4240" s="2" t="s">
        <v>18057</v>
      </c>
    </row>
    <row r="4241" spans="1:11" x14ac:dyDescent="0.25">
      <c r="A4241" s="2" t="s">
        <v>18058</v>
      </c>
      <c r="B4241" s="2" t="s">
        <v>9</v>
      </c>
      <c r="C4241" s="2" t="s">
        <v>11</v>
      </c>
      <c r="D4241" s="2" t="s">
        <v>12</v>
      </c>
      <c r="E4241" s="2" t="s">
        <v>388</v>
      </c>
      <c r="F4241" s="3">
        <v>5</v>
      </c>
      <c r="G4241" s="2" t="s">
        <v>18042</v>
      </c>
      <c r="H4241" s="2" t="s">
        <v>18059</v>
      </c>
      <c r="I4241" s="3" t="s">
        <v>18060</v>
      </c>
      <c r="J4241" s="3" t="s">
        <v>1098</v>
      </c>
      <c r="K4241" s="2" t="s">
        <v>18061</v>
      </c>
    </row>
    <row r="4242" spans="1:11" x14ac:dyDescent="0.25">
      <c r="A4242" s="2" t="s">
        <v>18062</v>
      </c>
      <c r="B4242" s="2" t="s">
        <v>9</v>
      </c>
      <c r="C4242" s="2" t="s">
        <v>11</v>
      </c>
      <c r="D4242" s="2" t="s">
        <v>12</v>
      </c>
      <c r="E4242" s="2" t="s">
        <v>388</v>
      </c>
      <c r="F4242" s="3">
        <v>6</v>
      </c>
      <c r="G4242" s="2" t="s">
        <v>18042</v>
      </c>
      <c r="H4242" s="2" t="s">
        <v>18063</v>
      </c>
      <c r="I4242" s="3" t="s">
        <v>18064</v>
      </c>
      <c r="J4242" s="3" t="s">
        <v>1098</v>
      </c>
      <c r="K4242" s="2" t="s">
        <v>18065</v>
      </c>
    </row>
    <row r="4243" spans="1:11" x14ac:dyDescent="0.25">
      <c r="A4243" s="2" t="s">
        <v>18066</v>
      </c>
      <c r="B4243" s="2" t="s">
        <v>9</v>
      </c>
      <c r="C4243" s="2" t="s">
        <v>11</v>
      </c>
      <c r="D4243" s="2" t="s">
        <v>12</v>
      </c>
      <c r="E4243" s="2" t="s">
        <v>388</v>
      </c>
      <c r="F4243" s="3">
        <v>7</v>
      </c>
      <c r="G4243" s="2" t="s">
        <v>18042</v>
      </c>
      <c r="H4243" s="2" t="s">
        <v>18067</v>
      </c>
      <c r="I4243" s="3" t="s">
        <v>18068</v>
      </c>
      <c r="J4243" s="3" t="s">
        <v>1098</v>
      </c>
      <c r="K4243" s="2" t="s">
        <v>18069</v>
      </c>
    </row>
    <row r="4244" spans="1:11" x14ac:dyDescent="0.25">
      <c r="A4244" s="2" t="s">
        <v>18070</v>
      </c>
      <c r="B4244" s="2" t="s">
        <v>9</v>
      </c>
      <c r="C4244" s="2" t="s">
        <v>11</v>
      </c>
      <c r="D4244" s="2" t="s">
        <v>12</v>
      </c>
      <c r="E4244" s="2" t="s">
        <v>388</v>
      </c>
      <c r="F4244" s="3">
        <v>8</v>
      </c>
      <c r="G4244" s="2" t="s">
        <v>18042</v>
      </c>
      <c r="H4244" s="2" t="s">
        <v>18071</v>
      </c>
      <c r="I4244" s="3" t="s">
        <v>18072</v>
      </c>
      <c r="J4244" s="3" t="s">
        <v>1098</v>
      </c>
      <c r="K4244" s="2" t="s">
        <v>18073</v>
      </c>
    </row>
    <row r="4245" spans="1:11" x14ac:dyDescent="0.25">
      <c r="A4245" s="2" t="s">
        <v>18074</v>
      </c>
      <c r="B4245" s="2" t="s">
        <v>9</v>
      </c>
      <c r="C4245" s="2" t="s">
        <v>11</v>
      </c>
      <c r="D4245" s="2" t="s">
        <v>12</v>
      </c>
      <c r="E4245" s="2" t="s">
        <v>388</v>
      </c>
      <c r="F4245" s="3">
        <v>9</v>
      </c>
      <c r="G4245" s="2" t="s">
        <v>18042</v>
      </c>
      <c r="H4245" s="2" t="s">
        <v>18075</v>
      </c>
      <c r="I4245" s="3" t="s">
        <v>18076</v>
      </c>
      <c r="J4245" s="3" t="s">
        <v>1098</v>
      </c>
      <c r="K4245" s="2" t="s">
        <v>18077</v>
      </c>
    </row>
    <row r="4246" spans="1:11" x14ac:dyDescent="0.25">
      <c r="A4246" s="2" t="s">
        <v>18078</v>
      </c>
      <c r="B4246" s="2" t="s">
        <v>9</v>
      </c>
      <c r="C4246" s="2" t="s">
        <v>11</v>
      </c>
      <c r="D4246" s="2" t="s">
        <v>12</v>
      </c>
      <c r="E4246" s="2" t="s">
        <v>388</v>
      </c>
      <c r="F4246" s="3">
        <v>10</v>
      </c>
      <c r="G4246" s="2" t="s">
        <v>18042</v>
      </c>
      <c r="H4246" s="2" t="s">
        <v>18079</v>
      </c>
      <c r="I4246" s="3" t="s">
        <v>18080</v>
      </c>
      <c r="J4246" s="3" t="s">
        <v>1098</v>
      </c>
      <c r="K4246" s="2" t="s">
        <v>18081</v>
      </c>
    </row>
    <row r="4247" spans="1:11" x14ac:dyDescent="0.25">
      <c r="A4247" s="2" t="s">
        <v>18082</v>
      </c>
      <c r="B4247" s="2" t="s">
        <v>9</v>
      </c>
      <c r="C4247" s="2" t="s">
        <v>11</v>
      </c>
      <c r="D4247" s="2" t="s">
        <v>12</v>
      </c>
      <c r="E4247" s="2" t="s">
        <v>388</v>
      </c>
      <c r="F4247" s="3">
        <v>11</v>
      </c>
      <c r="G4247" s="2" t="s">
        <v>18042</v>
      </c>
      <c r="H4247" s="2" t="s">
        <v>18083</v>
      </c>
      <c r="I4247" s="3" t="s">
        <v>18084</v>
      </c>
      <c r="J4247" s="3" t="s">
        <v>1098</v>
      </c>
      <c r="K4247" s="2" t="s">
        <v>18085</v>
      </c>
    </row>
    <row r="4248" spans="1:11" x14ac:dyDescent="0.25">
      <c r="A4248" s="2" t="s">
        <v>18086</v>
      </c>
      <c r="B4248" s="2" t="s">
        <v>9</v>
      </c>
      <c r="C4248" s="2" t="s">
        <v>11</v>
      </c>
      <c r="D4248" s="2" t="s">
        <v>12</v>
      </c>
      <c r="E4248" s="2" t="s">
        <v>388</v>
      </c>
      <c r="F4248" s="3">
        <v>12</v>
      </c>
      <c r="G4248" s="2" t="s">
        <v>18042</v>
      </c>
      <c r="H4248" s="2" t="s">
        <v>18087</v>
      </c>
      <c r="I4248" s="3" t="s">
        <v>18088</v>
      </c>
      <c r="J4248" s="3" t="s">
        <v>1098</v>
      </c>
      <c r="K4248" s="2" t="s">
        <v>18089</v>
      </c>
    </row>
    <row r="4249" spans="1:11" x14ac:dyDescent="0.25">
      <c r="A4249" s="2" t="s">
        <v>18090</v>
      </c>
      <c r="B4249" s="2" t="s">
        <v>9</v>
      </c>
      <c r="C4249" s="2" t="s">
        <v>11</v>
      </c>
      <c r="D4249" s="2" t="s">
        <v>12</v>
      </c>
      <c r="E4249" s="2" t="s">
        <v>388</v>
      </c>
      <c r="F4249" s="3">
        <v>13</v>
      </c>
      <c r="G4249" s="2" t="s">
        <v>18042</v>
      </c>
      <c r="H4249" s="2" t="s">
        <v>18091</v>
      </c>
      <c r="I4249" s="3" t="s">
        <v>18092</v>
      </c>
      <c r="J4249" s="3" t="s">
        <v>1098</v>
      </c>
      <c r="K4249" s="2" t="s">
        <v>18093</v>
      </c>
    </row>
    <row r="4250" spans="1:11" x14ac:dyDescent="0.25">
      <c r="A4250" s="2" t="s">
        <v>18094</v>
      </c>
      <c r="B4250" s="2" t="s">
        <v>9</v>
      </c>
      <c r="C4250" s="2" t="s">
        <v>11</v>
      </c>
      <c r="D4250" s="2" t="s">
        <v>12</v>
      </c>
      <c r="E4250" s="2" t="s">
        <v>388</v>
      </c>
      <c r="F4250" s="3">
        <v>14</v>
      </c>
      <c r="G4250" s="2" t="s">
        <v>18042</v>
      </c>
      <c r="H4250" s="2" t="s">
        <v>18095</v>
      </c>
      <c r="I4250" s="3" t="s">
        <v>18096</v>
      </c>
      <c r="J4250" s="3" t="s">
        <v>1098</v>
      </c>
      <c r="K4250" s="2" t="s">
        <v>18097</v>
      </c>
    </row>
    <row r="4251" spans="1:11" x14ac:dyDescent="0.25">
      <c r="A4251" s="2" t="s">
        <v>18098</v>
      </c>
      <c r="B4251" s="2" t="s">
        <v>9</v>
      </c>
      <c r="C4251" s="2" t="s">
        <v>11</v>
      </c>
      <c r="D4251" s="2" t="s">
        <v>12</v>
      </c>
      <c r="E4251" s="2" t="s">
        <v>388</v>
      </c>
      <c r="F4251" s="3">
        <v>15</v>
      </c>
      <c r="G4251" s="2" t="s">
        <v>18042</v>
      </c>
      <c r="H4251" s="2" t="s">
        <v>18099</v>
      </c>
      <c r="I4251" s="3" t="s">
        <v>18100</v>
      </c>
      <c r="J4251" s="3" t="s">
        <v>1098</v>
      </c>
      <c r="K4251" s="2" t="s">
        <v>18101</v>
      </c>
    </row>
    <row r="4252" spans="1:11" x14ac:dyDescent="0.25">
      <c r="A4252" s="2" t="s">
        <v>18102</v>
      </c>
      <c r="B4252" s="2" t="s">
        <v>9</v>
      </c>
      <c r="C4252" s="2" t="s">
        <v>11</v>
      </c>
      <c r="D4252" s="2" t="s">
        <v>12</v>
      </c>
      <c r="E4252" s="2" t="s">
        <v>388</v>
      </c>
      <c r="F4252" s="3">
        <v>16</v>
      </c>
      <c r="G4252" s="2" t="s">
        <v>18042</v>
      </c>
      <c r="H4252" s="2" t="s">
        <v>18103</v>
      </c>
      <c r="I4252" s="3" t="s">
        <v>18104</v>
      </c>
      <c r="J4252" s="3" t="s">
        <v>1132</v>
      </c>
      <c r="K4252" s="2" t="s">
        <v>18105</v>
      </c>
    </row>
    <row r="4253" spans="1:11" x14ac:dyDescent="0.25">
      <c r="A4253" s="2" t="s">
        <v>18106</v>
      </c>
      <c r="B4253" s="2" t="s">
        <v>9</v>
      </c>
      <c r="C4253" s="2" t="s">
        <v>11</v>
      </c>
      <c r="D4253" s="2" t="s">
        <v>12</v>
      </c>
      <c r="E4253" s="2" t="s">
        <v>1144</v>
      </c>
      <c r="F4253" s="3">
        <v>0</v>
      </c>
      <c r="G4253" s="2" t="s">
        <v>18037</v>
      </c>
      <c r="H4253" s="2" t="s">
        <v>18107</v>
      </c>
      <c r="I4253" s="3" t="s">
        <v>18108</v>
      </c>
      <c r="J4253" s="3" t="s">
        <v>1098</v>
      </c>
      <c r="K4253" s="2" t="s">
        <v>18109</v>
      </c>
    </row>
    <row r="4254" spans="1:11" x14ac:dyDescent="0.25">
      <c r="A4254" s="2" t="s">
        <v>18110</v>
      </c>
      <c r="B4254" s="2" t="s">
        <v>9</v>
      </c>
      <c r="C4254" s="2" t="s">
        <v>11</v>
      </c>
      <c r="D4254" s="2" t="s">
        <v>12</v>
      </c>
      <c r="E4254" s="2" t="s">
        <v>1144</v>
      </c>
      <c r="F4254" s="3">
        <v>1</v>
      </c>
      <c r="G4254" s="2" t="s">
        <v>18042</v>
      </c>
      <c r="H4254" s="2" t="s">
        <v>18111</v>
      </c>
      <c r="I4254" s="3" t="s">
        <v>18112</v>
      </c>
      <c r="J4254" s="3" t="s">
        <v>1098</v>
      </c>
      <c r="K4254" s="2" t="s">
        <v>18113</v>
      </c>
    </row>
    <row r="4255" spans="1:11" x14ac:dyDescent="0.25">
      <c r="A4255" s="2" t="s">
        <v>18114</v>
      </c>
      <c r="B4255" s="2" t="s">
        <v>9</v>
      </c>
      <c r="C4255" s="2" t="s">
        <v>11</v>
      </c>
      <c r="D4255" s="2" t="s">
        <v>12</v>
      </c>
      <c r="E4255" s="2" t="s">
        <v>1144</v>
      </c>
      <c r="F4255" s="3">
        <v>2</v>
      </c>
      <c r="G4255" s="2" t="s">
        <v>18042</v>
      </c>
      <c r="H4255" s="2" t="s">
        <v>18115</v>
      </c>
      <c r="I4255" s="3" t="s">
        <v>18116</v>
      </c>
      <c r="J4255" s="3" t="s">
        <v>1098</v>
      </c>
      <c r="K4255" s="2" t="s">
        <v>18117</v>
      </c>
    </row>
    <row r="4256" spans="1:11" x14ac:dyDescent="0.25">
      <c r="A4256" s="2" t="s">
        <v>18118</v>
      </c>
      <c r="B4256" s="2" t="s">
        <v>9</v>
      </c>
      <c r="C4256" s="2" t="s">
        <v>11</v>
      </c>
      <c r="D4256" s="2" t="s">
        <v>12</v>
      </c>
      <c r="E4256" s="2" t="s">
        <v>1144</v>
      </c>
      <c r="F4256" s="3">
        <v>3</v>
      </c>
      <c r="G4256" s="2" t="s">
        <v>18042</v>
      </c>
      <c r="H4256" s="2" t="s">
        <v>18119</v>
      </c>
      <c r="I4256" s="3" t="s">
        <v>18120</v>
      </c>
      <c r="J4256" s="3" t="s">
        <v>1098</v>
      </c>
      <c r="K4256" s="2" t="s">
        <v>18121</v>
      </c>
    </row>
    <row r="4257" spans="1:11" x14ac:dyDescent="0.25">
      <c r="A4257" s="2" t="s">
        <v>18122</v>
      </c>
      <c r="B4257" s="2" t="s">
        <v>9</v>
      </c>
      <c r="C4257" s="2" t="s">
        <v>11</v>
      </c>
      <c r="D4257" s="2" t="s">
        <v>12</v>
      </c>
      <c r="E4257" s="2" t="s">
        <v>1144</v>
      </c>
      <c r="F4257" s="3">
        <v>4</v>
      </c>
      <c r="G4257" s="2" t="s">
        <v>18042</v>
      </c>
      <c r="H4257" s="2" t="s">
        <v>18123</v>
      </c>
      <c r="I4257" s="3" t="s">
        <v>18124</v>
      </c>
      <c r="J4257" s="3" t="s">
        <v>1098</v>
      </c>
      <c r="K4257" s="2" t="s">
        <v>18125</v>
      </c>
    </row>
    <row r="4258" spans="1:11" x14ac:dyDescent="0.25">
      <c r="A4258" s="2" t="s">
        <v>18126</v>
      </c>
      <c r="B4258" s="2" t="s">
        <v>9</v>
      </c>
      <c r="C4258" s="2" t="s">
        <v>11</v>
      </c>
      <c r="D4258" s="2" t="s">
        <v>12</v>
      </c>
      <c r="E4258" s="2" t="s">
        <v>1144</v>
      </c>
      <c r="F4258" s="3">
        <v>5</v>
      </c>
      <c r="G4258" s="2" t="s">
        <v>18042</v>
      </c>
      <c r="H4258" s="2" t="s">
        <v>18127</v>
      </c>
      <c r="I4258" s="3" t="s">
        <v>18128</v>
      </c>
      <c r="J4258" s="3" t="s">
        <v>1098</v>
      </c>
      <c r="K4258" s="2" t="s">
        <v>18129</v>
      </c>
    </row>
    <row r="4259" spans="1:11" x14ac:dyDescent="0.25">
      <c r="A4259" s="2" t="s">
        <v>18130</v>
      </c>
      <c r="B4259" s="2" t="s">
        <v>9</v>
      </c>
      <c r="C4259" s="2" t="s">
        <v>11</v>
      </c>
      <c r="D4259" s="2" t="s">
        <v>12</v>
      </c>
      <c r="E4259" s="2" t="s">
        <v>1144</v>
      </c>
      <c r="F4259" s="3">
        <v>6</v>
      </c>
      <c r="G4259" s="2" t="s">
        <v>18042</v>
      </c>
      <c r="H4259" s="2" t="s">
        <v>18131</v>
      </c>
      <c r="I4259" s="3" t="s">
        <v>18132</v>
      </c>
      <c r="J4259" s="3" t="s">
        <v>1098</v>
      </c>
      <c r="K4259" s="2" t="s">
        <v>18133</v>
      </c>
    </row>
    <row r="4260" spans="1:11" x14ac:dyDescent="0.25">
      <c r="A4260" s="2" t="s">
        <v>18134</v>
      </c>
      <c r="B4260" s="2" t="s">
        <v>9</v>
      </c>
      <c r="C4260" s="2" t="s">
        <v>11</v>
      </c>
      <c r="D4260" s="2" t="s">
        <v>12</v>
      </c>
      <c r="E4260" s="2" t="s">
        <v>1144</v>
      </c>
      <c r="F4260" s="3">
        <v>7</v>
      </c>
      <c r="G4260" s="2" t="s">
        <v>18042</v>
      </c>
      <c r="H4260" s="2" t="s">
        <v>18135</v>
      </c>
      <c r="I4260" s="3" t="s">
        <v>18136</v>
      </c>
      <c r="J4260" s="3" t="s">
        <v>1098</v>
      </c>
      <c r="K4260" s="2" t="s">
        <v>18137</v>
      </c>
    </row>
    <row r="4261" spans="1:11" x14ac:dyDescent="0.25">
      <c r="A4261" s="2" t="s">
        <v>18138</v>
      </c>
      <c r="B4261" s="2" t="s">
        <v>9</v>
      </c>
      <c r="C4261" s="2" t="s">
        <v>11</v>
      </c>
      <c r="D4261" s="2" t="s">
        <v>12</v>
      </c>
      <c r="E4261" s="2" t="s">
        <v>1144</v>
      </c>
      <c r="F4261" s="3">
        <v>8</v>
      </c>
      <c r="G4261" s="2" t="s">
        <v>18042</v>
      </c>
      <c r="H4261" s="2" t="s">
        <v>18139</v>
      </c>
      <c r="I4261" s="3" t="s">
        <v>18140</v>
      </c>
      <c r="J4261" s="3" t="s">
        <v>1098</v>
      </c>
      <c r="K4261" s="2" t="s">
        <v>18141</v>
      </c>
    </row>
    <row r="4262" spans="1:11" x14ac:dyDescent="0.25">
      <c r="A4262" s="2" t="s">
        <v>18142</v>
      </c>
      <c r="B4262" s="2" t="s">
        <v>9</v>
      </c>
      <c r="C4262" s="2" t="s">
        <v>11</v>
      </c>
      <c r="D4262" s="2" t="s">
        <v>12</v>
      </c>
      <c r="E4262" s="2" t="s">
        <v>1144</v>
      </c>
      <c r="F4262" s="3">
        <v>9</v>
      </c>
      <c r="G4262" s="2" t="s">
        <v>18042</v>
      </c>
      <c r="H4262" s="2" t="s">
        <v>18143</v>
      </c>
      <c r="I4262" s="3" t="s">
        <v>18144</v>
      </c>
      <c r="J4262" s="3" t="s">
        <v>1098</v>
      </c>
      <c r="K4262" s="2" t="s">
        <v>18145</v>
      </c>
    </row>
    <row r="4263" spans="1:11" x14ac:dyDescent="0.25">
      <c r="A4263" s="2" t="s">
        <v>18146</v>
      </c>
      <c r="B4263" s="2" t="s">
        <v>9</v>
      </c>
      <c r="C4263" s="2" t="s">
        <v>11</v>
      </c>
      <c r="D4263" s="2" t="s">
        <v>12</v>
      </c>
      <c r="E4263" s="2" t="s">
        <v>1144</v>
      </c>
      <c r="F4263" s="3">
        <v>10</v>
      </c>
      <c r="G4263" s="2" t="s">
        <v>18042</v>
      </c>
      <c r="H4263" s="2" t="s">
        <v>18147</v>
      </c>
      <c r="I4263" s="3" t="s">
        <v>18148</v>
      </c>
      <c r="J4263" s="3" t="s">
        <v>1098</v>
      </c>
      <c r="K4263" s="2" t="s">
        <v>18149</v>
      </c>
    </row>
    <row r="4264" spans="1:11" x14ac:dyDescent="0.25">
      <c r="A4264" s="2" t="s">
        <v>18150</v>
      </c>
      <c r="B4264" s="2" t="s">
        <v>9</v>
      </c>
      <c r="C4264" s="2" t="s">
        <v>11</v>
      </c>
      <c r="D4264" s="2" t="s">
        <v>12</v>
      </c>
      <c r="E4264" s="2" t="s">
        <v>1144</v>
      </c>
      <c r="F4264" s="3">
        <v>11</v>
      </c>
      <c r="G4264" s="2" t="s">
        <v>18042</v>
      </c>
      <c r="H4264" s="2" t="s">
        <v>18151</v>
      </c>
      <c r="I4264" s="3" t="s">
        <v>18152</v>
      </c>
      <c r="J4264" s="3" t="s">
        <v>1098</v>
      </c>
      <c r="K4264" s="2" t="s">
        <v>18153</v>
      </c>
    </row>
    <row r="4265" spans="1:11" x14ac:dyDescent="0.25">
      <c r="A4265" s="2" t="s">
        <v>18154</v>
      </c>
      <c r="B4265" s="2" t="s">
        <v>9</v>
      </c>
      <c r="C4265" s="2" t="s">
        <v>11</v>
      </c>
      <c r="D4265" s="2" t="s">
        <v>12</v>
      </c>
      <c r="E4265" s="2" t="s">
        <v>1144</v>
      </c>
      <c r="F4265" s="3">
        <v>12</v>
      </c>
      <c r="G4265" s="2" t="s">
        <v>18042</v>
      </c>
      <c r="H4265" s="2" t="s">
        <v>18155</v>
      </c>
      <c r="I4265" s="3" t="s">
        <v>18156</v>
      </c>
      <c r="J4265" s="3" t="s">
        <v>1098</v>
      </c>
      <c r="K4265" s="2" t="s">
        <v>18157</v>
      </c>
    </row>
    <row r="4266" spans="1:11" x14ac:dyDescent="0.25">
      <c r="A4266" s="2" t="s">
        <v>18158</v>
      </c>
      <c r="B4266" s="2" t="s">
        <v>9</v>
      </c>
      <c r="C4266" s="2" t="s">
        <v>11</v>
      </c>
      <c r="D4266" s="2" t="s">
        <v>12</v>
      </c>
      <c r="E4266" s="2" t="s">
        <v>1144</v>
      </c>
      <c r="F4266" s="3">
        <v>13</v>
      </c>
      <c r="G4266" s="2" t="s">
        <v>18042</v>
      </c>
      <c r="H4266" s="2" t="s">
        <v>18159</v>
      </c>
      <c r="I4266" s="3" t="s">
        <v>18160</v>
      </c>
      <c r="J4266" s="3" t="s">
        <v>1098</v>
      </c>
      <c r="K4266" s="2" t="s">
        <v>18161</v>
      </c>
    </row>
    <row r="4267" spans="1:11" x14ac:dyDescent="0.25">
      <c r="A4267" s="2" t="s">
        <v>18162</v>
      </c>
      <c r="B4267" s="2" t="s">
        <v>9</v>
      </c>
      <c r="C4267" s="2" t="s">
        <v>11</v>
      </c>
      <c r="D4267" s="2" t="s">
        <v>12</v>
      </c>
      <c r="E4267" s="2" t="s">
        <v>1144</v>
      </c>
      <c r="F4267" s="3">
        <v>14</v>
      </c>
      <c r="G4267" s="2" t="s">
        <v>18042</v>
      </c>
      <c r="H4267" s="2" t="s">
        <v>18163</v>
      </c>
      <c r="I4267" s="3" t="s">
        <v>18164</v>
      </c>
      <c r="J4267" s="3" t="s">
        <v>1098</v>
      </c>
      <c r="K4267" s="2" t="s">
        <v>18165</v>
      </c>
    </row>
    <row r="4268" spans="1:11" x14ac:dyDescent="0.25">
      <c r="A4268" s="2" t="s">
        <v>18166</v>
      </c>
      <c r="B4268" s="2" t="s">
        <v>9</v>
      </c>
      <c r="C4268" s="2" t="s">
        <v>11</v>
      </c>
      <c r="D4268" s="2" t="s">
        <v>12</v>
      </c>
      <c r="E4268" s="2" t="s">
        <v>1144</v>
      </c>
      <c r="F4268" s="3">
        <v>15</v>
      </c>
      <c r="G4268" s="2" t="s">
        <v>18042</v>
      </c>
      <c r="H4268" s="2" t="s">
        <v>18167</v>
      </c>
      <c r="I4268" s="3" t="s">
        <v>18168</v>
      </c>
      <c r="J4268" s="3" t="s">
        <v>1098</v>
      </c>
      <c r="K4268" s="2" t="s">
        <v>18169</v>
      </c>
    </row>
    <row r="4269" spans="1:11" x14ac:dyDescent="0.25">
      <c r="A4269" s="2" t="s">
        <v>18170</v>
      </c>
      <c r="B4269" s="2" t="s">
        <v>9</v>
      </c>
      <c r="C4269" s="2" t="s">
        <v>11</v>
      </c>
      <c r="D4269" s="2" t="s">
        <v>12</v>
      </c>
      <c r="E4269" s="2" t="s">
        <v>1144</v>
      </c>
      <c r="F4269" s="3">
        <v>16</v>
      </c>
      <c r="G4269" s="2" t="s">
        <v>18042</v>
      </c>
      <c r="H4269" s="2" t="s">
        <v>18171</v>
      </c>
      <c r="I4269" s="3" t="s">
        <v>18172</v>
      </c>
      <c r="J4269" s="3" t="s">
        <v>1098</v>
      </c>
      <c r="K4269" s="2" t="s">
        <v>18173</v>
      </c>
    </row>
    <row r="4270" spans="1:11" x14ac:dyDescent="0.25">
      <c r="A4270" s="2" t="s">
        <v>18174</v>
      </c>
      <c r="B4270" s="2" t="s">
        <v>9</v>
      </c>
      <c r="C4270" s="2" t="s">
        <v>11</v>
      </c>
      <c r="D4270" s="2" t="s">
        <v>12</v>
      </c>
      <c r="E4270" s="2" t="s">
        <v>380</v>
      </c>
      <c r="F4270" s="3">
        <v>0</v>
      </c>
      <c r="G4270" s="2" t="s">
        <v>18037</v>
      </c>
      <c r="H4270" s="2" t="s">
        <v>18175</v>
      </c>
      <c r="I4270" s="3" t="s">
        <v>18176</v>
      </c>
      <c r="J4270" s="3" t="s">
        <v>1098</v>
      </c>
      <c r="K4270" s="2" t="s">
        <v>18177</v>
      </c>
    </row>
    <row r="4271" spans="1:11" x14ac:dyDescent="0.25">
      <c r="A4271" s="2" t="s">
        <v>18178</v>
      </c>
      <c r="B4271" s="2" t="s">
        <v>9</v>
      </c>
      <c r="C4271" s="2" t="s">
        <v>11</v>
      </c>
      <c r="D4271" s="2" t="s">
        <v>12</v>
      </c>
      <c r="E4271" s="2" t="s">
        <v>380</v>
      </c>
      <c r="F4271" s="3">
        <v>1</v>
      </c>
      <c r="G4271" s="2" t="s">
        <v>18042</v>
      </c>
      <c r="H4271" s="2" t="s">
        <v>18179</v>
      </c>
      <c r="I4271" s="3" t="s">
        <v>18180</v>
      </c>
      <c r="J4271" s="3" t="s">
        <v>1098</v>
      </c>
      <c r="K4271" s="2" t="s">
        <v>18181</v>
      </c>
    </row>
    <row r="4272" spans="1:11" x14ac:dyDescent="0.25">
      <c r="A4272" s="2" t="s">
        <v>18182</v>
      </c>
      <c r="B4272" s="2" t="s">
        <v>9</v>
      </c>
      <c r="C4272" s="2" t="s">
        <v>11</v>
      </c>
      <c r="D4272" s="2" t="s">
        <v>12</v>
      </c>
      <c r="E4272" s="2" t="s">
        <v>380</v>
      </c>
      <c r="F4272" s="3">
        <v>2</v>
      </c>
      <c r="G4272" s="2" t="s">
        <v>18042</v>
      </c>
      <c r="H4272" s="2" t="s">
        <v>18183</v>
      </c>
      <c r="I4272" s="3" t="s">
        <v>18184</v>
      </c>
      <c r="J4272" s="3" t="s">
        <v>1098</v>
      </c>
      <c r="K4272" s="2" t="s">
        <v>18185</v>
      </c>
    </row>
    <row r="4273" spans="1:11" x14ac:dyDescent="0.25">
      <c r="A4273" s="2" t="s">
        <v>18186</v>
      </c>
      <c r="B4273" s="2" t="s">
        <v>9</v>
      </c>
      <c r="C4273" s="2" t="s">
        <v>11</v>
      </c>
      <c r="D4273" s="2" t="s">
        <v>12</v>
      </c>
      <c r="E4273" s="2" t="s">
        <v>380</v>
      </c>
      <c r="F4273" s="3">
        <v>3</v>
      </c>
      <c r="G4273" s="2" t="s">
        <v>18042</v>
      </c>
      <c r="H4273" s="2" t="s">
        <v>18187</v>
      </c>
      <c r="I4273" s="3" t="s">
        <v>18188</v>
      </c>
      <c r="J4273" s="3" t="s">
        <v>1132</v>
      </c>
      <c r="K4273" s="2" t="s">
        <v>18189</v>
      </c>
    </row>
    <row r="4274" spans="1:11" x14ac:dyDescent="0.25">
      <c r="A4274" s="2" t="s">
        <v>18190</v>
      </c>
      <c r="B4274" s="2" t="s">
        <v>9</v>
      </c>
      <c r="C4274" s="2" t="s">
        <v>11</v>
      </c>
      <c r="D4274" s="2" t="s">
        <v>12</v>
      </c>
      <c r="E4274" s="2" t="s">
        <v>380</v>
      </c>
      <c r="F4274" s="3">
        <v>4</v>
      </c>
      <c r="G4274" s="2" t="s">
        <v>18042</v>
      </c>
      <c r="H4274" s="2" t="s">
        <v>18191</v>
      </c>
      <c r="I4274" s="3" t="s">
        <v>18192</v>
      </c>
      <c r="J4274" s="3" t="s">
        <v>1098</v>
      </c>
      <c r="K4274" s="2" t="s">
        <v>18193</v>
      </c>
    </row>
    <row r="4275" spans="1:11" x14ac:dyDescent="0.25">
      <c r="A4275" s="2" t="s">
        <v>18194</v>
      </c>
      <c r="B4275" s="2" t="s">
        <v>9</v>
      </c>
      <c r="C4275" s="2" t="s">
        <v>11</v>
      </c>
      <c r="D4275" s="2" t="s">
        <v>12</v>
      </c>
      <c r="E4275" s="2" t="s">
        <v>380</v>
      </c>
      <c r="F4275" s="3">
        <v>5</v>
      </c>
      <c r="G4275" s="2" t="s">
        <v>18042</v>
      </c>
      <c r="H4275" s="2" t="s">
        <v>18195</v>
      </c>
      <c r="I4275" s="3" t="s">
        <v>18196</v>
      </c>
      <c r="J4275" s="3" t="s">
        <v>1098</v>
      </c>
      <c r="K4275" s="2" t="s">
        <v>18197</v>
      </c>
    </row>
    <row r="4276" spans="1:11" x14ac:dyDescent="0.25">
      <c r="A4276" s="2" t="s">
        <v>18198</v>
      </c>
      <c r="B4276" s="2" t="s">
        <v>9</v>
      </c>
      <c r="C4276" s="2" t="s">
        <v>11</v>
      </c>
      <c r="D4276" s="2" t="s">
        <v>12</v>
      </c>
      <c r="E4276" s="2" t="s">
        <v>380</v>
      </c>
      <c r="F4276" s="3">
        <v>6</v>
      </c>
      <c r="G4276" s="2" t="s">
        <v>18042</v>
      </c>
      <c r="H4276" s="2" t="s">
        <v>18199</v>
      </c>
      <c r="I4276" s="3" t="s">
        <v>18200</v>
      </c>
      <c r="J4276" s="3" t="s">
        <v>1098</v>
      </c>
      <c r="K4276" s="2" t="s">
        <v>18201</v>
      </c>
    </row>
    <row r="4277" spans="1:11" x14ac:dyDescent="0.25">
      <c r="A4277" s="2" t="s">
        <v>18202</v>
      </c>
      <c r="B4277" s="2" t="s">
        <v>9</v>
      </c>
      <c r="C4277" s="2" t="s">
        <v>11</v>
      </c>
      <c r="D4277" s="2" t="s">
        <v>12</v>
      </c>
      <c r="E4277" s="2" t="s">
        <v>380</v>
      </c>
      <c r="F4277" s="3">
        <v>7</v>
      </c>
      <c r="G4277" s="2" t="s">
        <v>18042</v>
      </c>
      <c r="H4277" s="2" t="s">
        <v>18203</v>
      </c>
      <c r="I4277" s="3" t="s">
        <v>18204</v>
      </c>
      <c r="J4277" s="3" t="s">
        <v>1098</v>
      </c>
      <c r="K4277" s="2" t="s">
        <v>18205</v>
      </c>
    </row>
    <row r="4278" spans="1:11" x14ac:dyDescent="0.25">
      <c r="A4278" s="2" t="s">
        <v>18206</v>
      </c>
      <c r="B4278" s="2" t="s">
        <v>9</v>
      </c>
      <c r="C4278" s="2" t="s">
        <v>11</v>
      </c>
      <c r="D4278" s="2" t="s">
        <v>12</v>
      </c>
      <c r="E4278" s="2" t="s">
        <v>380</v>
      </c>
      <c r="F4278" s="3">
        <v>8</v>
      </c>
      <c r="G4278" s="2" t="s">
        <v>18042</v>
      </c>
      <c r="H4278" s="2" t="s">
        <v>18207</v>
      </c>
      <c r="I4278" s="3" t="s">
        <v>18208</v>
      </c>
      <c r="J4278" s="3" t="s">
        <v>1098</v>
      </c>
      <c r="K4278" s="2" t="s">
        <v>18209</v>
      </c>
    </row>
    <row r="4279" spans="1:11" x14ac:dyDescent="0.25">
      <c r="A4279" s="2" t="s">
        <v>18210</v>
      </c>
      <c r="B4279" s="2" t="s">
        <v>9</v>
      </c>
      <c r="C4279" s="2" t="s">
        <v>11</v>
      </c>
      <c r="D4279" s="2" t="s">
        <v>12</v>
      </c>
      <c r="E4279" s="2" t="s">
        <v>380</v>
      </c>
      <c r="F4279" s="3">
        <v>9</v>
      </c>
      <c r="G4279" s="2" t="s">
        <v>18042</v>
      </c>
      <c r="H4279" s="2" t="s">
        <v>18211</v>
      </c>
      <c r="I4279" s="3" t="s">
        <v>18212</v>
      </c>
      <c r="J4279" s="3" t="s">
        <v>1098</v>
      </c>
      <c r="K4279" s="2" t="s">
        <v>18213</v>
      </c>
    </row>
    <row r="4280" spans="1:11" x14ac:dyDescent="0.25">
      <c r="A4280" s="2" t="s">
        <v>18214</v>
      </c>
      <c r="B4280" s="2" t="s">
        <v>9</v>
      </c>
      <c r="C4280" s="2" t="s">
        <v>11</v>
      </c>
      <c r="D4280" s="2" t="s">
        <v>12</v>
      </c>
      <c r="E4280" s="2" t="s">
        <v>380</v>
      </c>
      <c r="F4280" s="3">
        <v>10</v>
      </c>
      <c r="G4280" s="2" t="s">
        <v>18042</v>
      </c>
      <c r="H4280" s="2" t="s">
        <v>18215</v>
      </c>
      <c r="I4280" s="3" t="s">
        <v>18216</v>
      </c>
      <c r="J4280" s="3" t="s">
        <v>1098</v>
      </c>
      <c r="K4280" s="2" t="s">
        <v>18217</v>
      </c>
    </row>
    <row r="4281" spans="1:11" x14ac:dyDescent="0.25">
      <c r="A4281" s="2" t="s">
        <v>18218</v>
      </c>
      <c r="B4281" s="2" t="s">
        <v>9</v>
      </c>
      <c r="C4281" s="2" t="s">
        <v>11</v>
      </c>
      <c r="D4281" s="2" t="s">
        <v>12</v>
      </c>
      <c r="E4281" s="2" t="s">
        <v>380</v>
      </c>
      <c r="F4281" s="3">
        <v>11</v>
      </c>
      <c r="G4281" s="2" t="s">
        <v>18042</v>
      </c>
      <c r="H4281" s="2" t="s">
        <v>18219</v>
      </c>
      <c r="I4281" s="3" t="s">
        <v>18220</v>
      </c>
      <c r="J4281" s="3" t="s">
        <v>1098</v>
      </c>
      <c r="K4281" s="2" t="s">
        <v>18221</v>
      </c>
    </row>
    <row r="4282" spans="1:11" x14ac:dyDescent="0.25">
      <c r="A4282" s="2" t="s">
        <v>18222</v>
      </c>
      <c r="B4282" s="2" t="s">
        <v>9</v>
      </c>
      <c r="C4282" s="2" t="s">
        <v>11</v>
      </c>
      <c r="D4282" s="2" t="s">
        <v>12</v>
      </c>
      <c r="E4282" s="2" t="s">
        <v>380</v>
      </c>
      <c r="F4282" s="3">
        <v>12</v>
      </c>
      <c r="G4282" s="2" t="s">
        <v>18042</v>
      </c>
      <c r="H4282" s="2" t="s">
        <v>18223</v>
      </c>
      <c r="I4282" s="3" t="s">
        <v>18224</v>
      </c>
      <c r="J4282" s="3" t="s">
        <v>1098</v>
      </c>
      <c r="K4282" s="2" t="s">
        <v>18225</v>
      </c>
    </row>
    <row r="4283" spans="1:11" x14ac:dyDescent="0.25">
      <c r="A4283" s="2" t="s">
        <v>18226</v>
      </c>
      <c r="B4283" s="2" t="s">
        <v>9</v>
      </c>
      <c r="C4283" s="2" t="s">
        <v>11</v>
      </c>
      <c r="D4283" s="2" t="s">
        <v>12</v>
      </c>
      <c r="E4283" s="2" t="s">
        <v>380</v>
      </c>
      <c r="F4283" s="3">
        <v>13</v>
      </c>
      <c r="G4283" s="2" t="s">
        <v>18042</v>
      </c>
      <c r="H4283" s="2" t="s">
        <v>18227</v>
      </c>
      <c r="I4283" s="3" t="s">
        <v>18228</v>
      </c>
      <c r="J4283" s="3" t="s">
        <v>1098</v>
      </c>
      <c r="K4283" s="2" t="s">
        <v>18229</v>
      </c>
    </row>
    <row r="4284" spans="1:11" x14ac:dyDescent="0.25">
      <c r="A4284" s="2" t="s">
        <v>18230</v>
      </c>
      <c r="B4284" s="2" t="s">
        <v>9</v>
      </c>
      <c r="C4284" s="2" t="s">
        <v>11</v>
      </c>
      <c r="D4284" s="2" t="s">
        <v>12</v>
      </c>
      <c r="E4284" s="2" t="s">
        <v>380</v>
      </c>
      <c r="F4284" s="3">
        <v>14</v>
      </c>
      <c r="G4284" s="2" t="s">
        <v>18042</v>
      </c>
      <c r="H4284" s="2" t="s">
        <v>18231</v>
      </c>
      <c r="I4284" s="3" t="s">
        <v>18232</v>
      </c>
      <c r="J4284" s="3" t="s">
        <v>1098</v>
      </c>
      <c r="K4284" s="2" t="s">
        <v>18233</v>
      </c>
    </row>
    <row r="4285" spans="1:11" x14ac:dyDescent="0.25">
      <c r="A4285" s="2" t="s">
        <v>18234</v>
      </c>
      <c r="B4285" s="2" t="s">
        <v>9</v>
      </c>
      <c r="C4285" s="2" t="s">
        <v>11</v>
      </c>
      <c r="D4285" s="2" t="s">
        <v>12</v>
      </c>
      <c r="E4285" s="2" t="s">
        <v>380</v>
      </c>
      <c r="F4285" s="3">
        <v>15</v>
      </c>
      <c r="G4285" s="2" t="s">
        <v>18042</v>
      </c>
      <c r="H4285" s="2" t="s">
        <v>18235</v>
      </c>
      <c r="I4285" s="3" t="s">
        <v>18236</v>
      </c>
      <c r="J4285" s="3" t="s">
        <v>1098</v>
      </c>
      <c r="K4285" s="2" t="s">
        <v>18237</v>
      </c>
    </row>
    <row r="4286" spans="1:11" x14ac:dyDescent="0.25">
      <c r="A4286" s="2" t="s">
        <v>18238</v>
      </c>
      <c r="B4286" s="2" t="s">
        <v>9</v>
      </c>
      <c r="C4286" s="2" t="s">
        <v>11</v>
      </c>
      <c r="D4286" s="2" t="s">
        <v>12</v>
      </c>
      <c r="E4286" s="2" t="s">
        <v>380</v>
      </c>
      <c r="F4286" s="3">
        <v>16</v>
      </c>
      <c r="G4286" s="2" t="s">
        <v>18042</v>
      </c>
      <c r="H4286" s="2" t="s">
        <v>18239</v>
      </c>
      <c r="I4286" s="3" t="s">
        <v>18240</v>
      </c>
      <c r="J4286" s="3" t="s">
        <v>1098</v>
      </c>
      <c r="K4286" s="2" t="s">
        <v>18241</v>
      </c>
    </row>
    <row r="4287" spans="1:11" x14ac:dyDescent="0.25">
      <c r="A4287" s="2" t="s">
        <v>18242</v>
      </c>
      <c r="B4287" s="2" t="s">
        <v>9</v>
      </c>
      <c r="C4287" s="2" t="s">
        <v>11</v>
      </c>
      <c r="D4287" s="2" t="s">
        <v>12</v>
      </c>
      <c r="E4287" s="2" t="s">
        <v>1189</v>
      </c>
      <c r="F4287" s="3">
        <v>0</v>
      </c>
      <c r="G4287" s="2" t="s">
        <v>18037</v>
      </c>
      <c r="H4287" s="2" t="s">
        <v>18243</v>
      </c>
      <c r="I4287" s="3" t="s">
        <v>18244</v>
      </c>
      <c r="J4287" s="3" t="s">
        <v>1098</v>
      </c>
      <c r="K4287" s="2" t="s">
        <v>18245</v>
      </c>
    </row>
    <row r="4288" spans="1:11" x14ac:dyDescent="0.25">
      <c r="A4288" s="2" t="s">
        <v>18246</v>
      </c>
      <c r="B4288" s="2" t="s">
        <v>9</v>
      </c>
      <c r="C4288" s="2" t="s">
        <v>11</v>
      </c>
      <c r="D4288" s="2" t="s">
        <v>12</v>
      </c>
      <c r="E4288" s="2" t="s">
        <v>1189</v>
      </c>
      <c r="F4288" s="3">
        <v>1</v>
      </c>
      <c r="G4288" s="2" t="s">
        <v>18042</v>
      </c>
      <c r="H4288" s="2" t="s">
        <v>18247</v>
      </c>
      <c r="I4288" s="3" t="s">
        <v>18248</v>
      </c>
      <c r="J4288" s="3" t="s">
        <v>1098</v>
      </c>
      <c r="K4288" s="2" t="s">
        <v>18249</v>
      </c>
    </row>
    <row r="4289" spans="1:11" x14ac:dyDescent="0.25">
      <c r="A4289" s="2" t="s">
        <v>18250</v>
      </c>
      <c r="B4289" s="2" t="s">
        <v>9</v>
      </c>
      <c r="C4289" s="2" t="s">
        <v>11</v>
      </c>
      <c r="D4289" s="2" t="s">
        <v>12</v>
      </c>
      <c r="E4289" s="2" t="s">
        <v>1189</v>
      </c>
      <c r="F4289" s="3">
        <v>2</v>
      </c>
      <c r="G4289" s="2" t="s">
        <v>18042</v>
      </c>
      <c r="H4289" s="2" t="s">
        <v>18251</v>
      </c>
      <c r="I4289" s="3" t="s">
        <v>18252</v>
      </c>
      <c r="J4289" s="3" t="s">
        <v>1098</v>
      </c>
      <c r="K4289" s="2" t="s">
        <v>18253</v>
      </c>
    </row>
    <row r="4290" spans="1:11" x14ac:dyDescent="0.25">
      <c r="A4290" s="2" t="s">
        <v>18254</v>
      </c>
      <c r="B4290" s="2" t="s">
        <v>9</v>
      </c>
      <c r="C4290" s="2" t="s">
        <v>11</v>
      </c>
      <c r="D4290" s="2" t="s">
        <v>12</v>
      </c>
      <c r="E4290" s="2" t="s">
        <v>1189</v>
      </c>
      <c r="F4290" s="3">
        <v>3</v>
      </c>
      <c r="G4290" s="2" t="s">
        <v>18042</v>
      </c>
      <c r="H4290" s="2" t="s">
        <v>18255</v>
      </c>
      <c r="I4290" s="3" t="s">
        <v>18256</v>
      </c>
      <c r="J4290" s="3" t="s">
        <v>1098</v>
      </c>
      <c r="K4290" s="2" t="s">
        <v>18257</v>
      </c>
    </row>
    <row r="4291" spans="1:11" x14ac:dyDescent="0.25">
      <c r="A4291" s="2" t="s">
        <v>18258</v>
      </c>
      <c r="B4291" s="2" t="s">
        <v>9</v>
      </c>
      <c r="C4291" s="2" t="s">
        <v>11</v>
      </c>
      <c r="D4291" s="2" t="s">
        <v>12</v>
      </c>
      <c r="E4291" s="2" t="s">
        <v>1189</v>
      </c>
      <c r="F4291" s="3">
        <v>4</v>
      </c>
      <c r="G4291" s="2" t="s">
        <v>18042</v>
      </c>
      <c r="H4291" s="2" t="s">
        <v>18259</v>
      </c>
      <c r="I4291" s="3" t="s">
        <v>18260</v>
      </c>
      <c r="J4291" s="3" t="s">
        <v>1098</v>
      </c>
      <c r="K4291" s="2" t="s">
        <v>18261</v>
      </c>
    </row>
    <row r="4292" spans="1:11" x14ac:dyDescent="0.25">
      <c r="A4292" s="2" t="s">
        <v>18262</v>
      </c>
      <c r="B4292" s="2" t="s">
        <v>9</v>
      </c>
      <c r="C4292" s="2" t="s">
        <v>11</v>
      </c>
      <c r="D4292" s="2" t="s">
        <v>12</v>
      </c>
      <c r="E4292" s="2" t="s">
        <v>1189</v>
      </c>
      <c r="F4292" s="3">
        <v>5</v>
      </c>
      <c r="G4292" s="2" t="s">
        <v>18042</v>
      </c>
      <c r="H4292" s="2" t="s">
        <v>18263</v>
      </c>
      <c r="I4292" s="3" t="s">
        <v>18264</v>
      </c>
      <c r="J4292" s="3" t="s">
        <v>1098</v>
      </c>
      <c r="K4292" s="2" t="s">
        <v>18265</v>
      </c>
    </row>
    <row r="4293" spans="1:11" x14ac:dyDescent="0.25">
      <c r="A4293" s="2" t="s">
        <v>18266</v>
      </c>
      <c r="B4293" s="2" t="s">
        <v>9</v>
      </c>
      <c r="C4293" s="2" t="s">
        <v>11</v>
      </c>
      <c r="D4293" s="2" t="s">
        <v>12</v>
      </c>
      <c r="E4293" s="2" t="s">
        <v>1189</v>
      </c>
      <c r="F4293" s="3">
        <v>6</v>
      </c>
      <c r="G4293" s="2" t="s">
        <v>18042</v>
      </c>
      <c r="H4293" s="2" t="s">
        <v>18267</v>
      </c>
      <c r="I4293" s="3" t="s">
        <v>18268</v>
      </c>
      <c r="J4293" s="3" t="s">
        <v>1098</v>
      </c>
      <c r="K4293" s="2" t="s">
        <v>18269</v>
      </c>
    </row>
    <row r="4294" spans="1:11" x14ac:dyDescent="0.25">
      <c r="A4294" s="2" t="s">
        <v>18270</v>
      </c>
      <c r="B4294" s="2" t="s">
        <v>9</v>
      </c>
      <c r="C4294" s="2" t="s">
        <v>11</v>
      </c>
      <c r="D4294" s="2" t="s">
        <v>12</v>
      </c>
      <c r="E4294" s="2" t="s">
        <v>1189</v>
      </c>
      <c r="F4294" s="3">
        <v>7</v>
      </c>
      <c r="G4294" s="2" t="s">
        <v>18042</v>
      </c>
      <c r="H4294" s="2" t="s">
        <v>18271</v>
      </c>
      <c r="I4294" s="3" t="s">
        <v>18272</v>
      </c>
      <c r="J4294" s="3" t="s">
        <v>1098</v>
      </c>
      <c r="K4294" s="2" t="s">
        <v>18273</v>
      </c>
    </row>
    <row r="4295" spans="1:11" x14ac:dyDescent="0.25">
      <c r="A4295" s="2" t="s">
        <v>18274</v>
      </c>
      <c r="B4295" s="2" t="s">
        <v>9</v>
      </c>
      <c r="C4295" s="2" t="s">
        <v>11</v>
      </c>
      <c r="D4295" s="2" t="s">
        <v>12</v>
      </c>
      <c r="E4295" s="2" t="s">
        <v>1189</v>
      </c>
      <c r="F4295" s="3">
        <v>8</v>
      </c>
      <c r="G4295" s="2" t="s">
        <v>18042</v>
      </c>
      <c r="H4295" s="2" t="s">
        <v>18275</v>
      </c>
      <c r="I4295" s="3" t="s">
        <v>18276</v>
      </c>
      <c r="J4295" s="3" t="s">
        <v>1098</v>
      </c>
      <c r="K4295" s="2" t="s">
        <v>18277</v>
      </c>
    </row>
    <row r="4296" spans="1:11" x14ac:dyDescent="0.25">
      <c r="A4296" s="2" t="s">
        <v>18278</v>
      </c>
      <c r="B4296" s="2" t="s">
        <v>9</v>
      </c>
      <c r="C4296" s="2" t="s">
        <v>11</v>
      </c>
      <c r="D4296" s="2" t="s">
        <v>12</v>
      </c>
      <c r="E4296" s="2" t="s">
        <v>1189</v>
      </c>
      <c r="F4296" s="3">
        <v>9</v>
      </c>
      <c r="G4296" s="2" t="s">
        <v>18042</v>
      </c>
      <c r="H4296" s="2" t="s">
        <v>18279</v>
      </c>
      <c r="I4296" s="3" t="s">
        <v>18280</v>
      </c>
      <c r="J4296" s="3" t="s">
        <v>1098</v>
      </c>
      <c r="K4296" s="2" t="s">
        <v>18281</v>
      </c>
    </row>
    <row r="4297" spans="1:11" x14ac:dyDescent="0.25">
      <c r="A4297" s="2" t="s">
        <v>18282</v>
      </c>
      <c r="B4297" s="2" t="s">
        <v>9</v>
      </c>
      <c r="C4297" s="2" t="s">
        <v>11</v>
      </c>
      <c r="D4297" s="2" t="s">
        <v>12</v>
      </c>
      <c r="E4297" s="2" t="s">
        <v>1189</v>
      </c>
      <c r="F4297" s="3">
        <v>10</v>
      </c>
      <c r="G4297" s="2" t="s">
        <v>18042</v>
      </c>
      <c r="H4297" s="2" t="s">
        <v>18283</v>
      </c>
      <c r="I4297" s="3" t="s">
        <v>18284</v>
      </c>
      <c r="J4297" s="3" t="s">
        <v>1098</v>
      </c>
      <c r="K4297" s="2" t="s">
        <v>18285</v>
      </c>
    </row>
    <row r="4298" spans="1:11" x14ac:dyDescent="0.25">
      <c r="A4298" s="2" t="s">
        <v>18286</v>
      </c>
      <c r="B4298" s="2" t="s">
        <v>9</v>
      </c>
      <c r="C4298" s="2" t="s">
        <v>11</v>
      </c>
      <c r="D4298" s="2" t="s">
        <v>12</v>
      </c>
      <c r="E4298" s="2" t="s">
        <v>1189</v>
      </c>
      <c r="F4298" s="3">
        <v>11</v>
      </c>
      <c r="G4298" s="2" t="s">
        <v>18042</v>
      </c>
      <c r="H4298" s="2" t="s">
        <v>18287</v>
      </c>
      <c r="I4298" s="3" t="s">
        <v>18288</v>
      </c>
      <c r="J4298" s="3" t="s">
        <v>1098</v>
      </c>
      <c r="K4298" s="2" t="s">
        <v>18289</v>
      </c>
    </row>
    <row r="4299" spans="1:11" x14ac:dyDescent="0.25">
      <c r="A4299" s="2" t="s">
        <v>18290</v>
      </c>
      <c r="B4299" s="2" t="s">
        <v>9</v>
      </c>
      <c r="C4299" s="2" t="s">
        <v>11</v>
      </c>
      <c r="D4299" s="2" t="s">
        <v>12</v>
      </c>
      <c r="E4299" s="2" t="s">
        <v>1189</v>
      </c>
      <c r="F4299" s="3">
        <v>12</v>
      </c>
      <c r="G4299" s="2" t="s">
        <v>18042</v>
      </c>
      <c r="H4299" s="2" t="s">
        <v>18291</v>
      </c>
      <c r="I4299" s="3" t="s">
        <v>18292</v>
      </c>
      <c r="J4299" s="3" t="s">
        <v>1098</v>
      </c>
      <c r="K4299" s="2" t="s">
        <v>18293</v>
      </c>
    </row>
    <row r="4300" spans="1:11" x14ac:dyDescent="0.25">
      <c r="A4300" s="2" t="s">
        <v>18294</v>
      </c>
      <c r="B4300" s="2" t="s">
        <v>9</v>
      </c>
      <c r="C4300" s="2" t="s">
        <v>11</v>
      </c>
      <c r="D4300" s="2" t="s">
        <v>12</v>
      </c>
      <c r="E4300" s="2" t="s">
        <v>1189</v>
      </c>
      <c r="F4300" s="3">
        <v>13</v>
      </c>
      <c r="G4300" s="2" t="s">
        <v>18042</v>
      </c>
      <c r="H4300" s="2" t="s">
        <v>18295</v>
      </c>
      <c r="I4300" s="3" t="s">
        <v>18296</v>
      </c>
      <c r="J4300" s="3" t="s">
        <v>1098</v>
      </c>
      <c r="K4300" s="2" t="s">
        <v>18297</v>
      </c>
    </row>
    <row r="4301" spans="1:11" x14ac:dyDescent="0.25">
      <c r="A4301" s="2" t="s">
        <v>18298</v>
      </c>
      <c r="B4301" s="2" t="s">
        <v>9</v>
      </c>
      <c r="C4301" s="2" t="s">
        <v>11</v>
      </c>
      <c r="D4301" s="2" t="s">
        <v>12</v>
      </c>
      <c r="E4301" s="2" t="s">
        <v>1189</v>
      </c>
      <c r="F4301" s="3">
        <v>14</v>
      </c>
      <c r="G4301" s="2" t="s">
        <v>18042</v>
      </c>
      <c r="H4301" s="2" t="s">
        <v>18299</v>
      </c>
      <c r="I4301" s="3" t="s">
        <v>18300</v>
      </c>
      <c r="J4301" s="3" t="s">
        <v>1098</v>
      </c>
      <c r="K4301" s="2" t="s">
        <v>18301</v>
      </c>
    </row>
    <row r="4302" spans="1:11" x14ac:dyDescent="0.25">
      <c r="A4302" s="2" t="s">
        <v>18302</v>
      </c>
      <c r="B4302" s="2" t="s">
        <v>9</v>
      </c>
      <c r="C4302" s="2" t="s">
        <v>11</v>
      </c>
      <c r="D4302" s="2" t="s">
        <v>12</v>
      </c>
      <c r="E4302" s="2" t="s">
        <v>1189</v>
      </c>
      <c r="F4302" s="3">
        <v>15</v>
      </c>
      <c r="G4302" s="2" t="s">
        <v>18042</v>
      </c>
      <c r="H4302" s="2" t="s">
        <v>18303</v>
      </c>
      <c r="I4302" s="3" t="s">
        <v>18304</v>
      </c>
      <c r="J4302" s="3" t="s">
        <v>1098</v>
      </c>
      <c r="K4302" s="2" t="s">
        <v>18305</v>
      </c>
    </row>
    <row r="4303" spans="1:11" x14ac:dyDescent="0.25">
      <c r="A4303" s="2" t="s">
        <v>18306</v>
      </c>
      <c r="B4303" s="2" t="s">
        <v>9</v>
      </c>
      <c r="C4303" s="2" t="s">
        <v>11</v>
      </c>
      <c r="D4303" s="2" t="s">
        <v>12</v>
      </c>
      <c r="E4303" s="2" t="s">
        <v>1189</v>
      </c>
      <c r="F4303" s="3">
        <v>16</v>
      </c>
      <c r="G4303" s="2" t="s">
        <v>18042</v>
      </c>
      <c r="H4303" s="2" t="s">
        <v>18307</v>
      </c>
      <c r="I4303" s="3" t="s">
        <v>18308</v>
      </c>
      <c r="J4303" s="3" t="s">
        <v>1098</v>
      </c>
      <c r="K4303" s="2" t="s">
        <v>18309</v>
      </c>
    </row>
    <row r="4304" spans="1:11" x14ac:dyDescent="0.25">
      <c r="A4304" s="2" t="s">
        <v>18310</v>
      </c>
      <c r="B4304" s="2" t="s">
        <v>9</v>
      </c>
      <c r="C4304" s="2" t="s">
        <v>11</v>
      </c>
      <c r="D4304" s="2" t="s">
        <v>12</v>
      </c>
      <c r="E4304" s="2" t="s">
        <v>763</v>
      </c>
      <c r="F4304" s="3">
        <v>0</v>
      </c>
      <c r="G4304" s="2" t="s">
        <v>18037</v>
      </c>
      <c r="H4304" s="2" t="s">
        <v>18311</v>
      </c>
      <c r="I4304" s="3" t="s">
        <v>18312</v>
      </c>
      <c r="J4304" s="3" t="s">
        <v>1132</v>
      </c>
      <c r="K4304" s="2" t="s">
        <v>18313</v>
      </c>
    </row>
    <row r="4305" spans="1:11" x14ac:dyDescent="0.25">
      <c r="A4305" s="2" t="s">
        <v>18314</v>
      </c>
      <c r="B4305" s="2" t="s">
        <v>9</v>
      </c>
      <c r="C4305" s="2" t="s">
        <v>11</v>
      </c>
      <c r="D4305" s="2" t="s">
        <v>12</v>
      </c>
      <c r="E4305" s="2" t="s">
        <v>763</v>
      </c>
      <c r="F4305" s="3">
        <v>1</v>
      </c>
      <c r="G4305" s="2" t="s">
        <v>18042</v>
      </c>
      <c r="H4305" s="2" t="s">
        <v>18315</v>
      </c>
      <c r="I4305" s="3" t="s">
        <v>18316</v>
      </c>
      <c r="J4305" s="3" t="s">
        <v>1132</v>
      </c>
      <c r="K4305" s="2" t="s">
        <v>18317</v>
      </c>
    </row>
    <row r="4306" spans="1:11" x14ac:dyDescent="0.25">
      <c r="A4306" s="2" t="s">
        <v>18318</v>
      </c>
      <c r="B4306" s="2" t="s">
        <v>9</v>
      </c>
      <c r="C4306" s="2" t="s">
        <v>11</v>
      </c>
      <c r="D4306" s="2" t="s">
        <v>12</v>
      </c>
      <c r="E4306" s="2" t="s">
        <v>763</v>
      </c>
      <c r="F4306" s="3">
        <v>2</v>
      </c>
      <c r="G4306" s="2" t="s">
        <v>18042</v>
      </c>
      <c r="H4306" s="2" t="s">
        <v>18319</v>
      </c>
      <c r="I4306" s="3" t="s">
        <v>18320</v>
      </c>
      <c r="J4306" s="3" t="s">
        <v>1132</v>
      </c>
      <c r="K4306" s="2" t="s">
        <v>18321</v>
      </c>
    </row>
    <row r="4307" spans="1:11" x14ac:dyDescent="0.25">
      <c r="A4307" s="2" t="s">
        <v>18322</v>
      </c>
      <c r="B4307" s="2" t="s">
        <v>9</v>
      </c>
      <c r="C4307" s="2" t="s">
        <v>11</v>
      </c>
      <c r="D4307" s="2" t="s">
        <v>12</v>
      </c>
      <c r="E4307" s="2" t="s">
        <v>763</v>
      </c>
      <c r="F4307" s="3">
        <v>3</v>
      </c>
      <c r="G4307" s="2" t="s">
        <v>18042</v>
      </c>
      <c r="H4307" s="2" t="s">
        <v>18323</v>
      </c>
      <c r="I4307" s="3" t="s">
        <v>18324</v>
      </c>
      <c r="J4307" s="3" t="s">
        <v>1132</v>
      </c>
      <c r="K4307" s="2" t="s">
        <v>18325</v>
      </c>
    </row>
    <row r="4308" spans="1:11" x14ac:dyDescent="0.25">
      <c r="A4308" s="2" t="s">
        <v>18326</v>
      </c>
      <c r="B4308" s="2" t="s">
        <v>9</v>
      </c>
      <c r="C4308" s="2" t="s">
        <v>11</v>
      </c>
      <c r="D4308" s="2" t="s">
        <v>12</v>
      </c>
      <c r="E4308" s="2" t="s">
        <v>763</v>
      </c>
      <c r="F4308" s="3">
        <v>4</v>
      </c>
      <c r="G4308" s="2" t="s">
        <v>18042</v>
      </c>
      <c r="H4308" s="2" t="s">
        <v>18327</v>
      </c>
      <c r="I4308" s="3" t="s">
        <v>18328</v>
      </c>
      <c r="J4308" s="3" t="s">
        <v>1132</v>
      </c>
      <c r="K4308" s="2" t="s">
        <v>18329</v>
      </c>
    </row>
    <row r="4309" spans="1:11" x14ac:dyDescent="0.25">
      <c r="A4309" s="2" t="s">
        <v>18330</v>
      </c>
      <c r="B4309" s="2" t="s">
        <v>9</v>
      </c>
      <c r="C4309" s="2" t="s">
        <v>11</v>
      </c>
      <c r="D4309" s="2" t="s">
        <v>12</v>
      </c>
      <c r="E4309" s="2" t="s">
        <v>763</v>
      </c>
      <c r="F4309" s="3">
        <v>5</v>
      </c>
      <c r="G4309" s="2" t="s">
        <v>18042</v>
      </c>
      <c r="H4309" s="2" t="s">
        <v>18331</v>
      </c>
      <c r="I4309" s="3" t="s">
        <v>18332</v>
      </c>
      <c r="J4309" s="3" t="s">
        <v>1132</v>
      </c>
      <c r="K4309" s="2" t="s">
        <v>18333</v>
      </c>
    </row>
    <row r="4310" spans="1:11" x14ac:dyDescent="0.25">
      <c r="A4310" s="2" t="s">
        <v>18334</v>
      </c>
      <c r="B4310" s="2" t="s">
        <v>9</v>
      </c>
      <c r="C4310" s="2" t="s">
        <v>11</v>
      </c>
      <c r="D4310" s="2" t="s">
        <v>12</v>
      </c>
      <c r="E4310" s="2" t="s">
        <v>763</v>
      </c>
      <c r="F4310" s="3">
        <v>6</v>
      </c>
      <c r="G4310" s="2" t="s">
        <v>18042</v>
      </c>
      <c r="H4310" s="2" t="s">
        <v>18335</v>
      </c>
      <c r="I4310" s="3" t="s">
        <v>18336</v>
      </c>
      <c r="J4310" s="3" t="s">
        <v>1132</v>
      </c>
      <c r="K4310" s="2" t="s">
        <v>18337</v>
      </c>
    </row>
    <row r="4311" spans="1:11" x14ac:dyDescent="0.25">
      <c r="A4311" s="2" t="s">
        <v>18338</v>
      </c>
      <c r="B4311" s="2" t="s">
        <v>9</v>
      </c>
      <c r="C4311" s="2" t="s">
        <v>11</v>
      </c>
      <c r="D4311" s="2" t="s">
        <v>12</v>
      </c>
      <c r="E4311" s="2" t="s">
        <v>763</v>
      </c>
      <c r="F4311" s="3">
        <v>7</v>
      </c>
      <c r="G4311" s="2" t="s">
        <v>18042</v>
      </c>
      <c r="H4311" s="2" t="s">
        <v>18339</v>
      </c>
      <c r="I4311" s="3" t="s">
        <v>18340</v>
      </c>
      <c r="J4311" s="3" t="s">
        <v>1132</v>
      </c>
      <c r="K4311" s="2" t="s">
        <v>18341</v>
      </c>
    </row>
    <row r="4312" spans="1:11" x14ac:dyDescent="0.25">
      <c r="A4312" s="2" t="s">
        <v>18342</v>
      </c>
      <c r="B4312" s="2" t="s">
        <v>9</v>
      </c>
      <c r="C4312" s="2" t="s">
        <v>11</v>
      </c>
      <c r="D4312" s="2" t="s">
        <v>12</v>
      </c>
      <c r="E4312" s="2" t="s">
        <v>763</v>
      </c>
      <c r="F4312" s="3">
        <v>8</v>
      </c>
      <c r="G4312" s="2" t="s">
        <v>18042</v>
      </c>
      <c r="H4312" s="2" t="s">
        <v>18343</v>
      </c>
      <c r="I4312" s="3" t="s">
        <v>18344</v>
      </c>
      <c r="J4312" s="3" t="s">
        <v>1132</v>
      </c>
      <c r="K4312" s="2" t="s">
        <v>18345</v>
      </c>
    </row>
    <row r="4313" spans="1:11" x14ac:dyDescent="0.25">
      <c r="A4313" s="2" t="s">
        <v>18346</v>
      </c>
      <c r="B4313" s="2" t="s">
        <v>9</v>
      </c>
      <c r="C4313" s="2" t="s">
        <v>11</v>
      </c>
      <c r="D4313" s="2" t="s">
        <v>12</v>
      </c>
      <c r="E4313" s="2" t="s">
        <v>763</v>
      </c>
      <c r="F4313" s="3">
        <v>9</v>
      </c>
      <c r="G4313" s="2" t="s">
        <v>18042</v>
      </c>
      <c r="H4313" s="2" t="s">
        <v>18347</v>
      </c>
      <c r="I4313" s="3" t="s">
        <v>18348</v>
      </c>
      <c r="J4313" s="3" t="s">
        <v>1132</v>
      </c>
      <c r="K4313" s="2" t="s">
        <v>18349</v>
      </c>
    </row>
    <row r="4314" spans="1:11" x14ac:dyDescent="0.25">
      <c r="A4314" s="2" t="s">
        <v>18350</v>
      </c>
      <c r="B4314" s="2" t="s">
        <v>9</v>
      </c>
      <c r="C4314" s="2" t="s">
        <v>11</v>
      </c>
      <c r="D4314" s="2" t="s">
        <v>12</v>
      </c>
      <c r="E4314" s="2" t="s">
        <v>763</v>
      </c>
      <c r="F4314" s="3">
        <v>10</v>
      </c>
      <c r="G4314" s="2" t="s">
        <v>18042</v>
      </c>
      <c r="H4314" s="2" t="s">
        <v>18351</v>
      </c>
      <c r="I4314" s="3" t="s">
        <v>18352</v>
      </c>
      <c r="J4314" s="3" t="s">
        <v>1132</v>
      </c>
      <c r="K4314" s="2" t="s">
        <v>18353</v>
      </c>
    </row>
    <row r="4315" spans="1:11" x14ac:dyDescent="0.25">
      <c r="A4315" s="2" t="s">
        <v>18354</v>
      </c>
      <c r="B4315" s="2" t="s">
        <v>9</v>
      </c>
      <c r="C4315" s="2" t="s">
        <v>11</v>
      </c>
      <c r="D4315" s="2" t="s">
        <v>12</v>
      </c>
      <c r="E4315" s="2" t="s">
        <v>763</v>
      </c>
      <c r="F4315" s="3">
        <v>11</v>
      </c>
      <c r="G4315" s="2" t="s">
        <v>18042</v>
      </c>
      <c r="H4315" s="2" t="s">
        <v>18355</v>
      </c>
      <c r="I4315" s="3" t="s">
        <v>18356</v>
      </c>
      <c r="J4315" s="3" t="s">
        <v>1132</v>
      </c>
      <c r="K4315" s="2" t="s">
        <v>18357</v>
      </c>
    </row>
    <row r="4316" spans="1:11" x14ac:dyDescent="0.25">
      <c r="A4316" s="2" t="s">
        <v>18358</v>
      </c>
      <c r="B4316" s="2" t="s">
        <v>9</v>
      </c>
      <c r="C4316" s="2" t="s">
        <v>11</v>
      </c>
      <c r="D4316" s="2" t="s">
        <v>12</v>
      </c>
      <c r="E4316" s="2" t="s">
        <v>763</v>
      </c>
      <c r="F4316" s="3">
        <v>12</v>
      </c>
      <c r="G4316" s="2" t="s">
        <v>18042</v>
      </c>
      <c r="H4316" s="2" t="s">
        <v>18359</v>
      </c>
      <c r="I4316" s="3" t="s">
        <v>18360</v>
      </c>
      <c r="J4316" s="3" t="s">
        <v>1132</v>
      </c>
      <c r="K4316" s="2" t="s">
        <v>18361</v>
      </c>
    </row>
    <row r="4317" spans="1:11" x14ac:dyDescent="0.25">
      <c r="A4317" s="2" t="s">
        <v>18362</v>
      </c>
      <c r="B4317" s="2" t="s">
        <v>9</v>
      </c>
      <c r="C4317" s="2" t="s">
        <v>11</v>
      </c>
      <c r="D4317" s="2" t="s">
        <v>12</v>
      </c>
      <c r="E4317" s="2" t="s">
        <v>763</v>
      </c>
      <c r="F4317" s="3">
        <v>13</v>
      </c>
      <c r="G4317" s="2" t="s">
        <v>18042</v>
      </c>
      <c r="H4317" s="2" t="s">
        <v>18363</v>
      </c>
      <c r="I4317" s="3" t="s">
        <v>18364</v>
      </c>
      <c r="J4317" s="3" t="s">
        <v>1132</v>
      </c>
      <c r="K4317" s="2" t="s">
        <v>18365</v>
      </c>
    </row>
    <row r="4318" spans="1:11" x14ac:dyDescent="0.25">
      <c r="A4318" s="2" t="s">
        <v>18366</v>
      </c>
      <c r="B4318" s="2" t="s">
        <v>9</v>
      </c>
      <c r="C4318" s="2" t="s">
        <v>11</v>
      </c>
      <c r="D4318" s="2" t="s">
        <v>12</v>
      </c>
      <c r="E4318" s="2" t="s">
        <v>763</v>
      </c>
      <c r="F4318" s="3">
        <v>14</v>
      </c>
      <c r="G4318" s="2" t="s">
        <v>18042</v>
      </c>
      <c r="H4318" s="2" t="s">
        <v>18367</v>
      </c>
      <c r="I4318" s="3" t="s">
        <v>18368</v>
      </c>
      <c r="J4318" s="3" t="s">
        <v>1132</v>
      </c>
      <c r="K4318" s="2" t="s">
        <v>18369</v>
      </c>
    </row>
    <row r="4319" spans="1:11" x14ac:dyDescent="0.25">
      <c r="A4319" s="2" t="s">
        <v>18370</v>
      </c>
      <c r="B4319" s="2" t="s">
        <v>9</v>
      </c>
      <c r="C4319" s="2" t="s">
        <v>11</v>
      </c>
      <c r="D4319" s="2" t="s">
        <v>12</v>
      </c>
      <c r="E4319" s="2" t="s">
        <v>763</v>
      </c>
      <c r="F4319" s="3">
        <v>15</v>
      </c>
      <c r="G4319" s="2" t="s">
        <v>18042</v>
      </c>
      <c r="H4319" s="2" t="s">
        <v>18371</v>
      </c>
      <c r="I4319" s="3" t="s">
        <v>18372</v>
      </c>
      <c r="J4319" s="3" t="s">
        <v>1132</v>
      </c>
      <c r="K4319" s="2" t="s">
        <v>18373</v>
      </c>
    </row>
    <row r="4320" spans="1:11" x14ac:dyDescent="0.25">
      <c r="A4320" s="2" t="s">
        <v>18374</v>
      </c>
      <c r="B4320" s="2" t="s">
        <v>9</v>
      </c>
      <c r="C4320" s="2" t="s">
        <v>11</v>
      </c>
      <c r="D4320" s="2" t="s">
        <v>12</v>
      </c>
      <c r="E4320" s="2" t="s">
        <v>763</v>
      </c>
      <c r="F4320" s="3">
        <v>16</v>
      </c>
      <c r="G4320" s="2" t="s">
        <v>18042</v>
      </c>
      <c r="H4320" s="2" t="s">
        <v>18375</v>
      </c>
      <c r="I4320" s="3" t="s">
        <v>18376</v>
      </c>
      <c r="J4320" s="3" t="s">
        <v>1132</v>
      </c>
      <c r="K4320" s="2" t="s">
        <v>18377</v>
      </c>
    </row>
    <row r="4321" spans="1:11" x14ac:dyDescent="0.25">
      <c r="A4321" s="2" t="s">
        <v>18378</v>
      </c>
      <c r="B4321" s="2" t="s">
        <v>9</v>
      </c>
      <c r="C4321" s="2" t="s">
        <v>11</v>
      </c>
      <c r="D4321" s="2" t="s">
        <v>12</v>
      </c>
      <c r="E4321" s="2" t="s">
        <v>364</v>
      </c>
      <c r="F4321" s="3">
        <v>0</v>
      </c>
      <c r="G4321" s="2" t="s">
        <v>18037</v>
      </c>
      <c r="H4321" s="2" t="s">
        <v>18379</v>
      </c>
      <c r="I4321" s="3" t="s">
        <v>18380</v>
      </c>
      <c r="J4321" s="3" t="s">
        <v>1098</v>
      </c>
      <c r="K4321" s="2" t="s">
        <v>18381</v>
      </c>
    </row>
    <row r="4322" spans="1:11" x14ac:dyDescent="0.25">
      <c r="A4322" s="2" t="s">
        <v>18382</v>
      </c>
      <c r="B4322" s="2" t="s">
        <v>9</v>
      </c>
      <c r="C4322" s="2" t="s">
        <v>11</v>
      </c>
      <c r="D4322" s="2" t="s">
        <v>12</v>
      </c>
      <c r="E4322" s="2" t="s">
        <v>364</v>
      </c>
      <c r="F4322" s="3">
        <v>1</v>
      </c>
      <c r="G4322" s="2" t="s">
        <v>18042</v>
      </c>
      <c r="H4322" s="2" t="s">
        <v>18383</v>
      </c>
      <c r="I4322" s="3" t="s">
        <v>18384</v>
      </c>
      <c r="J4322" s="3" t="s">
        <v>1137</v>
      </c>
      <c r="K4322" s="2" t="s">
        <v>18385</v>
      </c>
    </row>
    <row r="4323" spans="1:11" x14ac:dyDescent="0.25">
      <c r="A4323" s="2" t="s">
        <v>18386</v>
      </c>
      <c r="B4323" s="2" t="s">
        <v>9</v>
      </c>
      <c r="C4323" s="2" t="s">
        <v>11</v>
      </c>
      <c r="D4323" s="2" t="s">
        <v>12</v>
      </c>
      <c r="E4323" s="2" t="s">
        <v>364</v>
      </c>
      <c r="F4323" s="3">
        <v>2</v>
      </c>
      <c r="G4323" s="2" t="s">
        <v>18042</v>
      </c>
      <c r="H4323" s="2" t="s">
        <v>18387</v>
      </c>
      <c r="I4323" s="3" t="s">
        <v>18388</v>
      </c>
      <c r="J4323" s="3" t="s">
        <v>1098</v>
      </c>
      <c r="K4323" s="2" t="s">
        <v>18389</v>
      </c>
    </row>
    <row r="4324" spans="1:11" x14ac:dyDescent="0.25">
      <c r="A4324" s="2" t="s">
        <v>18390</v>
      </c>
      <c r="B4324" s="2" t="s">
        <v>9</v>
      </c>
      <c r="C4324" s="2" t="s">
        <v>11</v>
      </c>
      <c r="D4324" s="2" t="s">
        <v>12</v>
      </c>
      <c r="E4324" s="2" t="s">
        <v>364</v>
      </c>
      <c r="F4324" s="3">
        <v>3</v>
      </c>
      <c r="G4324" s="2" t="s">
        <v>18042</v>
      </c>
      <c r="H4324" s="2" t="s">
        <v>18391</v>
      </c>
      <c r="I4324" s="3" t="s">
        <v>18392</v>
      </c>
      <c r="J4324" s="3" t="s">
        <v>1098</v>
      </c>
      <c r="K4324" s="2" t="s">
        <v>18393</v>
      </c>
    </row>
    <row r="4325" spans="1:11" x14ac:dyDescent="0.25">
      <c r="A4325" s="2" t="s">
        <v>18394</v>
      </c>
      <c r="B4325" s="2" t="s">
        <v>9</v>
      </c>
      <c r="C4325" s="2" t="s">
        <v>11</v>
      </c>
      <c r="D4325" s="2" t="s">
        <v>12</v>
      </c>
      <c r="E4325" s="2" t="s">
        <v>364</v>
      </c>
      <c r="F4325" s="3">
        <v>4</v>
      </c>
      <c r="G4325" s="2" t="s">
        <v>18042</v>
      </c>
      <c r="H4325" s="2" t="s">
        <v>18395</v>
      </c>
      <c r="I4325" s="3" t="s">
        <v>18396</v>
      </c>
      <c r="J4325" s="3" t="s">
        <v>1098</v>
      </c>
      <c r="K4325" s="2" t="s">
        <v>18397</v>
      </c>
    </row>
    <row r="4326" spans="1:11" x14ac:dyDescent="0.25">
      <c r="A4326" s="2" t="s">
        <v>18398</v>
      </c>
      <c r="B4326" s="2" t="s">
        <v>9</v>
      </c>
      <c r="C4326" s="2" t="s">
        <v>11</v>
      </c>
      <c r="D4326" s="2" t="s">
        <v>12</v>
      </c>
      <c r="E4326" s="2" t="s">
        <v>364</v>
      </c>
      <c r="F4326" s="3">
        <v>5</v>
      </c>
      <c r="G4326" s="2" t="s">
        <v>18042</v>
      </c>
      <c r="H4326" s="2" t="s">
        <v>18399</v>
      </c>
      <c r="I4326" s="3" t="s">
        <v>18400</v>
      </c>
      <c r="J4326" s="3" t="s">
        <v>1098</v>
      </c>
      <c r="K4326" s="2" t="s">
        <v>18401</v>
      </c>
    </row>
    <row r="4327" spans="1:11" x14ac:dyDescent="0.25">
      <c r="A4327" s="2" t="s">
        <v>18402</v>
      </c>
      <c r="B4327" s="2" t="s">
        <v>9</v>
      </c>
      <c r="C4327" s="2" t="s">
        <v>11</v>
      </c>
      <c r="D4327" s="2" t="s">
        <v>12</v>
      </c>
      <c r="E4327" s="2" t="s">
        <v>364</v>
      </c>
      <c r="F4327" s="3">
        <v>6</v>
      </c>
      <c r="G4327" s="2" t="s">
        <v>18042</v>
      </c>
      <c r="H4327" s="2" t="s">
        <v>18403</v>
      </c>
      <c r="I4327" s="3" t="s">
        <v>18404</v>
      </c>
      <c r="J4327" s="3" t="s">
        <v>1098</v>
      </c>
      <c r="K4327" s="2" t="s">
        <v>18405</v>
      </c>
    </row>
    <row r="4328" spans="1:11" x14ac:dyDescent="0.25">
      <c r="A4328" s="2" t="s">
        <v>18406</v>
      </c>
      <c r="B4328" s="2" t="s">
        <v>9</v>
      </c>
      <c r="C4328" s="2" t="s">
        <v>11</v>
      </c>
      <c r="D4328" s="2" t="s">
        <v>12</v>
      </c>
      <c r="E4328" s="2" t="s">
        <v>364</v>
      </c>
      <c r="F4328" s="3">
        <v>7</v>
      </c>
      <c r="G4328" s="2" t="s">
        <v>18042</v>
      </c>
      <c r="H4328" s="2" t="s">
        <v>18407</v>
      </c>
      <c r="I4328" s="3" t="s">
        <v>18408</v>
      </c>
      <c r="J4328" s="3" t="s">
        <v>1098</v>
      </c>
      <c r="K4328" s="2" t="s">
        <v>18409</v>
      </c>
    </row>
    <row r="4329" spans="1:11" x14ac:dyDescent="0.25">
      <c r="A4329" s="2" t="s">
        <v>18410</v>
      </c>
      <c r="B4329" s="2" t="s">
        <v>9</v>
      </c>
      <c r="C4329" s="2" t="s">
        <v>11</v>
      </c>
      <c r="D4329" s="2" t="s">
        <v>12</v>
      </c>
      <c r="E4329" s="2" t="s">
        <v>364</v>
      </c>
      <c r="F4329" s="3">
        <v>8</v>
      </c>
      <c r="G4329" s="2" t="s">
        <v>18042</v>
      </c>
      <c r="H4329" s="2" t="s">
        <v>18411</v>
      </c>
      <c r="I4329" s="3" t="s">
        <v>18412</v>
      </c>
      <c r="J4329" s="3" t="s">
        <v>1098</v>
      </c>
      <c r="K4329" s="2" t="s">
        <v>18413</v>
      </c>
    </row>
    <row r="4330" spans="1:11" x14ac:dyDescent="0.25">
      <c r="A4330" s="2" t="s">
        <v>18414</v>
      </c>
      <c r="B4330" s="2" t="s">
        <v>9</v>
      </c>
      <c r="C4330" s="2" t="s">
        <v>11</v>
      </c>
      <c r="D4330" s="2" t="s">
        <v>12</v>
      </c>
      <c r="E4330" s="2" t="s">
        <v>364</v>
      </c>
      <c r="F4330" s="3">
        <v>9</v>
      </c>
      <c r="G4330" s="2" t="s">
        <v>18042</v>
      </c>
      <c r="H4330" s="2" t="s">
        <v>18415</v>
      </c>
      <c r="I4330" s="3" t="s">
        <v>18416</v>
      </c>
      <c r="J4330" s="3" t="s">
        <v>1132</v>
      </c>
      <c r="K4330" s="2" t="s">
        <v>18417</v>
      </c>
    </row>
    <row r="4331" spans="1:11" x14ac:dyDescent="0.25">
      <c r="A4331" s="2" t="s">
        <v>18418</v>
      </c>
      <c r="B4331" s="2" t="s">
        <v>9</v>
      </c>
      <c r="C4331" s="2" t="s">
        <v>11</v>
      </c>
      <c r="D4331" s="2" t="s">
        <v>12</v>
      </c>
      <c r="E4331" s="2" t="s">
        <v>364</v>
      </c>
      <c r="F4331" s="3">
        <v>10</v>
      </c>
      <c r="G4331" s="2" t="s">
        <v>18042</v>
      </c>
      <c r="H4331" s="2" t="s">
        <v>18419</v>
      </c>
      <c r="I4331" s="3" t="s">
        <v>18420</v>
      </c>
      <c r="J4331" s="3" t="s">
        <v>1098</v>
      </c>
      <c r="K4331" s="2" t="s">
        <v>18421</v>
      </c>
    </row>
    <row r="4332" spans="1:11" x14ac:dyDescent="0.25">
      <c r="A4332" s="2" t="s">
        <v>18422</v>
      </c>
      <c r="B4332" s="2" t="s">
        <v>9</v>
      </c>
      <c r="C4332" s="2" t="s">
        <v>11</v>
      </c>
      <c r="D4332" s="2" t="s">
        <v>12</v>
      </c>
      <c r="E4332" s="2" t="s">
        <v>364</v>
      </c>
      <c r="F4332" s="3">
        <v>11</v>
      </c>
      <c r="G4332" s="2" t="s">
        <v>18042</v>
      </c>
      <c r="H4332" s="2" t="s">
        <v>18423</v>
      </c>
      <c r="I4332" s="3" t="s">
        <v>18424</v>
      </c>
      <c r="J4332" s="3" t="s">
        <v>1098</v>
      </c>
      <c r="K4332" s="2" t="s">
        <v>18425</v>
      </c>
    </row>
    <row r="4333" spans="1:11" x14ac:dyDescent="0.25">
      <c r="A4333" s="2" t="s">
        <v>18426</v>
      </c>
      <c r="B4333" s="2" t="s">
        <v>9</v>
      </c>
      <c r="C4333" s="2" t="s">
        <v>11</v>
      </c>
      <c r="D4333" s="2" t="s">
        <v>12</v>
      </c>
      <c r="E4333" s="2" t="s">
        <v>364</v>
      </c>
      <c r="F4333" s="3">
        <v>12</v>
      </c>
      <c r="G4333" s="2" t="s">
        <v>18042</v>
      </c>
      <c r="H4333" s="2" t="s">
        <v>18427</v>
      </c>
      <c r="I4333" s="3" t="s">
        <v>18428</v>
      </c>
      <c r="J4333" s="3" t="s">
        <v>1098</v>
      </c>
      <c r="K4333" s="2" t="s">
        <v>18429</v>
      </c>
    </row>
    <row r="4334" spans="1:11" x14ac:dyDescent="0.25">
      <c r="A4334" s="2" t="s">
        <v>18430</v>
      </c>
      <c r="B4334" s="2" t="s">
        <v>9</v>
      </c>
      <c r="C4334" s="2" t="s">
        <v>11</v>
      </c>
      <c r="D4334" s="2" t="s">
        <v>12</v>
      </c>
      <c r="E4334" s="2" t="s">
        <v>364</v>
      </c>
      <c r="F4334" s="3">
        <v>13</v>
      </c>
      <c r="G4334" s="2" t="s">
        <v>18042</v>
      </c>
      <c r="H4334" s="2" t="s">
        <v>18431</v>
      </c>
      <c r="I4334" s="3" t="s">
        <v>18432</v>
      </c>
      <c r="J4334" s="3" t="s">
        <v>1098</v>
      </c>
      <c r="K4334" s="2" t="s">
        <v>18433</v>
      </c>
    </row>
    <row r="4335" spans="1:11" x14ac:dyDescent="0.25">
      <c r="A4335" s="2" t="s">
        <v>18434</v>
      </c>
      <c r="B4335" s="2" t="s">
        <v>9</v>
      </c>
      <c r="C4335" s="2" t="s">
        <v>11</v>
      </c>
      <c r="D4335" s="2" t="s">
        <v>12</v>
      </c>
      <c r="E4335" s="2" t="s">
        <v>364</v>
      </c>
      <c r="F4335" s="3">
        <v>14</v>
      </c>
      <c r="G4335" s="2" t="s">
        <v>18042</v>
      </c>
      <c r="H4335" s="2" t="s">
        <v>18435</v>
      </c>
      <c r="I4335" s="3" t="s">
        <v>18436</v>
      </c>
      <c r="J4335" s="3" t="s">
        <v>1098</v>
      </c>
      <c r="K4335" s="2" t="s">
        <v>18437</v>
      </c>
    </row>
    <row r="4336" spans="1:11" x14ac:dyDescent="0.25">
      <c r="A4336" s="2" t="s">
        <v>18438</v>
      </c>
      <c r="B4336" s="2" t="s">
        <v>9</v>
      </c>
      <c r="C4336" s="2" t="s">
        <v>11</v>
      </c>
      <c r="D4336" s="2" t="s">
        <v>12</v>
      </c>
      <c r="E4336" s="2" t="s">
        <v>364</v>
      </c>
      <c r="F4336" s="3">
        <v>15</v>
      </c>
      <c r="G4336" s="2" t="s">
        <v>18042</v>
      </c>
      <c r="H4336" s="2" t="s">
        <v>18439</v>
      </c>
      <c r="I4336" s="3" t="s">
        <v>18440</v>
      </c>
      <c r="J4336" s="3" t="s">
        <v>1098</v>
      </c>
      <c r="K4336" s="2" t="s">
        <v>18441</v>
      </c>
    </row>
    <row r="4337" spans="1:11" x14ac:dyDescent="0.25">
      <c r="A4337" s="2" t="s">
        <v>18442</v>
      </c>
      <c r="B4337" s="2" t="s">
        <v>9</v>
      </c>
      <c r="C4337" s="2" t="s">
        <v>11</v>
      </c>
      <c r="D4337" s="2" t="s">
        <v>12</v>
      </c>
      <c r="E4337" s="2" t="s">
        <v>364</v>
      </c>
      <c r="F4337" s="3">
        <v>16</v>
      </c>
      <c r="G4337" s="2" t="s">
        <v>18042</v>
      </c>
      <c r="H4337" s="2" t="s">
        <v>18443</v>
      </c>
      <c r="I4337" s="3" t="s">
        <v>18444</v>
      </c>
      <c r="J4337" s="3" t="s">
        <v>1098</v>
      </c>
      <c r="K4337" s="2" t="s">
        <v>18445</v>
      </c>
    </row>
    <row r="4338" spans="1:11" x14ac:dyDescent="0.25">
      <c r="A4338" s="2" t="s">
        <v>18446</v>
      </c>
      <c r="B4338" s="2" t="s">
        <v>9</v>
      </c>
      <c r="C4338" s="2" t="s">
        <v>11</v>
      </c>
      <c r="D4338" s="2" t="s">
        <v>12</v>
      </c>
      <c r="E4338" s="2" t="s">
        <v>370</v>
      </c>
      <c r="F4338" s="3">
        <v>0</v>
      </c>
      <c r="G4338" s="2" t="s">
        <v>18037</v>
      </c>
      <c r="H4338" s="2" t="s">
        <v>18447</v>
      </c>
      <c r="I4338" s="3" t="s">
        <v>18448</v>
      </c>
      <c r="J4338" s="3" t="s">
        <v>1098</v>
      </c>
      <c r="K4338" s="2" t="s">
        <v>18449</v>
      </c>
    </row>
    <row r="4339" spans="1:11" x14ac:dyDescent="0.25">
      <c r="A4339" s="2" t="s">
        <v>18450</v>
      </c>
      <c r="B4339" s="2" t="s">
        <v>9</v>
      </c>
      <c r="C4339" s="2" t="s">
        <v>11</v>
      </c>
      <c r="D4339" s="2" t="s">
        <v>12</v>
      </c>
      <c r="E4339" s="2" t="s">
        <v>370</v>
      </c>
      <c r="F4339" s="3">
        <v>1</v>
      </c>
      <c r="G4339" s="2" t="s">
        <v>18042</v>
      </c>
      <c r="H4339" s="2" t="s">
        <v>18451</v>
      </c>
      <c r="I4339" s="3" t="s">
        <v>18452</v>
      </c>
      <c r="J4339" s="3" t="s">
        <v>1098</v>
      </c>
      <c r="K4339" s="2" t="s">
        <v>18453</v>
      </c>
    </row>
    <row r="4340" spans="1:11" x14ac:dyDescent="0.25">
      <c r="A4340" s="2" t="s">
        <v>18454</v>
      </c>
      <c r="B4340" s="2" t="s">
        <v>9</v>
      </c>
      <c r="C4340" s="2" t="s">
        <v>11</v>
      </c>
      <c r="D4340" s="2" t="s">
        <v>12</v>
      </c>
      <c r="E4340" s="2" t="s">
        <v>370</v>
      </c>
      <c r="F4340" s="3">
        <v>2</v>
      </c>
      <c r="G4340" s="2" t="s">
        <v>18042</v>
      </c>
      <c r="H4340" s="2" t="s">
        <v>18455</v>
      </c>
      <c r="I4340" s="3" t="s">
        <v>18456</v>
      </c>
      <c r="J4340" s="3" t="s">
        <v>1098</v>
      </c>
      <c r="K4340" s="2" t="s">
        <v>18457</v>
      </c>
    </row>
    <row r="4341" spans="1:11" x14ac:dyDescent="0.25">
      <c r="A4341" s="2" t="s">
        <v>18458</v>
      </c>
      <c r="B4341" s="2" t="s">
        <v>9</v>
      </c>
      <c r="C4341" s="2" t="s">
        <v>11</v>
      </c>
      <c r="D4341" s="2" t="s">
        <v>12</v>
      </c>
      <c r="E4341" s="2" t="s">
        <v>370</v>
      </c>
      <c r="F4341" s="3">
        <v>3</v>
      </c>
      <c r="G4341" s="2" t="s">
        <v>18042</v>
      </c>
      <c r="H4341" s="2" t="s">
        <v>18459</v>
      </c>
      <c r="I4341" s="3" t="s">
        <v>18460</v>
      </c>
      <c r="J4341" s="3" t="s">
        <v>1098</v>
      </c>
      <c r="K4341" s="2" t="s">
        <v>18461</v>
      </c>
    </row>
    <row r="4342" spans="1:11" x14ac:dyDescent="0.25">
      <c r="A4342" s="2" t="s">
        <v>18462</v>
      </c>
      <c r="B4342" s="2" t="s">
        <v>9</v>
      </c>
      <c r="C4342" s="2" t="s">
        <v>11</v>
      </c>
      <c r="D4342" s="2" t="s">
        <v>12</v>
      </c>
      <c r="E4342" s="2" t="s">
        <v>370</v>
      </c>
      <c r="F4342" s="3">
        <v>4</v>
      </c>
      <c r="G4342" s="2" t="s">
        <v>18042</v>
      </c>
      <c r="H4342" s="2" t="s">
        <v>18463</v>
      </c>
      <c r="I4342" s="3" t="s">
        <v>18464</v>
      </c>
      <c r="J4342" s="3" t="s">
        <v>1098</v>
      </c>
      <c r="K4342" s="2" t="s">
        <v>18465</v>
      </c>
    </row>
    <row r="4343" spans="1:11" x14ac:dyDescent="0.25">
      <c r="A4343" s="2" t="s">
        <v>18466</v>
      </c>
      <c r="B4343" s="2" t="s">
        <v>9</v>
      </c>
      <c r="C4343" s="2" t="s">
        <v>11</v>
      </c>
      <c r="D4343" s="2" t="s">
        <v>12</v>
      </c>
      <c r="E4343" s="2" t="s">
        <v>370</v>
      </c>
      <c r="F4343" s="3">
        <v>5</v>
      </c>
      <c r="G4343" s="2" t="s">
        <v>18042</v>
      </c>
      <c r="H4343" s="2" t="s">
        <v>18467</v>
      </c>
      <c r="I4343" s="3" t="s">
        <v>18468</v>
      </c>
      <c r="J4343" s="3" t="s">
        <v>1098</v>
      </c>
      <c r="K4343" s="2" t="s">
        <v>18469</v>
      </c>
    </row>
    <row r="4344" spans="1:11" x14ac:dyDescent="0.25">
      <c r="A4344" s="2" t="s">
        <v>18470</v>
      </c>
      <c r="B4344" s="2" t="s">
        <v>9</v>
      </c>
      <c r="C4344" s="2" t="s">
        <v>11</v>
      </c>
      <c r="D4344" s="2" t="s">
        <v>12</v>
      </c>
      <c r="E4344" s="2" t="s">
        <v>370</v>
      </c>
      <c r="F4344" s="3">
        <v>6</v>
      </c>
      <c r="G4344" s="2" t="s">
        <v>18042</v>
      </c>
      <c r="H4344" s="2" t="s">
        <v>18471</v>
      </c>
      <c r="I4344" s="3" t="s">
        <v>18472</v>
      </c>
      <c r="J4344" s="3" t="s">
        <v>1098</v>
      </c>
      <c r="K4344" s="2" t="s">
        <v>18473</v>
      </c>
    </row>
    <row r="4345" spans="1:11" x14ac:dyDescent="0.25">
      <c r="A4345" s="2" t="s">
        <v>18474</v>
      </c>
      <c r="B4345" s="2" t="s">
        <v>9</v>
      </c>
      <c r="C4345" s="2" t="s">
        <v>11</v>
      </c>
      <c r="D4345" s="2" t="s">
        <v>12</v>
      </c>
      <c r="E4345" s="2" t="s">
        <v>370</v>
      </c>
      <c r="F4345" s="3">
        <v>7</v>
      </c>
      <c r="G4345" s="2" t="s">
        <v>18042</v>
      </c>
      <c r="H4345" s="2" t="s">
        <v>18475</v>
      </c>
      <c r="I4345" s="3" t="s">
        <v>18476</v>
      </c>
      <c r="J4345" s="3" t="s">
        <v>1098</v>
      </c>
      <c r="K4345" s="2" t="s">
        <v>18477</v>
      </c>
    </row>
    <row r="4346" spans="1:11" x14ac:dyDescent="0.25">
      <c r="A4346" s="2" t="s">
        <v>18478</v>
      </c>
      <c r="B4346" s="2" t="s">
        <v>9</v>
      </c>
      <c r="C4346" s="2" t="s">
        <v>11</v>
      </c>
      <c r="D4346" s="2" t="s">
        <v>12</v>
      </c>
      <c r="E4346" s="2" t="s">
        <v>370</v>
      </c>
      <c r="F4346" s="3">
        <v>8</v>
      </c>
      <c r="G4346" s="2" t="s">
        <v>18042</v>
      </c>
      <c r="H4346" s="2" t="s">
        <v>18479</v>
      </c>
      <c r="I4346" s="3" t="s">
        <v>18480</v>
      </c>
      <c r="J4346" s="3" t="s">
        <v>1098</v>
      </c>
      <c r="K4346" s="2" t="s">
        <v>18481</v>
      </c>
    </row>
    <row r="4347" spans="1:11" x14ac:dyDescent="0.25">
      <c r="A4347" s="2" t="s">
        <v>18482</v>
      </c>
      <c r="B4347" s="2" t="s">
        <v>9</v>
      </c>
      <c r="C4347" s="2" t="s">
        <v>11</v>
      </c>
      <c r="D4347" s="2" t="s">
        <v>12</v>
      </c>
      <c r="E4347" s="2" t="s">
        <v>370</v>
      </c>
      <c r="F4347" s="3">
        <v>9</v>
      </c>
      <c r="G4347" s="2" t="s">
        <v>18042</v>
      </c>
      <c r="H4347" s="2" t="s">
        <v>18483</v>
      </c>
      <c r="I4347" s="3" t="s">
        <v>18484</v>
      </c>
      <c r="J4347" s="3" t="s">
        <v>1098</v>
      </c>
      <c r="K4347" s="2" t="s">
        <v>18485</v>
      </c>
    </row>
    <row r="4348" spans="1:11" x14ac:dyDescent="0.25">
      <c r="A4348" s="2" t="s">
        <v>18486</v>
      </c>
      <c r="B4348" s="2" t="s">
        <v>9</v>
      </c>
      <c r="C4348" s="2" t="s">
        <v>11</v>
      </c>
      <c r="D4348" s="2" t="s">
        <v>12</v>
      </c>
      <c r="E4348" s="2" t="s">
        <v>370</v>
      </c>
      <c r="F4348" s="3">
        <v>10</v>
      </c>
      <c r="G4348" s="2" t="s">
        <v>18042</v>
      </c>
      <c r="H4348" s="2" t="s">
        <v>18487</v>
      </c>
      <c r="I4348" s="3" t="s">
        <v>18488</v>
      </c>
      <c r="J4348" s="3" t="s">
        <v>1098</v>
      </c>
      <c r="K4348" s="2" t="s">
        <v>18489</v>
      </c>
    </row>
    <row r="4349" spans="1:11" x14ac:dyDescent="0.25">
      <c r="A4349" s="2" t="s">
        <v>18490</v>
      </c>
      <c r="B4349" s="2" t="s">
        <v>9</v>
      </c>
      <c r="C4349" s="2" t="s">
        <v>11</v>
      </c>
      <c r="D4349" s="2" t="s">
        <v>12</v>
      </c>
      <c r="E4349" s="2" t="s">
        <v>370</v>
      </c>
      <c r="F4349" s="3">
        <v>11</v>
      </c>
      <c r="G4349" s="2" t="s">
        <v>18042</v>
      </c>
      <c r="H4349" s="2" t="s">
        <v>18491</v>
      </c>
      <c r="I4349" s="3" t="s">
        <v>18492</v>
      </c>
      <c r="J4349" s="3" t="s">
        <v>1098</v>
      </c>
      <c r="K4349" s="2" t="s">
        <v>18493</v>
      </c>
    </row>
    <row r="4350" spans="1:11" x14ac:dyDescent="0.25">
      <c r="A4350" s="2" t="s">
        <v>18494</v>
      </c>
      <c r="B4350" s="2" t="s">
        <v>9</v>
      </c>
      <c r="C4350" s="2" t="s">
        <v>11</v>
      </c>
      <c r="D4350" s="2" t="s">
        <v>12</v>
      </c>
      <c r="E4350" s="2" t="s">
        <v>370</v>
      </c>
      <c r="F4350" s="3">
        <v>12</v>
      </c>
      <c r="G4350" s="2" t="s">
        <v>18042</v>
      </c>
      <c r="H4350" s="2" t="s">
        <v>18495</v>
      </c>
      <c r="I4350" s="3" t="s">
        <v>18496</v>
      </c>
      <c r="J4350" s="3" t="s">
        <v>1098</v>
      </c>
      <c r="K4350" s="2" t="s">
        <v>18497</v>
      </c>
    </row>
    <row r="4351" spans="1:11" x14ac:dyDescent="0.25">
      <c r="A4351" s="2" t="s">
        <v>18498</v>
      </c>
      <c r="B4351" s="2" t="s">
        <v>9</v>
      </c>
      <c r="C4351" s="2" t="s">
        <v>11</v>
      </c>
      <c r="D4351" s="2" t="s">
        <v>12</v>
      </c>
      <c r="E4351" s="2" t="s">
        <v>370</v>
      </c>
      <c r="F4351" s="3">
        <v>13</v>
      </c>
      <c r="G4351" s="2" t="s">
        <v>18042</v>
      </c>
      <c r="H4351" s="2" t="s">
        <v>18499</v>
      </c>
      <c r="I4351" s="3" t="s">
        <v>18500</v>
      </c>
      <c r="J4351" s="3" t="s">
        <v>1098</v>
      </c>
      <c r="K4351" s="2" t="s">
        <v>18501</v>
      </c>
    </row>
    <row r="4352" spans="1:11" x14ac:dyDescent="0.25">
      <c r="A4352" s="2" t="s">
        <v>18502</v>
      </c>
      <c r="B4352" s="2" t="s">
        <v>9</v>
      </c>
      <c r="C4352" s="2" t="s">
        <v>11</v>
      </c>
      <c r="D4352" s="2" t="s">
        <v>12</v>
      </c>
      <c r="E4352" s="2" t="s">
        <v>370</v>
      </c>
      <c r="F4352" s="3">
        <v>14</v>
      </c>
      <c r="G4352" s="2" t="s">
        <v>18042</v>
      </c>
      <c r="H4352" s="2" t="s">
        <v>18503</v>
      </c>
      <c r="I4352" s="3" t="s">
        <v>18504</v>
      </c>
      <c r="J4352" s="3" t="s">
        <v>1098</v>
      </c>
      <c r="K4352" s="2" t="s">
        <v>18505</v>
      </c>
    </row>
    <row r="4353" spans="1:11" x14ac:dyDescent="0.25">
      <c r="A4353" s="2" t="s">
        <v>18506</v>
      </c>
      <c r="B4353" s="2" t="s">
        <v>9</v>
      </c>
      <c r="C4353" s="2" t="s">
        <v>11</v>
      </c>
      <c r="D4353" s="2" t="s">
        <v>12</v>
      </c>
      <c r="E4353" s="2" t="s">
        <v>370</v>
      </c>
      <c r="F4353" s="3">
        <v>15</v>
      </c>
      <c r="G4353" s="2" t="s">
        <v>18042</v>
      </c>
      <c r="H4353" s="2" t="s">
        <v>18507</v>
      </c>
      <c r="I4353" s="3" t="s">
        <v>18508</v>
      </c>
      <c r="J4353" s="3" t="s">
        <v>1098</v>
      </c>
      <c r="K4353" s="2" t="s">
        <v>18509</v>
      </c>
    </row>
    <row r="4354" spans="1:11" x14ac:dyDescent="0.25">
      <c r="A4354" s="2" t="s">
        <v>18510</v>
      </c>
      <c r="B4354" s="2" t="s">
        <v>9</v>
      </c>
      <c r="C4354" s="2" t="s">
        <v>11</v>
      </c>
      <c r="D4354" s="2" t="s">
        <v>12</v>
      </c>
      <c r="E4354" s="2" t="s">
        <v>370</v>
      </c>
      <c r="F4354" s="3">
        <v>16</v>
      </c>
      <c r="G4354" s="2" t="s">
        <v>18042</v>
      </c>
      <c r="H4354" s="2" t="s">
        <v>18511</v>
      </c>
      <c r="I4354" s="3" t="s">
        <v>18512</v>
      </c>
      <c r="J4354" s="3" t="s">
        <v>1098</v>
      </c>
      <c r="K4354" s="2" t="s">
        <v>18513</v>
      </c>
    </row>
    <row r="4355" spans="1:11" x14ac:dyDescent="0.25">
      <c r="A4355" s="2" t="s">
        <v>18514</v>
      </c>
      <c r="B4355" s="2" t="s">
        <v>9</v>
      </c>
      <c r="C4355" s="2" t="s">
        <v>11</v>
      </c>
      <c r="D4355" s="2" t="s">
        <v>12</v>
      </c>
      <c r="E4355" s="2" t="s">
        <v>395</v>
      </c>
      <c r="F4355" s="3">
        <v>0</v>
      </c>
      <c r="G4355" s="2" t="s">
        <v>18037</v>
      </c>
      <c r="H4355" s="2" t="s">
        <v>18515</v>
      </c>
      <c r="I4355" s="3" t="s">
        <v>18516</v>
      </c>
      <c r="J4355" s="3" t="s">
        <v>1098</v>
      </c>
      <c r="K4355" s="2" t="s">
        <v>18517</v>
      </c>
    </row>
    <row r="4356" spans="1:11" x14ac:dyDescent="0.25">
      <c r="A4356" s="2" t="s">
        <v>18518</v>
      </c>
      <c r="B4356" s="2" t="s">
        <v>9</v>
      </c>
      <c r="C4356" s="2" t="s">
        <v>11</v>
      </c>
      <c r="D4356" s="2" t="s">
        <v>12</v>
      </c>
      <c r="E4356" s="2" t="s">
        <v>395</v>
      </c>
      <c r="F4356" s="3">
        <v>1</v>
      </c>
      <c r="G4356" s="2" t="s">
        <v>18042</v>
      </c>
      <c r="H4356" s="2" t="s">
        <v>18519</v>
      </c>
      <c r="I4356" s="3" t="s">
        <v>18520</v>
      </c>
      <c r="J4356" s="3" t="s">
        <v>1098</v>
      </c>
      <c r="K4356" s="2" t="s">
        <v>18521</v>
      </c>
    </row>
    <row r="4357" spans="1:11" x14ac:dyDescent="0.25">
      <c r="A4357" s="2" t="s">
        <v>18522</v>
      </c>
      <c r="B4357" s="2" t="s">
        <v>9</v>
      </c>
      <c r="C4357" s="2" t="s">
        <v>11</v>
      </c>
      <c r="D4357" s="2" t="s">
        <v>12</v>
      </c>
      <c r="E4357" s="2" t="s">
        <v>395</v>
      </c>
      <c r="F4357" s="3">
        <v>2</v>
      </c>
      <c r="G4357" s="2" t="s">
        <v>18042</v>
      </c>
      <c r="H4357" s="2" t="s">
        <v>18523</v>
      </c>
      <c r="I4357" s="3" t="s">
        <v>18524</v>
      </c>
      <c r="J4357" s="3" t="s">
        <v>1098</v>
      </c>
      <c r="K4357" s="2" t="s">
        <v>18525</v>
      </c>
    </row>
    <row r="4358" spans="1:11" x14ac:dyDescent="0.25">
      <c r="A4358" s="2" t="s">
        <v>18526</v>
      </c>
      <c r="B4358" s="2" t="s">
        <v>9</v>
      </c>
      <c r="C4358" s="2" t="s">
        <v>11</v>
      </c>
      <c r="D4358" s="2" t="s">
        <v>12</v>
      </c>
      <c r="E4358" s="2" t="s">
        <v>395</v>
      </c>
      <c r="F4358" s="3">
        <v>3</v>
      </c>
      <c r="G4358" s="2" t="s">
        <v>18042</v>
      </c>
      <c r="H4358" s="2" t="s">
        <v>18527</v>
      </c>
      <c r="I4358" s="3" t="s">
        <v>18528</v>
      </c>
      <c r="J4358" s="3" t="s">
        <v>1098</v>
      </c>
      <c r="K4358" s="2" t="s">
        <v>18529</v>
      </c>
    </row>
    <row r="4359" spans="1:11" x14ac:dyDescent="0.25">
      <c r="A4359" s="2" t="s">
        <v>18530</v>
      </c>
      <c r="B4359" s="2" t="s">
        <v>9</v>
      </c>
      <c r="C4359" s="2" t="s">
        <v>11</v>
      </c>
      <c r="D4359" s="2" t="s">
        <v>12</v>
      </c>
      <c r="E4359" s="2" t="s">
        <v>395</v>
      </c>
      <c r="F4359" s="3">
        <v>4</v>
      </c>
      <c r="G4359" s="2" t="s">
        <v>18042</v>
      </c>
      <c r="H4359" s="2" t="s">
        <v>18531</v>
      </c>
      <c r="I4359" s="3" t="s">
        <v>18532</v>
      </c>
      <c r="J4359" s="3" t="s">
        <v>1098</v>
      </c>
      <c r="K4359" s="2" t="s">
        <v>18533</v>
      </c>
    </row>
    <row r="4360" spans="1:11" x14ac:dyDescent="0.25">
      <c r="A4360" s="2" t="s">
        <v>18534</v>
      </c>
      <c r="B4360" s="2" t="s">
        <v>9</v>
      </c>
      <c r="C4360" s="2" t="s">
        <v>11</v>
      </c>
      <c r="D4360" s="2" t="s">
        <v>12</v>
      </c>
      <c r="E4360" s="2" t="s">
        <v>395</v>
      </c>
      <c r="F4360" s="3">
        <v>5</v>
      </c>
      <c r="G4360" s="2" t="s">
        <v>18042</v>
      </c>
      <c r="H4360" s="2" t="s">
        <v>18535</v>
      </c>
      <c r="I4360" s="3" t="s">
        <v>18536</v>
      </c>
      <c r="J4360" s="3" t="s">
        <v>1098</v>
      </c>
      <c r="K4360" s="2" t="s">
        <v>18537</v>
      </c>
    </row>
    <row r="4361" spans="1:11" x14ac:dyDescent="0.25">
      <c r="A4361" s="2" t="s">
        <v>18538</v>
      </c>
      <c r="B4361" s="2" t="s">
        <v>9</v>
      </c>
      <c r="C4361" s="2" t="s">
        <v>11</v>
      </c>
      <c r="D4361" s="2" t="s">
        <v>12</v>
      </c>
      <c r="E4361" s="2" t="s">
        <v>395</v>
      </c>
      <c r="F4361" s="3">
        <v>6</v>
      </c>
      <c r="G4361" s="2" t="s">
        <v>18042</v>
      </c>
      <c r="H4361" s="2" t="s">
        <v>18539</v>
      </c>
      <c r="I4361" s="3" t="s">
        <v>18540</v>
      </c>
      <c r="J4361" s="3" t="s">
        <v>1098</v>
      </c>
      <c r="K4361" s="2" t="s">
        <v>18541</v>
      </c>
    </row>
    <row r="4362" spans="1:11" x14ac:dyDescent="0.25">
      <c r="A4362" s="2" t="s">
        <v>18542</v>
      </c>
      <c r="B4362" s="2" t="s">
        <v>9</v>
      </c>
      <c r="C4362" s="2" t="s">
        <v>11</v>
      </c>
      <c r="D4362" s="2" t="s">
        <v>12</v>
      </c>
      <c r="E4362" s="2" t="s">
        <v>395</v>
      </c>
      <c r="F4362" s="3">
        <v>7</v>
      </c>
      <c r="G4362" s="2" t="s">
        <v>18042</v>
      </c>
      <c r="H4362" s="2" t="s">
        <v>18543</v>
      </c>
      <c r="I4362" s="3" t="s">
        <v>18544</v>
      </c>
      <c r="J4362" s="3" t="s">
        <v>1098</v>
      </c>
      <c r="K4362" s="2" t="s">
        <v>18545</v>
      </c>
    </row>
    <row r="4363" spans="1:11" x14ac:dyDescent="0.25">
      <c r="A4363" s="2" t="s">
        <v>18546</v>
      </c>
      <c r="B4363" s="2" t="s">
        <v>9</v>
      </c>
      <c r="C4363" s="2" t="s">
        <v>11</v>
      </c>
      <c r="D4363" s="2" t="s">
        <v>12</v>
      </c>
      <c r="E4363" s="2" t="s">
        <v>395</v>
      </c>
      <c r="F4363" s="3">
        <v>8</v>
      </c>
      <c r="G4363" s="2" t="s">
        <v>18042</v>
      </c>
      <c r="H4363" s="2" t="s">
        <v>18547</v>
      </c>
      <c r="I4363" s="3" t="s">
        <v>18548</v>
      </c>
      <c r="J4363" s="3" t="s">
        <v>1098</v>
      </c>
      <c r="K4363" s="2" t="s">
        <v>18549</v>
      </c>
    </row>
    <row r="4364" spans="1:11" x14ac:dyDescent="0.25">
      <c r="A4364" s="2" t="s">
        <v>18550</v>
      </c>
      <c r="B4364" s="2" t="s">
        <v>9</v>
      </c>
      <c r="C4364" s="2" t="s">
        <v>11</v>
      </c>
      <c r="D4364" s="2" t="s">
        <v>12</v>
      </c>
      <c r="E4364" s="2" t="s">
        <v>395</v>
      </c>
      <c r="F4364" s="3">
        <v>9</v>
      </c>
      <c r="G4364" s="2" t="s">
        <v>18042</v>
      </c>
      <c r="H4364" s="2" t="s">
        <v>18551</v>
      </c>
      <c r="I4364" s="3" t="s">
        <v>18552</v>
      </c>
      <c r="J4364" s="3" t="s">
        <v>1098</v>
      </c>
      <c r="K4364" s="2" t="s">
        <v>18553</v>
      </c>
    </row>
    <row r="4365" spans="1:11" x14ac:dyDescent="0.25">
      <c r="A4365" s="2" t="s">
        <v>18554</v>
      </c>
      <c r="B4365" s="2" t="s">
        <v>9</v>
      </c>
      <c r="C4365" s="2" t="s">
        <v>11</v>
      </c>
      <c r="D4365" s="2" t="s">
        <v>12</v>
      </c>
      <c r="E4365" s="2" t="s">
        <v>395</v>
      </c>
      <c r="F4365" s="3">
        <v>10</v>
      </c>
      <c r="G4365" s="2" t="s">
        <v>18042</v>
      </c>
      <c r="H4365" s="2" t="s">
        <v>18555</v>
      </c>
      <c r="I4365" s="3" t="s">
        <v>18556</v>
      </c>
      <c r="J4365" s="3" t="s">
        <v>1098</v>
      </c>
      <c r="K4365" s="2" t="s">
        <v>18557</v>
      </c>
    </row>
    <row r="4366" spans="1:11" x14ac:dyDescent="0.25">
      <c r="A4366" s="2" t="s">
        <v>18558</v>
      </c>
      <c r="B4366" s="2" t="s">
        <v>9</v>
      </c>
      <c r="C4366" s="2" t="s">
        <v>11</v>
      </c>
      <c r="D4366" s="2" t="s">
        <v>12</v>
      </c>
      <c r="E4366" s="2" t="s">
        <v>395</v>
      </c>
      <c r="F4366" s="3">
        <v>11</v>
      </c>
      <c r="G4366" s="2" t="s">
        <v>18042</v>
      </c>
      <c r="H4366" s="2" t="s">
        <v>18559</v>
      </c>
      <c r="I4366" s="3" t="s">
        <v>18560</v>
      </c>
      <c r="J4366" s="3" t="s">
        <v>1098</v>
      </c>
      <c r="K4366" s="2" t="s">
        <v>18561</v>
      </c>
    </row>
    <row r="4367" spans="1:11" x14ac:dyDescent="0.25">
      <c r="A4367" s="2" t="s">
        <v>18562</v>
      </c>
      <c r="B4367" s="2" t="s">
        <v>9</v>
      </c>
      <c r="C4367" s="2" t="s">
        <v>11</v>
      </c>
      <c r="D4367" s="2" t="s">
        <v>12</v>
      </c>
      <c r="E4367" s="2" t="s">
        <v>395</v>
      </c>
      <c r="F4367" s="3">
        <v>12</v>
      </c>
      <c r="G4367" s="2" t="s">
        <v>18042</v>
      </c>
      <c r="H4367" s="2" t="s">
        <v>18563</v>
      </c>
      <c r="I4367" s="3" t="s">
        <v>18564</v>
      </c>
      <c r="J4367" s="3" t="s">
        <v>1098</v>
      </c>
      <c r="K4367" s="2" t="s">
        <v>18565</v>
      </c>
    </row>
    <row r="4368" spans="1:11" x14ac:dyDescent="0.25">
      <c r="A4368" s="2" t="s">
        <v>18566</v>
      </c>
      <c r="B4368" s="2" t="s">
        <v>9</v>
      </c>
      <c r="C4368" s="2" t="s">
        <v>11</v>
      </c>
      <c r="D4368" s="2" t="s">
        <v>12</v>
      </c>
      <c r="E4368" s="2" t="s">
        <v>395</v>
      </c>
      <c r="F4368" s="3">
        <v>13</v>
      </c>
      <c r="G4368" s="2" t="s">
        <v>18042</v>
      </c>
      <c r="H4368" s="2" t="s">
        <v>18567</v>
      </c>
      <c r="I4368" s="3" t="s">
        <v>18568</v>
      </c>
      <c r="J4368" s="3" t="s">
        <v>1098</v>
      </c>
      <c r="K4368" s="2" t="s">
        <v>18569</v>
      </c>
    </row>
    <row r="4369" spans="1:11" x14ac:dyDescent="0.25">
      <c r="A4369" s="2" t="s">
        <v>18570</v>
      </c>
      <c r="B4369" s="2" t="s">
        <v>9</v>
      </c>
      <c r="C4369" s="2" t="s">
        <v>11</v>
      </c>
      <c r="D4369" s="2" t="s">
        <v>12</v>
      </c>
      <c r="E4369" s="2" t="s">
        <v>395</v>
      </c>
      <c r="F4369" s="3">
        <v>14</v>
      </c>
      <c r="G4369" s="2" t="s">
        <v>18042</v>
      </c>
      <c r="H4369" s="2" t="s">
        <v>18571</v>
      </c>
      <c r="I4369" s="3" t="s">
        <v>18572</v>
      </c>
      <c r="J4369" s="3" t="s">
        <v>1098</v>
      </c>
      <c r="K4369" s="2" t="s">
        <v>18573</v>
      </c>
    </row>
    <row r="4370" spans="1:11" x14ac:dyDescent="0.25">
      <c r="A4370" s="2" t="s">
        <v>18574</v>
      </c>
      <c r="B4370" s="2" t="s">
        <v>9</v>
      </c>
      <c r="C4370" s="2" t="s">
        <v>11</v>
      </c>
      <c r="D4370" s="2" t="s">
        <v>12</v>
      </c>
      <c r="E4370" s="2" t="s">
        <v>395</v>
      </c>
      <c r="F4370" s="3">
        <v>15</v>
      </c>
      <c r="G4370" s="2" t="s">
        <v>18042</v>
      </c>
      <c r="H4370" s="2" t="s">
        <v>18575</v>
      </c>
      <c r="I4370" s="3" t="s">
        <v>18576</v>
      </c>
      <c r="J4370" s="3" t="s">
        <v>1098</v>
      </c>
      <c r="K4370" s="2" t="s">
        <v>18577</v>
      </c>
    </row>
    <row r="4371" spans="1:11" x14ac:dyDescent="0.25">
      <c r="A4371" s="2" t="s">
        <v>18578</v>
      </c>
      <c r="B4371" s="2" t="s">
        <v>9</v>
      </c>
      <c r="C4371" s="2" t="s">
        <v>11</v>
      </c>
      <c r="D4371" s="2" t="s">
        <v>12</v>
      </c>
      <c r="E4371" s="2" t="s">
        <v>395</v>
      </c>
      <c r="F4371" s="3">
        <v>16</v>
      </c>
      <c r="G4371" s="2" t="s">
        <v>18042</v>
      </c>
      <c r="H4371" s="2" t="s">
        <v>18579</v>
      </c>
      <c r="I4371" s="3" t="s">
        <v>18580</v>
      </c>
      <c r="J4371" s="3" t="s">
        <v>1098</v>
      </c>
      <c r="K4371" s="2" t="s">
        <v>18581</v>
      </c>
    </row>
    <row r="4372" spans="1:11" x14ac:dyDescent="0.25">
      <c r="A4372" s="2" t="s">
        <v>18582</v>
      </c>
      <c r="B4372" s="2" t="s">
        <v>9</v>
      </c>
      <c r="C4372" s="2" t="s">
        <v>11</v>
      </c>
      <c r="D4372" s="2" t="s">
        <v>12</v>
      </c>
      <c r="E4372" s="2" t="s">
        <v>378</v>
      </c>
      <c r="F4372" s="3">
        <v>0</v>
      </c>
      <c r="G4372" s="2" t="s">
        <v>18037</v>
      </c>
      <c r="H4372" s="2" t="s">
        <v>18583</v>
      </c>
      <c r="I4372" s="3" t="s">
        <v>18584</v>
      </c>
      <c r="J4372" s="3" t="s">
        <v>1098</v>
      </c>
      <c r="K4372" s="2" t="s">
        <v>18585</v>
      </c>
    </row>
    <row r="4373" spans="1:11" x14ac:dyDescent="0.25">
      <c r="A4373" s="2" t="s">
        <v>18586</v>
      </c>
      <c r="B4373" s="2" t="s">
        <v>9</v>
      </c>
      <c r="C4373" s="2" t="s">
        <v>11</v>
      </c>
      <c r="D4373" s="2" t="s">
        <v>12</v>
      </c>
      <c r="E4373" s="2" t="s">
        <v>378</v>
      </c>
      <c r="F4373" s="3">
        <v>1</v>
      </c>
      <c r="G4373" s="2" t="s">
        <v>18042</v>
      </c>
      <c r="H4373" s="2" t="s">
        <v>18587</v>
      </c>
      <c r="I4373" s="3" t="s">
        <v>18588</v>
      </c>
      <c r="J4373" s="3" t="s">
        <v>1098</v>
      </c>
      <c r="K4373" s="2" t="s">
        <v>18589</v>
      </c>
    </row>
    <row r="4374" spans="1:11" x14ac:dyDescent="0.25">
      <c r="A4374" s="2" t="s">
        <v>18590</v>
      </c>
      <c r="B4374" s="2" t="s">
        <v>9</v>
      </c>
      <c r="C4374" s="2" t="s">
        <v>11</v>
      </c>
      <c r="D4374" s="2" t="s">
        <v>12</v>
      </c>
      <c r="E4374" s="2" t="s">
        <v>378</v>
      </c>
      <c r="F4374" s="3">
        <v>2</v>
      </c>
      <c r="G4374" s="2" t="s">
        <v>18042</v>
      </c>
      <c r="H4374" s="2" t="s">
        <v>18591</v>
      </c>
      <c r="I4374" s="3" t="s">
        <v>18592</v>
      </c>
      <c r="J4374" s="3" t="s">
        <v>1098</v>
      </c>
      <c r="K4374" s="2" t="s">
        <v>18593</v>
      </c>
    </row>
    <row r="4375" spans="1:11" x14ac:dyDescent="0.25">
      <c r="A4375" s="2" t="s">
        <v>18594</v>
      </c>
      <c r="B4375" s="2" t="s">
        <v>9</v>
      </c>
      <c r="C4375" s="2" t="s">
        <v>11</v>
      </c>
      <c r="D4375" s="2" t="s">
        <v>12</v>
      </c>
      <c r="E4375" s="2" t="s">
        <v>378</v>
      </c>
      <c r="F4375" s="3">
        <v>3</v>
      </c>
      <c r="G4375" s="2" t="s">
        <v>18042</v>
      </c>
      <c r="H4375" s="2" t="s">
        <v>18595</v>
      </c>
      <c r="I4375" s="3" t="s">
        <v>18596</v>
      </c>
      <c r="J4375" s="3" t="s">
        <v>1098</v>
      </c>
      <c r="K4375" s="2" t="s">
        <v>18597</v>
      </c>
    </row>
    <row r="4376" spans="1:11" x14ac:dyDescent="0.25">
      <c r="A4376" s="2" t="s">
        <v>18598</v>
      </c>
      <c r="B4376" s="2" t="s">
        <v>9</v>
      </c>
      <c r="C4376" s="2" t="s">
        <v>11</v>
      </c>
      <c r="D4376" s="2" t="s">
        <v>12</v>
      </c>
      <c r="E4376" s="2" t="s">
        <v>378</v>
      </c>
      <c r="F4376" s="3">
        <v>4</v>
      </c>
      <c r="G4376" s="2" t="s">
        <v>18042</v>
      </c>
      <c r="H4376" s="2" t="s">
        <v>18599</v>
      </c>
      <c r="I4376" s="3" t="s">
        <v>18600</v>
      </c>
      <c r="J4376" s="3" t="s">
        <v>1098</v>
      </c>
      <c r="K4376" s="2" t="s">
        <v>18601</v>
      </c>
    </row>
    <row r="4377" spans="1:11" x14ac:dyDescent="0.25">
      <c r="A4377" s="2" t="s">
        <v>18602</v>
      </c>
      <c r="B4377" s="2" t="s">
        <v>9</v>
      </c>
      <c r="C4377" s="2" t="s">
        <v>11</v>
      </c>
      <c r="D4377" s="2" t="s">
        <v>12</v>
      </c>
      <c r="E4377" s="2" t="s">
        <v>378</v>
      </c>
      <c r="F4377" s="3">
        <v>5</v>
      </c>
      <c r="G4377" s="2" t="s">
        <v>18042</v>
      </c>
      <c r="H4377" s="2" t="s">
        <v>18603</v>
      </c>
      <c r="I4377" s="3" t="s">
        <v>18604</v>
      </c>
      <c r="J4377" s="3" t="s">
        <v>1098</v>
      </c>
      <c r="K4377" s="2" t="s">
        <v>18605</v>
      </c>
    </row>
    <row r="4378" spans="1:11" x14ac:dyDescent="0.25">
      <c r="A4378" s="2" t="s">
        <v>18606</v>
      </c>
      <c r="B4378" s="2" t="s">
        <v>9</v>
      </c>
      <c r="C4378" s="2" t="s">
        <v>11</v>
      </c>
      <c r="D4378" s="2" t="s">
        <v>12</v>
      </c>
      <c r="E4378" s="2" t="s">
        <v>378</v>
      </c>
      <c r="F4378" s="3">
        <v>6</v>
      </c>
      <c r="G4378" s="2" t="s">
        <v>18042</v>
      </c>
      <c r="H4378" s="2" t="s">
        <v>18607</v>
      </c>
      <c r="I4378" s="3" t="s">
        <v>18608</v>
      </c>
      <c r="J4378" s="3" t="s">
        <v>1098</v>
      </c>
      <c r="K4378" s="2" t="s">
        <v>18609</v>
      </c>
    </row>
    <row r="4379" spans="1:11" x14ac:dyDescent="0.25">
      <c r="A4379" s="2" t="s">
        <v>18610</v>
      </c>
      <c r="B4379" s="2" t="s">
        <v>9</v>
      </c>
      <c r="C4379" s="2" t="s">
        <v>11</v>
      </c>
      <c r="D4379" s="2" t="s">
        <v>12</v>
      </c>
      <c r="E4379" s="2" t="s">
        <v>378</v>
      </c>
      <c r="F4379" s="3">
        <v>7</v>
      </c>
      <c r="G4379" s="2" t="s">
        <v>18042</v>
      </c>
      <c r="H4379" s="2" t="s">
        <v>18611</v>
      </c>
      <c r="I4379" s="3" t="s">
        <v>18612</v>
      </c>
      <c r="J4379" s="3" t="s">
        <v>1098</v>
      </c>
      <c r="K4379" s="2" t="s">
        <v>18613</v>
      </c>
    </row>
    <row r="4380" spans="1:11" x14ac:dyDescent="0.25">
      <c r="A4380" s="2" t="s">
        <v>18614</v>
      </c>
      <c r="B4380" s="2" t="s">
        <v>9</v>
      </c>
      <c r="C4380" s="2" t="s">
        <v>11</v>
      </c>
      <c r="D4380" s="2" t="s">
        <v>12</v>
      </c>
      <c r="E4380" s="2" t="s">
        <v>378</v>
      </c>
      <c r="F4380" s="3">
        <v>8</v>
      </c>
      <c r="G4380" s="2" t="s">
        <v>18042</v>
      </c>
      <c r="H4380" s="2" t="s">
        <v>18615</v>
      </c>
      <c r="I4380" s="3" t="s">
        <v>18616</v>
      </c>
      <c r="J4380" s="3" t="s">
        <v>1098</v>
      </c>
      <c r="K4380" s="2" t="s">
        <v>18617</v>
      </c>
    </row>
    <row r="4381" spans="1:11" x14ac:dyDescent="0.25">
      <c r="A4381" s="2" t="s">
        <v>18618</v>
      </c>
      <c r="B4381" s="2" t="s">
        <v>9</v>
      </c>
      <c r="C4381" s="2" t="s">
        <v>11</v>
      </c>
      <c r="D4381" s="2" t="s">
        <v>12</v>
      </c>
      <c r="E4381" s="2" t="s">
        <v>378</v>
      </c>
      <c r="F4381" s="3">
        <v>9</v>
      </c>
      <c r="G4381" s="2" t="s">
        <v>18042</v>
      </c>
      <c r="H4381" s="2" t="s">
        <v>18619</v>
      </c>
      <c r="I4381" s="3" t="s">
        <v>18620</v>
      </c>
      <c r="J4381" s="3" t="s">
        <v>1098</v>
      </c>
      <c r="K4381" s="2" t="s">
        <v>18621</v>
      </c>
    </row>
    <row r="4382" spans="1:11" x14ac:dyDescent="0.25">
      <c r="A4382" s="2" t="s">
        <v>18622</v>
      </c>
      <c r="B4382" s="2" t="s">
        <v>9</v>
      </c>
      <c r="C4382" s="2" t="s">
        <v>11</v>
      </c>
      <c r="D4382" s="2" t="s">
        <v>12</v>
      </c>
      <c r="E4382" s="2" t="s">
        <v>378</v>
      </c>
      <c r="F4382" s="3">
        <v>10</v>
      </c>
      <c r="G4382" s="2" t="s">
        <v>18042</v>
      </c>
      <c r="H4382" s="2" t="s">
        <v>18623</v>
      </c>
      <c r="I4382" s="3" t="s">
        <v>18624</v>
      </c>
      <c r="J4382" s="3" t="s">
        <v>1098</v>
      </c>
      <c r="K4382" s="2" t="s">
        <v>18625</v>
      </c>
    </row>
    <row r="4383" spans="1:11" x14ac:dyDescent="0.25">
      <c r="A4383" s="2" t="s">
        <v>18626</v>
      </c>
      <c r="B4383" s="2" t="s">
        <v>9</v>
      </c>
      <c r="C4383" s="2" t="s">
        <v>11</v>
      </c>
      <c r="D4383" s="2" t="s">
        <v>12</v>
      </c>
      <c r="E4383" s="2" t="s">
        <v>378</v>
      </c>
      <c r="F4383" s="3">
        <v>11</v>
      </c>
      <c r="G4383" s="2" t="s">
        <v>18042</v>
      </c>
      <c r="H4383" s="2" t="s">
        <v>18627</v>
      </c>
      <c r="I4383" s="3" t="s">
        <v>18628</v>
      </c>
      <c r="J4383" s="3" t="s">
        <v>1098</v>
      </c>
      <c r="K4383" s="2" t="s">
        <v>18629</v>
      </c>
    </row>
    <row r="4384" spans="1:11" x14ac:dyDescent="0.25">
      <c r="A4384" s="2" t="s">
        <v>18630</v>
      </c>
      <c r="B4384" s="2" t="s">
        <v>9</v>
      </c>
      <c r="C4384" s="2" t="s">
        <v>11</v>
      </c>
      <c r="D4384" s="2" t="s">
        <v>12</v>
      </c>
      <c r="E4384" s="2" t="s">
        <v>378</v>
      </c>
      <c r="F4384" s="3">
        <v>12</v>
      </c>
      <c r="G4384" s="2" t="s">
        <v>18042</v>
      </c>
      <c r="H4384" s="2" t="s">
        <v>18631</v>
      </c>
      <c r="I4384" s="3" t="s">
        <v>18632</v>
      </c>
      <c r="J4384" s="3" t="s">
        <v>1098</v>
      </c>
      <c r="K4384" s="2" t="s">
        <v>18633</v>
      </c>
    </row>
    <row r="4385" spans="1:11" x14ac:dyDescent="0.25">
      <c r="A4385" s="2" t="s">
        <v>18634</v>
      </c>
      <c r="B4385" s="2" t="s">
        <v>9</v>
      </c>
      <c r="C4385" s="2" t="s">
        <v>11</v>
      </c>
      <c r="D4385" s="2" t="s">
        <v>12</v>
      </c>
      <c r="E4385" s="2" t="s">
        <v>378</v>
      </c>
      <c r="F4385" s="3">
        <v>13</v>
      </c>
      <c r="G4385" s="2" t="s">
        <v>18042</v>
      </c>
      <c r="H4385" s="2" t="s">
        <v>18635</v>
      </c>
      <c r="I4385" s="3" t="s">
        <v>18636</v>
      </c>
      <c r="J4385" s="3" t="s">
        <v>1098</v>
      </c>
      <c r="K4385" s="2" t="s">
        <v>18637</v>
      </c>
    </row>
    <row r="4386" spans="1:11" x14ac:dyDescent="0.25">
      <c r="A4386" s="2" t="s">
        <v>18638</v>
      </c>
      <c r="B4386" s="2" t="s">
        <v>9</v>
      </c>
      <c r="C4386" s="2" t="s">
        <v>11</v>
      </c>
      <c r="D4386" s="2" t="s">
        <v>12</v>
      </c>
      <c r="E4386" s="2" t="s">
        <v>378</v>
      </c>
      <c r="F4386" s="3">
        <v>14</v>
      </c>
      <c r="G4386" s="2" t="s">
        <v>18042</v>
      </c>
      <c r="H4386" s="2" t="s">
        <v>18639</v>
      </c>
      <c r="I4386" s="3" t="s">
        <v>18640</v>
      </c>
      <c r="J4386" s="3" t="s">
        <v>1098</v>
      </c>
      <c r="K4386" s="2" t="s">
        <v>18641</v>
      </c>
    </row>
    <row r="4387" spans="1:11" x14ac:dyDescent="0.25">
      <c r="A4387" s="2" t="s">
        <v>18642</v>
      </c>
      <c r="B4387" s="2" t="s">
        <v>9</v>
      </c>
      <c r="C4387" s="2" t="s">
        <v>11</v>
      </c>
      <c r="D4387" s="2" t="s">
        <v>12</v>
      </c>
      <c r="E4387" s="2" t="s">
        <v>378</v>
      </c>
      <c r="F4387" s="3">
        <v>15</v>
      </c>
      <c r="G4387" s="2" t="s">
        <v>18042</v>
      </c>
      <c r="H4387" s="2" t="s">
        <v>18643</v>
      </c>
      <c r="I4387" s="3" t="s">
        <v>18644</v>
      </c>
      <c r="J4387" s="3" t="s">
        <v>1098</v>
      </c>
      <c r="K4387" s="2" t="s">
        <v>18645</v>
      </c>
    </row>
    <row r="4388" spans="1:11" x14ac:dyDescent="0.25">
      <c r="A4388" s="2" t="s">
        <v>18646</v>
      </c>
      <c r="B4388" s="2" t="s">
        <v>9</v>
      </c>
      <c r="C4388" s="2" t="s">
        <v>11</v>
      </c>
      <c r="D4388" s="2" t="s">
        <v>12</v>
      </c>
      <c r="E4388" s="2" t="s">
        <v>378</v>
      </c>
      <c r="F4388" s="3">
        <v>16</v>
      </c>
      <c r="G4388" s="2" t="s">
        <v>18042</v>
      </c>
      <c r="H4388" s="2" t="s">
        <v>18647</v>
      </c>
      <c r="I4388" s="3" t="s">
        <v>18648</v>
      </c>
      <c r="J4388" s="3" t="s">
        <v>1098</v>
      </c>
      <c r="K4388" s="2" t="s">
        <v>18649</v>
      </c>
    </row>
    <row r="4389" spans="1:11" x14ac:dyDescent="0.25">
      <c r="A4389" s="2" t="s">
        <v>18650</v>
      </c>
      <c r="B4389" s="2" t="s">
        <v>9</v>
      </c>
      <c r="C4389" s="2" t="s">
        <v>11</v>
      </c>
      <c r="D4389" s="2" t="s">
        <v>12</v>
      </c>
      <c r="E4389" s="2" t="s">
        <v>393</v>
      </c>
      <c r="F4389" s="3">
        <v>0</v>
      </c>
      <c r="G4389" s="2" t="s">
        <v>18037</v>
      </c>
      <c r="H4389" s="2" t="s">
        <v>18651</v>
      </c>
      <c r="I4389" s="3" t="s">
        <v>18652</v>
      </c>
      <c r="J4389" s="3" t="s">
        <v>1098</v>
      </c>
      <c r="K4389" s="2" t="s">
        <v>18653</v>
      </c>
    </row>
    <row r="4390" spans="1:11" x14ac:dyDescent="0.25">
      <c r="A4390" s="2" t="s">
        <v>18654</v>
      </c>
      <c r="B4390" s="2" t="s">
        <v>9</v>
      </c>
      <c r="C4390" s="2" t="s">
        <v>11</v>
      </c>
      <c r="D4390" s="2" t="s">
        <v>12</v>
      </c>
      <c r="E4390" s="2" t="s">
        <v>393</v>
      </c>
      <c r="F4390" s="3">
        <v>1</v>
      </c>
      <c r="G4390" s="2" t="s">
        <v>18042</v>
      </c>
      <c r="H4390" s="2" t="s">
        <v>18655</v>
      </c>
      <c r="I4390" s="3" t="s">
        <v>18656</v>
      </c>
      <c r="J4390" s="3" t="s">
        <v>1132</v>
      </c>
      <c r="K4390" s="2" t="s">
        <v>18657</v>
      </c>
    </row>
    <row r="4391" spans="1:11" x14ac:dyDescent="0.25">
      <c r="A4391" s="2" t="s">
        <v>18658</v>
      </c>
      <c r="B4391" s="2" t="s">
        <v>9</v>
      </c>
      <c r="C4391" s="2" t="s">
        <v>11</v>
      </c>
      <c r="D4391" s="2" t="s">
        <v>12</v>
      </c>
      <c r="E4391" s="2" t="s">
        <v>393</v>
      </c>
      <c r="F4391" s="3">
        <v>2</v>
      </c>
      <c r="G4391" s="2" t="s">
        <v>18042</v>
      </c>
      <c r="H4391" s="2" t="s">
        <v>18659</v>
      </c>
      <c r="I4391" s="3" t="s">
        <v>18660</v>
      </c>
      <c r="J4391" s="3" t="s">
        <v>1098</v>
      </c>
      <c r="K4391" s="2" t="s">
        <v>18661</v>
      </c>
    </row>
    <row r="4392" spans="1:11" x14ac:dyDescent="0.25">
      <c r="A4392" s="2" t="s">
        <v>18662</v>
      </c>
      <c r="B4392" s="2" t="s">
        <v>9</v>
      </c>
      <c r="C4392" s="2" t="s">
        <v>11</v>
      </c>
      <c r="D4392" s="2" t="s">
        <v>12</v>
      </c>
      <c r="E4392" s="2" t="s">
        <v>393</v>
      </c>
      <c r="F4392" s="3">
        <v>3</v>
      </c>
      <c r="G4392" s="2" t="s">
        <v>18042</v>
      </c>
      <c r="H4392" s="2" t="s">
        <v>18663</v>
      </c>
      <c r="I4392" s="3" t="s">
        <v>18664</v>
      </c>
      <c r="J4392" s="3" t="s">
        <v>1098</v>
      </c>
      <c r="K4392" s="2" t="s">
        <v>18665</v>
      </c>
    </row>
    <row r="4393" spans="1:11" x14ac:dyDescent="0.25">
      <c r="A4393" s="2" t="s">
        <v>18666</v>
      </c>
      <c r="B4393" s="2" t="s">
        <v>9</v>
      </c>
      <c r="C4393" s="2" t="s">
        <v>11</v>
      </c>
      <c r="D4393" s="2" t="s">
        <v>12</v>
      </c>
      <c r="E4393" s="2" t="s">
        <v>393</v>
      </c>
      <c r="F4393" s="3">
        <v>4</v>
      </c>
      <c r="G4393" s="2" t="s">
        <v>18042</v>
      </c>
      <c r="H4393" s="2" t="s">
        <v>18667</v>
      </c>
      <c r="I4393" s="3" t="s">
        <v>18668</v>
      </c>
      <c r="J4393" s="3" t="s">
        <v>1098</v>
      </c>
      <c r="K4393" s="2" t="s">
        <v>18669</v>
      </c>
    </row>
    <row r="4394" spans="1:11" x14ac:dyDescent="0.25">
      <c r="A4394" s="2" t="s">
        <v>18670</v>
      </c>
      <c r="B4394" s="2" t="s">
        <v>9</v>
      </c>
      <c r="C4394" s="2" t="s">
        <v>11</v>
      </c>
      <c r="D4394" s="2" t="s">
        <v>12</v>
      </c>
      <c r="E4394" s="2" t="s">
        <v>393</v>
      </c>
      <c r="F4394" s="3">
        <v>5</v>
      </c>
      <c r="G4394" s="2" t="s">
        <v>18042</v>
      </c>
      <c r="H4394" s="2" t="s">
        <v>18671</v>
      </c>
      <c r="I4394" s="3" t="s">
        <v>18672</v>
      </c>
      <c r="J4394" s="3" t="s">
        <v>1098</v>
      </c>
      <c r="K4394" s="2" t="s">
        <v>18673</v>
      </c>
    </row>
    <row r="4395" spans="1:11" x14ac:dyDescent="0.25">
      <c r="A4395" s="2" t="s">
        <v>18674</v>
      </c>
      <c r="B4395" s="2" t="s">
        <v>9</v>
      </c>
      <c r="C4395" s="2" t="s">
        <v>11</v>
      </c>
      <c r="D4395" s="2" t="s">
        <v>12</v>
      </c>
      <c r="E4395" s="2" t="s">
        <v>393</v>
      </c>
      <c r="F4395" s="3">
        <v>6</v>
      </c>
      <c r="G4395" s="2" t="s">
        <v>18042</v>
      </c>
      <c r="H4395" s="2" t="s">
        <v>18675</v>
      </c>
      <c r="I4395" s="3" t="s">
        <v>18676</v>
      </c>
      <c r="J4395" s="3" t="s">
        <v>1098</v>
      </c>
      <c r="K4395" s="2" t="s">
        <v>18677</v>
      </c>
    </row>
    <row r="4396" spans="1:11" x14ac:dyDescent="0.25">
      <c r="A4396" s="2" t="s">
        <v>18678</v>
      </c>
      <c r="B4396" s="2" t="s">
        <v>9</v>
      </c>
      <c r="C4396" s="2" t="s">
        <v>11</v>
      </c>
      <c r="D4396" s="2" t="s">
        <v>12</v>
      </c>
      <c r="E4396" s="2" t="s">
        <v>393</v>
      </c>
      <c r="F4396" s="3">
        <v>7</v>
      </c>
      <c r="G4396" s="2" t="s">
        <v>18042</v>
      </c>
      <c r="H4396" s="2" t="s">
        <v>18679</v>
      </c>
      <c r="I4396" s="3" t="s">
        <v>18680</v>
      </c>
      <c r="J4396" s="3" t="s">
        <v>1098</v>
      </c>
      <c r="K4396" s="2" t="s">
        <v>18681</v>
      </c>
    </row>
    <row r="4397" spans="1:11" x14ac:dyDescent="0.25">
      <c r="A4397" s="2" t="s">
        <v>18682</v>
      </c>
      <c r="B4397" s="2" t="s">
        <v>9</v>
      </c>
      <c r="C4397" s="2" t="s">
        <v>11</v>
      </c>
      <c r="D4397" s="2" t="s">
        <v>12</v>
      </c>
      <c r="E4397" s="2" t="s">
        <v>393</v>
      </c>
      <c r="F4397" s="3">
        <v>8</v>
      </c>
      <c r="G4397" s="2" t="s">
        <v>18042</v>
      </c>
      <c r="H4397" s="2" t="s">
        <v>18683</v>
      </c>
      <c r="I4397" s="3" t="s">
        <v>18684</v>
      </c>
      <c r="J4397" s="3" t="s">
        <v>1098</v>
      </c>
      <c r="K4397" s="2" t="s">
        <v>18685</v>
      </c>
    </row>
    <row r="4398" spans="1:11" x14ac:dyDescent="0.25">
      <c r="A4398" s="2" t="s">
        <v>18686</v>
      </c>
      <c r="B4398" s="2" t="s">
        <v>9</v>
      </c>
      <c r="C4398" s="2" t="s">
        <v>11</v>
      </c>
      <c r="D4398" s="2" t="s">
        <v>12</v>
      </c>
      <c r="E4398" s="2" t="s">
        <v>393</v>
      </c>
      <c r="F4398" s="3">
        <v>9</v>
      </c>
      <c r="G4398" s="2" t="s">
        <v>18042</v>
      </c>
      <c r="H4398" s="2" t="s">
        <v>18687</v>
      </c>
      <c r="I4398" s="3" t="s">
        <v>18688</v>
      </c>
      <c r="J4398" s="3" t="s">
        <v>1098</v>
      </c>
      <c r="K4398" s="2" t="s">
        <v>18689</v>
      </c>
    </row>
    <row r="4399" spans="1:11" x14ac:dyDescent="0.25">
      <c r="A4399" s="2" t="s">
        <v>18690</v>
      </c>
      <c r="B4399" s="2" t="s">
        <v>9</v>
      </c>
      <c r="C4399" s="2" t="s">
        <v>11</v>
      </c>
      <c r="D4399" s="2" t="s">
        <v>12</v>
      </c>
      <c r="E4399" s="2" t="s">
        <v>393</v>
      </c>
      <c r="F4399" s="3">
        <v>10</v>
      </c>
      <c r="G4399" s="2" t="s">
        <v>18042</v>
      </c>
      <c r="H4399" s="2" t="s">
        <v>18691</v>
      </c>
      <c r="I4399" s="3" t="s">
        <v>18692</v>
      </c>
      <c r="J4399" s="3" t="s">
        <v>1098</v>
      </c>
      <c r="K4399" s="2" t="s">
        <v>18693</v>
      </c>
    </row>
    <row r="4400" spans="1:11" x14ac:dyDescent="0.25">
      <c r="A4400" s="2" t="s">
        <v>18694</v>
      </c>
      <c r="B4400" s="2" t="s">
        <v>9</v>
      </c>
      <c r="C4400" s="2" t="s">
        <v>11</v>
      </c>
      <c r="D4400" s="2" t="s">
        <v>12</v>
      </c>
      <c r="E4400" s="2" t="s">
        <v>393</v>
      </c>
      <c r="F4400" s="3">
        <v>11</v>
      </c>
      <c r="G4400" s="2" t="s">
        <v>18042</v>
      </c>
      <c r="H4400" s="2" t="s">
        <v>18695</v>
      </c>
      <c r="I4400" s="3" t="s">
        <v>18696</v>
      </c>
      <c r="J4400" s="3" t="s">
        <v>1098</v>
      </c>
      <c r="K4400" s="2" t="s">
        <v>18697</v>
      </c>
    </row>
    <row r="4401" spans="1:11" x14ac:dyDescent="0.25">
      <c r="A4401" s="2" t="s">
        <v>18698</v>
      </c>
      <c r="B4401" s="2" t="s">
        <v>9</v>
      </c>
      <c r="C4401" s="2" t="s">
        <v>11</v>
      </c>
      <c r="D4401" s="2" t="s">
        <v>12</v>
      </c>
      <c r="E4401" s="2" t="s">
        <v>393</v>
      </c>
      <c r="F4401" s="3">
        <v>12</v>
      </c>
      <c r="G4401" s="2" t="s">
        <v>18042</v>
      </c>
      <c r="H4401" s="2" t="s">
        <v>18699</v>
      </c>
      <c r="I4401" s="3" t="s">
        <v>18700</v>
      </c>
      <c r="J4401" s="3" t="s">
        <v>1098</v>
      </c>
      <c r="K4401" s="2" t="s">
        <v>18701</v>
      </c>
    </row>
    <row r="4402" spans="1:11" x14ac:dyDescent="0.25">
      <c r="A4402" s="2" t="s">
        <v>18702</v>
      </c>
      <c r="B4402" s="2" t="s">
        <v>9</v>
      </c>
      <c r="C4402" s="2" t="s">
        <v>11</v>
      </c>
      <c r="D4402" s="2" t="s">
        <v>12</v>
      </c>
      <c r="E4402" s="2" t="s">
        <v>393</v>
      </c>
      <c r="F4402" s="3">
        <v>13</v>
      </c>
      <c r="G4402" s="2" t="s">
        <v>18042</v>
      </c>
      <c r="H4402" s="2" t="s">
        <v>18703</v>
      </c>
      <c r="I4402" s="3" t="s">
        <v>18704</v>
      </c>
      <c r="J4402" s="3" t="s">
        <v>1098</v>
      </c>
      <c r="K4402" s="2" t="s">
        <v>18705</v>
      </c>
    </row>
    <row r="4403" spans="1:11" x14ac:dyDescent="0.25">
      <c r="A4403" s="2" t="s">
        <v>18706</v>
      </c>
      <c r="B4403" s="2" t="s">
        <v>9</v>
      </c>
      <c r="C4403" s="2" t="s">
        <v>11</v>
      </c>
      <c r="D4403" s="2" t="s">
        <v>12</v>
      </c>
      <c r="E4403" s="2" t="s">
        <v>393</v>
      </c>
      <c r="F4403" s="3">
        <v>14</v>
      </c>
      <c r="G4403" s="2" t="s">
        <v>18042</v>
      </c>
      <c r="H4403" s="2" t="s">
        <v>18707</v>
      </c>
      <c r="I4403" s="3" t="s">
        <v>18708</v>
      </c>
      <c r="J4403" s="3" t="s">
        <v>1098</v>
      </c>
      <c r="K4403" s="2" t="s">
        <v>18709</v>
      </c>
    </row>
    <row r="4404" spans="1:11" x14ac:dyDescent="0.25">
      <c r="A4404" s="2" t="s">
        <v>18710</v>
      </c>
      <c r="B4404" s="2" t="s">
        <v>9</v>
      </c>
      <c r="C4404" s="2" t="s">
        <v>11</v>
      </c>
      <c r="D4404" s="2" t="s">
        <v>12</v>
      </c>
      <c r="E4404" s="2" t="s">
        <v>393</v>
      </c>
      <c r="F4404" s="3">
        <v>15</v>
      </c>
      <c r="G4404" s="2" t="s">
        <v>18042</v>
      </c>
      <c r="H4404" s="2" t="s">
        <v>18711</v>
      </c>
      <c r="I4404" s="3" t="s">
        <v>18712</v>
      </c>
      <c r="J4404" s="3" t="s">
        <v>1098</v>
      </c>
      <c r="K4404" s="2" t="s">
        <v>18713</v>
      </c>
    </row>
    <row r="4405" spans="1:11" x14ac:dyDescent="0.25">
      <c r="A4405" s="2" t="s">
        <v>18714</v>
      </c>
      <c r="B4405" s="2" t="s">
        <v>9</v>
      </c>
      <c r="C4405" s="2" t="s">
        <v>11</v>
      </c>
      <c r="D4405" s="2" t="s">
        <v>12</v>
      </c>
      <c r="E4405" s="2" t="s">
        <v>393</v>
      </c>
      <c r="F4405" s="3">
        <v>16</v>
      </c>
      <c r="G4405" s="2" t="s">
        <v>18042</v>
      </c>
      <c r="H4405" s="2" t="s">
        <v>18715</v>
      </c>
      <c r="I4405" s="3" t="s">
        <v>18716</v>
      </c>
      <c r="J4405" s="3" t="s">
        <v>1098</v>
      </c>
      <c r="K4405" s="2" t="s">
        <v>18717</v>
      </c>
    </row>
    <row r="4406" spans="1:11" x14ac:dyDescent="0.25">
      <c r="A4406" s="2" t="s">
        <v>18718</v>
      </c>
      <c r="B4406" s="2" t="s">
        <v>9</v>
      </c>
      <c r="C4406" s="2" t="s">
        <v>11</v>
      </c>
      <c r="D4406" s="2" t="s">
        <v>12</v>
      </c>
      <c r="E4406" s="2" t="s">
        <v>403</v>
      </c>
      <c r="F4406" s="3">
        <v>0</v>
      </c>
      <c r="G4406" s="2" t="s">
        <v>18037</v>
      </c>
      <c r="H4406" s="2" t="s">
        <v>18719</v>
      </c>
      <c r="I4406" s="3" t="s">
        <v>18720</v>
      </c>
      <c r="J4406" s="3" t="s">
        <v>1098</v>
      </c>
      <c r="K4406" s="2" t="s">
        <v>18721</v>
      </c>
    </row>
    <row r="4407" spans="1:11" x14ac:dyDescent="0.25">
      <c r="A4407" s="2" t="s">
        <v>18722</v>
      </c>
      <c r="B4407" s="2" t="s">
        <v>9</v>
      </c>
      <c r="C4407" s="2" t="s">
        <v>11</v>
      </c>
      <c r="D4407" s="2" t="s">
        <v>12</v>
      </c>
      <c r="E4407" s="2" t="s">
        <v>403</v>
      </c>
      <c r="F4407" s="3">
        <v>1</v>
      </c>
      <c r="G4407" s="2" t="s">
        <v>18042</v>
      </c>
      <c r="H4407" s="2" t="s">
        <v>18723</v>
      </c>
      <c r="I4407" s="3" t="s">
        <v>18724</v>
      </c>
      <c r="J4407" s="3" t="s">
        <v>1098</v>
      </c>
      <c r="K4407" s="2" t="s">
        <v>18725</v>
      </c>
    </row>
    <row r="4408" spans="1:11" x14ac:dyDescent="0.25">
      <c r="A4408" s="2" t="s">
        <v>18726</v>
      </c>
      <c r="B4408" s="2" t="s">
        <v>9</v>
      </c>
      <c r="C4408" s="2" t="s">
        <v>11</v>
      </c>
      <c r="D4408" s="2" t="s">
        <v>12</v>
      </c>
      <c r="E4408" s="2" t="s">
        <v>403</v>
      </c>
      <c r="F4408" s="3">
        <v>2</v>
      </c>
      <c r="G4408" s="2" t="s">
        <v>18042</v>
      </c>
      <c r="H4408" s="2" t="s">
        <v>18727</v>
      </c>
      <c r="I4408" s="3" t="s">
        <v>18728</v>
      </c>
      <c r="J4408" s="3" t="s">
        <v>1098</v>
      </c>
      <c r="K4408" s="2" t="s">
        <v>18729</v>
      </c>
    </row>
    <row r="4409" spans="1:11" x14ac:dyDescent="0.25">
      <c r="A4409" s="2" t="s">
        <v>18730</v>
      </c>
      <c r="B4409" s="2" t="s">
        <v>9</v>
      </c>
      <c r="C4409" s="2" t="s">
        <v>11</v>
      </c>
      <c r="D4409" s="2" t="s">
        <v>12</v>
      </c>
      <c r="E4409" s="2" t="s">
        <v>403</v>
      </c>
      <c r="F4409" s="3">
        <v>3</v>
      </c>
      <c r="G4409" s="2" t="s">
        <v>18042</v>
      </c>
      <c r="H4409" s="2" t="s">
        <v>18731</v>
      </c>
      <c r="I4409" s="3" t="s">
        <v>18732</v>
      </c>
      <c r="J4409" s="3" t="s">
        <v>1098</v>
      </c>
      <c r="K4409" s="2" t="s">
        <v>18733</v>
      </c>
    </row>
    <row r="4410" spans="1:11" x14ac:dyDescent="0.25">
      <c r="A4410" s="2" t="s">
        <v>18734</v>
      </c>
      <c r="B4410" s="2" t="s">
        <v>9</v>
      </c>
      <c r="C4410" s="2" t="s">
        <v>11</v>
      </c>
      <c r="D4410" s="2" t="s">
        <v>12</v>
      </c>
      <c r="E4410" s="2" t="s">
        <v>403</v>
      </c>
      <c r="F4410" s="3">
        <v>4</v>
      </c>
      <c r="G4410" s="2" t="s">
        <v>18042</v>
      </c>
      <c r="H4410" s="2" t="s">
        <v>18735</v>
      </c>
      <c r="I4410" s="3" t="s">
        <v>18736</v>
      </c>
      <c r="J4410" s="3" t="s">
        <v>1098</v>
      </c>
      <c r="K4410" s="2" t="s">
        <v>18737</v>
      </c>
    </row>
    <row r="4411" spans="1:11" x14ac:dyDescent="0.25">
      <c r="A4411" s="2" t="s">
        <v>18738</v>
      </c>
      <c r="B4411" s="2" t="s">
        <v>9</v>
      </c>
      <c r="C4411" s="2" t="s">
        <v>11</v>
      </c>
      <c r="D4411" s="2" t="s">
        <v>12</v>
      </c>
      <c r="E4411" s="2" t="s">
        <v>403</v>
      </c>
      <c r="F4411" s="3">
        <v>5</v>
      </c>
      <c r="G4411" s="2" t="s">
        <v>18042</v>
      </c>
      <c r="H4411" s="2" t="s">
        <v>18739</v>
      </c>
      <c r="I4411" s="3" t="s">
        <v>18740</v>
      </c>
      <c r="J4411" s="3" t="s">
        <v>1098</v>
      </c>
      <c r="K4411" s="2" t="s">
        <v>18741</v>
      </c>
    </row>
    <row r="4412" spans="1:11" x14ac:dyDescent="0.25">
      <c r="A4412" s="2" t="s">
        <v>18742</v>
      </c>
      <c r="B4412" s="2" t="s">
        <v>9</v>
      </c>
      <c r="C4412" s="2" t="s">
        <v>11</v>
      </c>
      <c r="D4412" s="2" t="s">
        <v>12</v>
      </c>
      <c r="E4412" s="2" t="s">
        <v>403</v>
      </c>
      <c r="F4412" s="3">
        <v>6</v>
      </c>
      <c r="G4412" s="2" t="s">
        <v>18042</v>
      </c>
      <c r="H4412" s="2" t="s">
        <v>18743</v>
      </c>
      <c r="I4412" s="3" t="s">
        <v>18744</v>
      </c>
      <c r="J4412" s="3" t="s">
        <v>1098</v>
      </c>
      <c r="K4412" s="2" t="s">
        <v>18745</v>
      </c>
    </row>
    <row r="4413" spans="1:11" x14ac:dyDescent="0.25">
      <c r="A4413" s="2" t="s">
        <v>18746</v>
      </c>
      <c r="B4413" s="2" t="s">
        <v>9</v>
      </c>
      <c r="C4413" s="2" t="s">
        <v>11</v>
      </c>
      <c r="D4413" s="2" t="s">
        <v>12</v>
      </c>
      <c r="E4413" s="2" t="s">
        <v>403</v>
      </c>
      <c r="F4413" s="3">
        <v>7</v>
      </c>
      <c r="G4413" s="2" t="s">
        <v>18042</v>
      </c>
      <c r="H4413" s="2" t="s">
        <v>18747</v>
      </c>
      <c r="I4413" s="3" t="s">
        <v>18748</v>
      </c>
      <c r="J4413" s="3" t="s">
        <v>1098</v>
      </c>
      <c r="K4413" s="2" t="s">
        <v>18749</v>
      </c>
    </row>
    <row r="4414" spans="1:11" x14ac:dyDescent="0.25">
      <c r="A4414" s="2" t="s">
        <v>18750</v>
      </c>
      <c r="B4414" s="2" t="s">
        <v>9</v>
      </c>
      <c r="C4414" s="2" t="s">
        <v>11</v>
      </c>
      <c r="D4414" s="2" t="s">
        <v>12</v>
      </c>
      <c r="E4414" s="2" t="s">
        <v>403</v>
      </c>
      <c r="F4414" s="3">
        <v>8</v>
      </c>
      <c r="G4414" s="2" t="s">
        <v>18042</v>
      </c>
      <c r="H4414" s="2" t="s">
        <v>18751</v>
      </c>
      <c r="I4414" s="3" t="s">
        <v>18752</v>
      </c>
      <c r="J4414" s="3" t="s">
        <v>1098</v>
      </c>
      <c r="K4414" s="2" t="s">
        <v>18753</v>
      </c>
    </row>
    <row r="4415" spans="1:11" x14ac:dyDescent="0.25">
      <c r="A4415" s="2" t="s">
        <v>18754</v>
      </c>
      <c r="B4415" s="2" t="s">
        <v>9</v>
      </c>
      <c r="C4415" s="2" t="s">
        <v>11</v>
      </c>
      <c r="D4415" s="2" t="s">
        <v>12</v>
      </c>
      <c r="E4415" s="2" t="s">
        <v>403</v>
      </c>
      <c r="F4415" s="3">
        <v>9</v>
      </c>
      <c r="G4415" s="2" t="s">
        <v>18042</v>
      </c>
      <c r="H4415" s="2" t="s">
        <v>18755</v>
      </c>
      <c r="I4415" s="3" t="s">
        <v>18756</v>
      </c>
      <c r="J4415" s="3" t="s">
        <v>1098</v>
      </c>
      <c r="K4415" s="2" t="s">
        <v>18757</v>
      </c>
    </row>
    <row r="4416" spans="1:11" x14ac:dyDescent="0.25">
      <c r="A4416" s="2" t="s">
        <v>18758</v>
      </c>
      <c r="B4416" s="2" t="s">
        <v>9</v>
      </c>
      <c r="C4416" s="2" t="s">
        <v>11</v>
      </c>
      <c r="D4416" s="2" t="s">
        <v>12</v>
      </c>
      <c r="E4416" s="2" t="s">
        <v>403</v>
      </c>
      <c r="F4416" s="3">
        <v>10</v>
      </c>
      <c r="G4416" s="2" t="s">
        <v>18042</v>
      </c>
      <c r="H4416" s="2" t="s">
        <v>18759</v>
      </c>
      <c r="I4416" s="3" t="s">
        <v>18760</v>
      </c>
      <c r="J4416" s="3" t="s">
        <v>1098</v>
      </c>
      <c r="K4416" s="2" t="s">
        <v>18761</v>
      </c>
    </row>
    <row r="4417" spans="1:11" x14ac:dyDescent="0.25">
      <c r="A4417" s="2" t="s">
        <v>18762</v>
      </c>
      <c r="B4417" s="2" t="s">
        <v>9</v>
      </c>
      <c r="C4417" s="2" t="s">
        <v>11</v>
      </c>
      <c r="D4417" s="2" t="s">
        <v>12</v>
      </c>
      <c r="E4417" s="2" t="s">
        <v>403</v>
      </c>
      <c r="F4417" s="3">
        <v>11</v>
      </c>
      <c r="G4417" s="2" t="s">
        <v>18042</v>
      </c>
      <c r="H4417" s="2" t="s">
        <v>18763</v>
      </c>
      <c r="I4417" s="3" t="s">
        <v>18764</v>
      </c>
      <c r="J4417" s="3" t="s">
        <v>1098</v>
      </c>
      <c r="K4417" s="2" t="s">
        <v>18765</v>
      </c>
    </row>
    <row r="4418" spans="1:11" x14ac:dyDescent="0.25">
      <c r="A4418" s="2" t="s">
        <v>18766</v>
      </c>
      <c r="B4418" s="2" t="s">
        <v>9</v>
      </c>
      <c r="C4418" s="2" t="s">
        <v>11</v>
      </c>
      <c r="D4418" s="2" t="s">
        <v>12</v>
      </c>
      <c r="E4418" s="2" t="s">
        <v>403</v>
      </c>
      <c r="F4418" s="3">
        <v>12</v>
      </c>
      <c r="G4418" s="2" t="s">
        <v>18042</v>
      </c>
      <c r="H4418" s="2" t="s">
        <v>18767</v>
      </c>
      <c r="I4418" s="3" t="s">
        <v>18768</v>
      </c>
      <c r="J4418" s="3" t="s">
        <v>1098</v>
      </c>
      <c r="K4418" s="2" t="s">
        <v>18769</v>
      </c>
    </row>
    <row r="4419" spans="1:11" x14ac:dyDescent="0.25">
      <c r="A4419" s="2" t="s">
        <v>18770</v>
      </c>
      <c r="B4419" s="2" t="s">
        <v>9</v>
      </c>
      <c r="C4419" s="2" t="s">
        <v>11</v>
      </c>
      <c r="D4419" s="2" t="s">
        <v>12</v>
      </c>
      <c r="E4419" s="2" t="s">
        <v>403</v>
      </c>
      <c r="F4419" s="3">
        <v>13</v>
      </c>
      <c r="G4419" s="2" t="s">
        <v>18042</v>
      </c>
      <c r="H4419" s="2" t="s">
        <v>18771</v>
      </c>
      <c r="I4419" s="3" t="s">
        <v>18772</v>
      </c>
      <c r="J4419" s="3" t="s">
        <v>1098</v>
      </c>
      <c r="K4419" s="2" t="s">
        <v>18773</v>
      </c>
    </row>
    <row r="4420" spans="1:11" x14ac:dyDescent="0.25">
      <c r="A4420" s="2" t="s">
        <v>18774</v>
      </c>
      <c r="B4420" s="2" t="s">
        <v>9</v>
      </c>
      <c r="C4420" s="2" t="s">
        <v>11</v>
      </c>
      <c r="D4420" s="2" t="s">
        <v>12</v>
      </c>
      <c r="E4420" s="2" t="s">
        <v>403</v>
      </c>
      <c r="F4420" s="3">
        <v>14</v>
      </c>
      <c r="G4420" s="2" t="s">
        <v>18042</v>
      </c>
      <c r="H4420" s="2" t="s">
        <v>18775</v>
      </c>
      <c r="I4420" s="3" t="s">
        <v>18776</v>
      </c>
      <c r="J4420" s="3" t="s">
        <v>1098</v>
      </c>
      <c r="K4420" s="2" t="s">
        <v>18777</v>
      </c>
    </row>
    <row r="4421" spans="1:11" x14ac:dyDescent="0.25">
      <c r="A4421" s="2" t="s">
        <v>18778</v>
      </c>
      <c r="B4421" s="2" t="s">
        <v>9</v>
      </c>
      <c r="C4421" s="2" t="s">
        <v>11</v>
      </c>
      <c r="D4421" s="2" t="s">
        <v>12</v>
      </c>
      <c r="E4421" s="2" t="s">
        <v>403</v>
      </c>
      <c r="F4421" s="3">
        <v>15</v>
      </c>
      <c r="G4421" s="2" t="s">
        <v>18042</v>
      </c>
      <c r="H4421" s="2" t="s">
        <v>18779</v>
      </c>
      <c r="I4421" s="3" t="s">
        <v>18780</v>
      </c>
      <c r="J4421" s="3" t="s">
        <v>1098</v>
      </c>
      <c r="K4421" s="2" t="s">
        <v>18781</v>
      </c>
    </row>
    <row r="4422" spans="1:11" x14ac:dyDescent="0.25">
      <c r="A4422" s="2" t="s">
        <v>18782</v>
      </c>
      <c r="B4422" s="2" t="s">
        <v>9</v>
      </c>
      <c r="C4422" s="2" t="s">
        <v>11</v>
      </c>
      <c r="D4422" s="2" t="s">
        <v>12</v>
      </c>
      <c r="E4422" s="2" t="s">
        <v>403</v>
      </c>
      <c r="F4422" s="3">
        <v>16</v>
      </c>
      <c r="G4422" s="2" t="s">
        <v>18042</v>
      </c>
      <c r="H4422" s="2" t="s">
        <v>18783</v>
      </c>
      <c r="I4422" s="3" t="s">
        <v>18784</v>
      </c>
      <c r="J4422" s="3" t="s">
        <v>1098</v>
      </c>
      <c r="K4422" s="2" t="s">
        <v>18785</v>
      </c>
    </row>
    <row r="4423" spans="1:11" x14ac:dyDescent="0.25">
      <c r="A4423" s="2" t="s">
        <v>18786</v>
      </c>
      <c r="B4423" s="2" t="s">
        <v>9</v>
      </c>
      <c r="C4423" s="2" t="s">
        <v>11</v>
      </c>
      <c r="D4423" s="2" t="s">
        <v>12</v>
      </c>
      <c r="E4423" s="2" t="s">
        <v>398</v>
      </c>
      <c r="F4423" s="3">
        <v>0</v>
      </c>
      <c r="G4423" s="2" t="s">
        <v>18037</v>
      </c>
      <c r="H4423" s="2" t="s">
        <v>18787</v>
      </c>
      <c r="I4423" s="3" t="s">
        <v>18788</v>
      </c>
      <c r="J4423" s="3" t="s">
        <v>1137</v>
      </c>
      <c r="K4423" s="2" t="s">
        <v>18789</v>
      </c>
    </row>
    <row r="4424" spans="1:11" x14ac:dyDescent="0.25">
      <c r="A4424" s="2" t="s">
        <v>18790</v>
      </c>
      <c r="B4424" s="2" t="s">
        <v>9</v>
      </c>
      <c r="C4424" s="2" t="s">
        <v>11</v>
      </c>
      <c r="D4424" s="2" t="s">
        <v>12</v>
      </c>
      <c r="E4424" s="2" t="s">
        <v>398</v>
      </c>
      <c r="F4424" s="3">
        <v>1</v>
      </c>
      <c r="G4424" s="2" t="s">
        <v>18042</v>
      </c>
      <c r="H4424" s="2" t="s">
        <v>18791</v>
      </c>
      <c r="I4424" s="3" t="s">
        <v>18792</v>
      </c>
      <c r="J4424" s="3" t="s">
        <v>1098</v>
      </c>
      <c r="K4424" s="2" t="s">
        <v>18793</v>
      </c>
    </row>
    <row r="4425" spans="1:11" x14ac:dyDescent="0.25">
      <c r="A4425" s="2" t="s">
        <v>18794</v>
      </c>
      <c r="B4425" s="2" t="s">
        <v>9</v>
      </c>
      <c r="C4425" s="2" t="s">
        <v>11</v>
      </c>
      <c r="D4425" s="2" t="s">
        <v>12</v>
      </c>
      <c r="E4425" s="2" t="s">
        <v>398</v>
      </c>
      <c r="F4425" s="3">
        <v>2</v>
      </c>
      <c r="G4425" s="2" t="s">
        <v>18042</v>
      </c>
      <c r="H4425" s="2" t="s">
        <v>18795</v>
      </c>
      <c r="I4425" s="3" t="s">
        <v>18796</v>
      </c>
      <c r="J4425" s="3" t="s">
        <v>1098</v>
      </c>
      <c r="K4425" s="2" t="s">
        <v>18797</v>
      </c>
    </row>
    <row r="4426" spans="1:11" x14ac:dyDescent="0.25">
      <c r="A4426" s="2" t="s">
        <v>18798</v>
      </c>
      <c r="B4426" s="2" t="s">
        <v>9</v>
      </c>
      <c r="C4426" s="2" t="s">
        <v>11</v>
      </c>
      <c r="D4426" s="2" t="s">
        <v>12</v>
      </c>
      <c r="E4426" s="2" t="s">
        <v>398</v>
      </c>
      <c r="F4426" s="3">
        <v>3</v>
      </c>
      <c r="G4426" s="2" t="s">
        <v>18042</v>
      </c>
      <c r="H4426" s="2" t="s">
        <v>18799</v>
      </c>
      <c r="I4426" s="3" t="s">
        <v>18800</v>
      </c>
      <c r="J4426" s="3" t="s">
        <v>1098</v>
      </c>
      <c r="K4426" s="2" t="s">
        <v>18801</v>
      </c>
    </row>
    <row r="4427" spans="1:11" x14ac:dyDescent="0.25">
      <c r="A4427" s="2" t="s">
        <v>18802</v>
      </c>
      <c r="B4427" s="2" t="s">
        <v>9</v>
      </c>
      <c r="C4427" s="2" t="s">
        <v>11</v>
      </c>
      <c r="D4427" s="2" t="s">
        <v>12</v>
      </c>
      <c r="E4427" s="2" t="s">
        <v>398</v>
      </c>
      <c r="F4427" s="3">
        <v>4</v>
      </c>
      <c r="G4427" s="2" t="s">
        <v>18042</v>
      </c>
      <c r="H4427" s="2" t="s">
        <v>18803</v>
      </c>
      <c r="I4427" s="3" t="s">
        <v>18804</v>
      </c>
      <c r="J4427" s="3" t="s">
        <v>1098</v>
      </c>
      <c r="K4427" s="2" t="s">
        <v>18805</v>
      </c>
    </row>
    <row r="4428" spans="1:11" x14ac:dyDescent="0.25">
      <c r="A4428" s="2" t="s">
        <v>18806</v>
      </c>
      <c r="B4428" s="2" t="s">
        <v>9</v>
      </c>
      <c r="C4428" s="2" t="s">
        <v>11</v>
      </c>
      <c r="D4428" s="2" t="s">
        <v>12</v>
      </c>
      <c r="E4428" s="2" t="s">
        <v>398</v>
      </c>
      <c r="F4428" s="3">
        <v>5</v>
      </c>
      <c r="G4428" s="2" t="s">
        <v>18042</v>
      </c>
      <c r="H4428" s="2" t="s">
        <v>18807</v>
      </c>
      <c r="I4428" s="3" t="s">
        <v>18808</v>
      </c>
      <c r="J4428" s="3" t="s">
        <v>1098</v>
      </c>
      <c r="K4428" s="2" t="s">
        <v>18809</v>
      </c>
    </row>
    <row r="4429" spans="1:11" x14ac:dyDescent="0.25">
      <c r="A4429" s="2" t="s">
        <v>18810</v>
      </c>
      <c r="B4429" s="2" t="s">
        <v>9</v>
      </c>
      <c r="C4429" s="2" t="s">
        <v>11</v>
      </c>
      <c r="D4429" s="2" t="s">
        <v>12</v>
      </c>
      <c r="E4429" s="2" t="s">
        <v>398</v>
      </c>
      <c r="F4429" s="3">
        <v>6</v>
      </c>
      <c r="G4429" s="2" t="s">
        <v>18042</v>
      </c>
      <c r="H4429" s="2" t="s">
        <v>18811</v>
      </c>
      <c r="I4429" s="3" t="s">
        <v>18812</v>
      </c>
      <c r="J4429" s="3" t="s">
        <v>1098</v>
      </c>
      <c r="K4429" s="2" t="s">
        <v>18813</v>
      </c>
    </row>
    <row r="4430" spans="1:11" x14ac:dyDescent="0.25">
      <c r="A4430" s="2" t="s">
        <v>18814</v>
      </c>
      <c r="B4430" s="2" t="s">
        <v>9</v>
      </c>
      <c r="C4430" s="2" t="s">
        <v>11</v>
      </c>
      <c r="D4430" s="2" t="s">
        <v>12</v>
      </c>
      <c r="E4430" s="2" t="s">
        <v>398</v>
      </c>
      <c r="F4430" s="3">
        <v>7</v>
      </c>
      <c r="G4430" s="2" t="s">
        <v>18042</v>
      </c>
      <c r="H4430" s="2" t="s">
        <v>18815</v>
      </c>
      <c r="I4430" s="3" t="s">
        <v>18816</v>
      </c>
      <c r="J4430" s="3" t="s">
        <v>1137</v>
      </c>
      <c r="K4430" s="2" t="s">
        <v>18817</v>
      </c>
    </row>
    <row r="4431" spans="1:11" x14ac:dyDescent="0.25">
      <c r="A4431" s="2" t="s">
        <v>18818</v>
      </c>
      <c r="B4431" s="2" t="s">
        <v>9</v>
      </c>
      <c r="C4431" s="2" t="s">
        <v>11</v>
      </c>
      <c r="D4431" s="2" t="s">
        <v>12</v>
      </c>
      <c r="E4431" s="2" t="s">
        <v>398</v>
      </c>
      <c r="F4431" s="3">
        <v>8</v>
      </c>
      <c r="G4431" s="2" t="s">
        <v>18042</v>
      </c>
      <c r="H4431" s="2" t="s">
        <v>18819</v>
      </c>
      <c r="I4431" s="3" t="s">
        <v>18820</v>
      </c>
      <c r="J4431" s="3" t="s">
        <v>1098</v>
      </c>
      <c r="K4431" s="2" t="s">
        <v>18821</v>
      </c>
    </row>
    <row r="4432" spans="1:11" x14ac:dyDescent="0.25">
      <c r="A4432" s="2" t="s">
        <v>18822</v>
      </c>
      <c r="B4432" s="2" t="s">
        <v>9</v>
      </c>
      <c r="C4432" s="2" t="s">
        <v>11</v>
      </c>
      <c r="D4432" s="2" t="s">
        <v>12</v>
      </c>
      <c r="E4432" s="2" t="s">
        <v>398</v>
      </c>
      <c r="F4432" s="3">
        <v>9</v>
      </c>
      <c r="G4432" s="2" t="s">
        <v>18042</v>
      </c>
      <c r="H4432" s="2" t="s">
        <v>18823</v>
      </c>
      <c r="I4432" s="3" t="s">
        <v>18824</v>
      </c>
      <c r="J4432" s="3" t="s">
        <v>1098</v>
      </c>
      <c r="K4432" s="2" t="s">
        <v>18825</v>
      </c>
    </row>
    <row r="4433" spans="1:11" x14ac:dyDescent="0.25">
      <c r="A4433" s="2" t="s">
        <v>18826</v>
      </c>
      <c r="B4433" s="2" t="s">
        <v>9</v>
      </c>
      <c r="C4433" s="2" t="s">
        <v>11</v>
      </c>
      <c r="D4433" s="2" t="s">
        <v>12</v>
      </c>
      <c r="E4433" s="2" t="s">
        <v>398</v>
      </c>
      <c r="F4433" s="3">
        <v>10</v>
      </c>
      <c r="G4433" s="2" t="s">
        <v>18042</v>
      </c>
      <c r="H4433" s="2" t="s">
        <v>18827</v>
      </c>
      <c r="I4433" s="3" t="s">
        <v>18828</v>
      </c>
      <c r="J4433" s="3" t="s">
        <v>1098</v>
      </c>
      <c r="K4433" s="2" t="s">
        <v>18829</v>
      </c>
    </row>
    <row r="4434" spans="1:11" x14ac:dyDescent="0.25">
      <c r="A4434" s="2" t="s">
        <v>18830</v>
      </c>
      <c r="B4434" s="2" t="s">
        <v>9</v>
      </c>
      <c r="C4434" s="2" t="s">
        <v>11</v>
      </c>
      <c r="D4434" s="2" t="s">
        <v>12</v>
      </c>
      <c r="E4434" s="2" t="s">
        <v>398</v>
      </c>
      <c r="F4434" s="3">
        <v>11</v>
      </c>
      <c r="G4434" s="2" t="s">
        <v>18042</v>
      </c>
      <c r="H4434" s="2" t="s">
        <v>18831</v>
      </c>
      <c r="I4434" s="3" t="s">
        <v>18832</v>
      </c>
      <c r="J4434" s="3" t="s">
        <v>1098</v>
      </c>
      <c r="K4434" s="2" t="s">
        <v>18833</v>
      </c>
    </row>
    <row r="4435" spans="1:11" x14ac:dyDescent="0.25">
      <c r="A4435" s="2" t="s">
        <v>18834</v>
      </c>
      <c r="B4435" s="2" t="s">
        <v>9</v>
      </c>
      <c r="C4435" s="2" t="s">
        <v>11</v>
      </c>
      <c r="D4435" s="2" t="s">
        <v>12</v>
      </c>
      <c r="E4435" s="2" t="s">
        <v>398</v>
      </c>
      <c r="F4435" s="3">
        <v>12</v>
      </c>
      <c r="G4435" s="2" t="s">
        <v>18042</v>
      </c>
      <c r="H4435" s="2" t="s">
        <v>18835</v>
      </c>
      <c r="I4435" s="3" t="s">
        <v>18836</v>
      </c>
      <c r="J4435" s="3" t="s">
        <v>1098</v>
      </c>
      <c r="K4435" s="2" t="s">
        <v>18837</v>
      </c>
    </row>
    <row r="4436" spans="1:11" x14ac:dyDescent="0.25">
      <c r="A4436" s="2" t="s">
        <v>18838</v>
      </c>
      <c r="B4436" s="2" t="s">
        <v>9</v>
      </c>
      <c r="C4436" s="2" t="s">
        <v>11</v>
      </c>
      <c r="D4436" s="2" t="s">
        <v>12</v>
      </c>
      <c r="E4436" s="2" t="s">
        <v>398</v>
      </c>
      <c r="F4436" s="3">
        <v>13</v>
      </c>
      <c r="G4436" s="2" t="s">
        <v>18042</v>
      </c>
      <c r="H4436" s="2" t="s">
        <v>18839</v>
      </c>
      <c r="I4436" s="3" t="s">
        <v>18840</v>
      </c>
      <c r="J4436" s="3" t="s">
        <v>1098</v>
      </c>
      <c r="K4436" s="2" t="s">
        <v>18841</v>
      </c>
    </row>
    <row r="4437" spans="1:11" x14ac:dyDescent="0.25">
      <c r="A4437" s="2" t="s">
        <v>18842</v>
      </c>
      <c r="B4437" s="2" t="s">
        <v>9</v>
      </c>
      <c r="C4437" s="2" t="s">
        <v>11</v>
      </c>
      <c r="D4437" s="2" t="s">
        <v>12</v>
      </c>
      <c r="E4437" s="2" t="s">
        <v>398</v>
      </c>
      <c r="F4437" s="3">
        <v>14</v>
      </c>
      <c r="G4437" s="2" t="s">
        <v>18042</v>
      </c>
      <c r="H4437" s="2" t="s">
        <v>18843</v>
      </c>
      <c r="I4437" s="3" t="s">
        <v>18844</v>
      </c>
      <c r="J4437" s="3" t="s">
        <v>1098</v>
      </c>
      <c r="K4437" s="2" t="s">
        <v>18845</v>
      </c>
    </row>
    <row r="4438" spans="1:11" x14ac:dyDescent="0.25">
      <c r="A4438" s="2" t="s">
        <v>18846</v>
      </c>
      <c r="B4438" s="2" t="s">
        <v>9</v>
      </c>
      <c r="C4438" s="2" t="s">
        <v>11</v>
      </c>
      <c r="D4438" s="2" t="s">
        <v>12</v>
      </c>
      <c r="E4438" s="2" t="s">
        <v>398</v>
      </c>
      <c r="F4438" s="3">
        <v>15</v>
      </c>
      <c r="G4438" s="2" t="s">
        <v>18042</v>
      </c>
      <c r="H4438" s="2" t="s">
        <v>18847</v>
      </c>
      <c r="I4438" s="3" t="s">
        <v>18848</v>
      </c>
      <c r="J4438" s="3" t="s">
        <v>1098</v>
      </c>
      <c r="K4438" s="2" t="s">
        <v>18849</v>
      </c>
    </row>
    <row r="4439" spans="1:11" x14ac:dyDescent="0.25">
      <c r="A4439" s="2" t="s">
        <v>18850</v>
      </c>
      <c r="B4439" s="2" t="s">
        <v>9</v>
      </c>
      <c r="C4439" s="2" t="s">
        <v>11</v>
      </c>
      <c r="D4439" s="2" t="s">
        <v>12</v>
      </c>
      <c r="E4439" s="2" t="s">
        <v>398</v>
      </c>
      <c r="F4439" s="3">
        <v>16</v>
      </c>
      <c r="G4439" s="2" t="s">
        <v>18042</v>
      </c>
      <c r="H4439" s="2" t="s">
        <v>18851</v>
      </c>
      <c r="I4439" s="3" t="s">
        <v>18852</v>
      </c>
      <c r="J4439" s="3" t="s">
        <v>1098</v>
      </c>
      <c r="K4439" s="2" t="s">
        <v>18853</v>
      </c>
    </row>
    <row r="4440" spans="1:11" x14ac:dyDescent="0.25">
      <c r="A4440" s="2" t="s">
        <v>18854</v>
      </c>
      <c r="B4440" s="2" t="s">
        <v>9</v>
      </c>
      <c r="C4440" s="2" t="s">
        <v>11</v>
      </c>
      <c r="D4440" s="2" t="s">
        <v>12</v>
      </c>
      <c r="E4440" s="2" t="s">
        <v>409</v>
      </c>
      <c r="F4440" s="3">
        <v>0</v>
      </c>
      <c r="G4440" s="2" t="s">
        <v>18037</v>
      </c>
      <c r="H4440" s="2" t="s">
        <v>18855</v>
      </c>
      <c r="I4440" s="3" t="s">
        <v>18856</v>
      </c>
      <c r="J4440" s="3" t="s">
        <v>1098</v>
      </c>
      <c r="K4440" s="2" t="s">
        <v>18857</v>
      </c>
    </row>
    <row r="4441" spans="1:11" x14ac:dyDescent="0.25">
      <c r="A4441" s="2" t="s">
        <v>18858</v>
      </c>
      <c r="B4441" s="2" t="s">
        <v>9</v>
      </c>
      <c r="C4441" s="2" t="s">
        <v>11</v>
      </c>
      <c r="D4441" s="2" t="s">
        <v>12</v>
      </c>
      <c r="E4441" s="2" t="s">
        <v>409</v>
      </c>
      <c r="F4441" s="3">
        <v>1</v>
      </c>
      <c r="G4441" s="2" t="s">
        <v>18042</v>
      </c>
      <c r="H4441" s="2" t="s">
        <v>18859</v>
      </c>
      <c r="I4441" s="3" t="s">
        <v>18860</v>
      </c>
      <c r="J4441" s="3" t="s">
        <v>1098</v>
      </c>
      <c r="K4441" s="2" t="s">
        <v>18861</v>
      </c>
    </row>
    <row r="4442" spans="1:11" x14ac:dyDescent="0.25">
      <c r="A4442" s="2" t="s">
        <v>18862</v>
      </c>
      <c r="B4442" s="2" t="s">
        <v>9</v>
      </c>
      <c r="C4442" s="2" t="s">
        <v>11</v>
      </c>
      <c r="D4442" s="2" t="s">
        <v>12</v>
      </c>
      <c r="E4442" s="2" t="s">
        <v>409</v>
      </c>
      <c r="F4442" s="3">
        <v>2</v>
      </c>
      <c r="G4442" s="2" t="s">
        <v>18042</v>
      </c>
      <c r="H4442" s="2" t="s">
        <v>18863</v>
      </c>
      <c r="I4442" s="3" t="s">
        <v>18864</v>
      </c>
      <c r="J4442" s="3" t="s">
        <v>1098</v>
      </c>
      <c r="K4442" s="2" t="s">
        <v>18865</v>
      </c>
    </row>
    <row r="4443" spans="1:11" x14ac:dyDescent="0.25">
      <c r="A4443" s="2" t="s">
        <v>18866</v>
      </c>
      <c r="B4443" s="2" t="s">
        <v>9</v>
      </c>
      <c r="C4443" s="2" t="s">
        <v>11</v>
      </c>
      <c r="D4443" s="2" t="s">
        <v>12</v>
      </c>
      <c r="E4443" s="2" t="s">
        <v>409</v>
      </c>
      <c r="F4443" s="3">
        <v>3</v>
      </c>
      <c r="G4443" s="2" t="s">
        <v>18042</v>
      </c>
      <c r="H4443" s="2" t="s">
        <v>18867</v>
      </c>
      <c r="I4443" s="3" t="s">
        <v>18868</v>
      </c>
      <c r="J4443" s="3" t="s">
        <v>1098</v>
      </c>
      <c r="K4443" s="2" t="s">
        <v>18869</v>
      </c>
    </row>
    <row r="4444" spans="1:11" x14ac:dyDescent="0.25">
      <c r="A4444" s="2" t="s">
        <v>18870</v>
      </c>
      <c r="B4444" s="2" t="s">
        <v>9</v>
      </c>
      <c r="C4444" s="2" t="s">
        <v>11</v>
      </c>
      <c r="D4444" s="2" t="s">
        <v>12</v>
      </c>
      <c r="E4444" s="2" t="s">
        <v>409</v>
      </c>
      <c r="F4444" s="3">
        <v>4</v>
      </c>
      <c r="G4444" s="2" t="s">
        <v>18042</v>
      </c>
      <c r="H4444" s="2" t="s">
        <v>18871</v>
      </c>
      <c r="I4444" s="3" t="s">
        <v>18872</v>
      </c>
      <c r="J4444" s="3" t="s">
        <v>1132</v>
      </c>
      <c r="K4444" s="2" t="s">
        <v>18873</v>
      </c>
    </row>
    <row r="4445" spans="1:11" x14ac:dyDescent="0.25">
      <c r="A4445" s="2" t="s">
        <v>18874</v>
      </c>
      <c r="B4445" s="2" t="s">
        <v>9</v>
      </c>
      <c r="C4445" s="2" t="s">
        <v>11</v>
      </c>
      <c r="D4445" s="2" t="s">
        <v>12</v>
      </c>
      <c r="E4445" s="2" t="s">
        <v>409</v>
      </c>
      <c r="F4445" s="3">
        <v>5</v>
      </c>
      <c r="G4445" s="2" t="s">
        <v>18042</v>
      </c>
      <c r="H4445" s="2" t="s">
        <v>18875</v>
      </c>
      <c r="I4445" s="3" t="s">
        <v>18876</v>
      </c>
      <c r="J4445" s="3" t="s">
        <v>1098</v>
      </c>
      <c r="K4445" s="2" t="s">
        <v>18877</v>
      </c>
    </row>
    <row r="4446" spans="1:11" x14ac:dyDescent="0.25">
      <c r="A4446" s="2" t="s">
        <v>18878</v>
      </c>
      <c r="B4446" s="2" t="s">
        <v>9</v>
      </c>
      <c r="C4446" s="2" t="s">
        <v>11</v>
      </c>
      <c r="D4446" s="2" t="s">
        <v>12</v>
      </c>
      <c r="E4446" s="2" t="s">
        <v>409</v>
      </c>
      <c r="F4446" s="3">
        <v>6</v>
      </c>
      <c r="G4446" s="2" t="s">
        <v>18042</v>
      </c>
      <c r="H4446" s="2" t="s">
        <v>18879</v>
      </c>
      <c r="I4446" s="3" t="s">
        <v>18880</v>
      </c>
      <c r="J4446" s="3" t="s">
        <v>1132</v>
      </c>
      <c r="K4446" s="2" t="s">
        <v>18881</v>
      </c>
    </row>
    <row r="4447" spans="1:11" x14ac:dyDescent="0.25">
      <c r="A4447" s="2" t="s">
        <v>18882</v>
      </c>
      <c r="B4447" s="2" t="s">
        <v>9</v>
      </c>
      <c r="C4447" s="2" t="s">
        <v>11</v>
      </c>
      <c r="D4447" s="2" t="s">
        <v>12</v>
      </c>
      <c r="E4447" s="2" t="s">
        <v>409</v>
      </c>
      <c r="F4447" s="3">
        <v>7</v>
      </c>
      <c r="G4447" s="2" t="s">
        <v>18042</v>
      </c>
      <c r="H4447" s="2" t="s">
        <v>18883</v>
      </c>
      <c r="I4447" s="3" t="s">
        <v>18884</v>
      </c>
      <c r="J4447" s="3" t="s">
        <v>1098</v>
      </c>
      <c r="K4447" s="2" t="s">
        <v>18885</v>
      </c>
    </row>
    <row r="4448" spans="1:11" x14ac:dyDescent="0.25">
      <c r="A4448" s="2" t="s">
        <v>18886</v>
      </c>
      <c r="B4448" s="2" t="s">
        <v>9</v>
      </c>
      <c r="C4448" s="2" t="s">
        <v>11</v>
      </c>
      <c r="D4448" s="2" t="s">
        <v>12</v>
      </c>
      <c r="E4448" s="2" t="s">
        <v>409</v>
      </c>
      <c r="F4448" s="3">
        <v>8</v>
      </c>
      <c r="G4448" s="2" t="s">
        <v>18042</v>
      </c>
      <c r="H4448" s="2" t="s">
        <v>18887</v>
      </c>
      <c r="I4448" s="3" t="s">
        <v>18888</v>
      </c>
      <c r="J4448" s="3" t="s">
        <v>1098</v>
      </c>
      <c r="K4448" s="2" t="s">
        <v>18889</v>
      </c>
    </row>
    <row r="4449" spans="1:11" x14ac:dyDescent="0.25">
      <c r="A4449" s="2" t="s">
        <v>18890</v>
      </c>
      <c r="B4449" s="2" t="s">
        <v>9</v>
      </c>
      <c r="C4449" s="2" t="s">
        <v>11</v>
      </c>
      <c r="D4449" s="2" t="s">
        <v>12</v>
      </c>
      <c r="E4449" s="2" t="s">
        <v>409</v>
      </c>
      <c r="F4449" s="3">
        <v>9</v>
      </c>
      <c r="G4449" s="2" t="s">
        <v>18042</v>
      </c>
      <c r="H4449" s="2" t="s">
        <v>18891</v>
      </c>
      <c r="I4449" s="3" t="s">
        <v>18892</v>
      </c>
      <c r="J4449" s="3" t="s">
        <v>1098</v>
      </c>
      <c r="K4449" s="2" t="s">
        <v>18893</v>
      </c>
    </row>
    <row r="4450" spans="1:11" x14ac:dyDescent="0.25">
      <c r="A4450" s="2" t="s">
        <v>18894</v>
      </c>
      <c r="B4450" s="2" t="s">
        <v>9</v>
      </c>
      <c r="C4450" s="2" t="s">
        <v>11</v>
      </c>
      <c r="D4450" s="2" t="s">
        <v>12</v>
      </c>
      <c r="E4450" s="2" t="s">
        <v>409</v>
      </c>
      <c r="F4450" s="3">
        <v>10</v>
      </c>
      <c r="G4450" s="2" t="s">
        <v>18042</v>
      </c>
      <c r="H4450" s="2" t="s">
        <v>18895</v>
      </c>
      <c r="I4450" s="3" t="s">
        <v>18896</v>
      </c>
      <c r="J4450" s="3" t="s">
        <v>1098</v>
      </c>
      <c r="K4450" s="2" t="s">
        <v>18897</v>
      </c>
    </row>
    <row r="4451" spans="1:11" x14ac:dyDescent="0.25">
      <c r="A4451" s="2" t="s">
        <v>18898</v>
      </c>
      <c r="B4451" s="2" t="s">
        <v>9</v>
      </c>
      <c r="C4451" s="2" t="s">
        <v>11</v>
      </c>
      <c r="D4451" s="2" t="s">
        <v>12</v>
      </c>
      <c r="E4451" s="2" t="s">
        <v>409</v>
      </c>
      <c r="F4451" s="3">
        <v>11</v>
      </c>
      <c r="G4451" s="2" t="s">
        <v>18042</v>
      </c>
      <c r="H4451" s="2" t="s">
        <v>18899</v>
      </c>
      <c r="I4451" s="3" t="s">
        <v>18900</v>
      </c>
      <c r="J4451" s="3" t="s">
        <v>1098</v>
      </c>
      <c r="K4451" s="2" t="s">
        <v>18901</v>
      </c>
    </row>
    <row r="4452" spans="1:11" x14ac:dyDescent="0.25">
      <c r="A4452" s="2" t="s">
        <v>18902</v>
      </c>
      <c r="B4452" s="2" t="s">
        <v>9</v>
      </c>
      <c r="C4452" s="2" t="s">
        <v>11</v>
      </c>
      <c r="D4452" s="2" t="s">
        <v>12</v>
      </c>
      <c r="E4452" s="2" t="s">
        <v>409</v>
      </c>
      <c r="F4452" s="3">
        <v>12</v>
      </c>
      <c r="G4452" s="2" t="s">
        <v>18042</v>
      </c>
      <c r="H4452" s="2" t="s">
        <v>18903</v>
      </c>
      <c r="I4452" s="3" t="s">
        <v>18904</v>
      </c>
      <c r="J4452" s="3" t="s">
        <v>1098</v>
      </c>
      <c r="K4452" s="2" t="s">
        <v>18905</v>
      </c>
    </row>
    <row r="4453" spans="1:11" x14ac:dyDescent="0.25">
      <c r="A4453" s="2" t="s">
        <v>18906</v>
      </c>
      <c r="B4453" s="2" t="s">
        <v>9</v>
      </c>
      <c r="C4453" s="2" t="s">
        <v>11</v>
      </c>
      <c r="D4453" s="2" t="s">
        <v>12</v>
      </c>
      <c r="E4453" s="2" t="s">
        <v>409</v>
      </c>
      <c r="F4453" s="3">
        <v>13</v>
      </c>
      <c r="G4453" s="2" t="s">
        <v>18042</v>
      </c>
      <c r="H4453" s="2" t="s">
        <v>18907</v>
      </c>
      <c r="I4453" s="3" t="s">
        <v>18908</v>
      </c>
      <c r="J4453" s="3" t="s">
        <v>1132</v>
      </c>
      <c r="K4453" s="2" t="s">
        <v>18909</v>
      </c>
    </row>
    <row r="4454" spans="1:11" x14ac:dyDescent="0.25">
      <c r="A4454" s="2" t="s">
        <v>18910</v>
      </c>
      <c r="B4454" s="2" t="s">
        <v>9</v>
      </c>
      <c r="C4454" s="2" t="s">
        <v>11</v>
      </c>
      <c r="D4454" s="2" t="s">
        <v>12</v>
      </c>
      <c r="E4454" s="2" t="s">
        <v>409</v>
      </c>
      <c r="F4454" s="3">
        <v>14</v>
      </c>
      <c r="G4454" s="2" t="s">
        <v>18042</v>
      </c>
      <c r="H4454" s="2" t="s">
        <v>18911</v>
      </c>
      <c r="I4454" s="3" t="s">
        <v>18912</v>
      </c>
      <c r="J4454" s="3" t="s">
        <v>1132</v>
      </c>
      <c r="K4454" s="2" t="s">
        <v>18913</v>
      </c>
    </row>
    <row r="4455" spans="1:11" x14ac:dyDescent="0.25">
      <c r="A4455" s="2" t="s">
        <v>18914</v>
      </c>
      <c r="B4455" s="2" t="s">
        <v>9</v>
      </c>
      <c r="C4455" s="2" t="s">
        <v>11</v>
      </c>
      <c r="D4455" s="2" t="s">
        <v>12</v>
      </c>
      <c r="E4455" s="2" t="s">
        <v>409</v>
      </c>
      <c r="F4455" s="3">
        <v>15</v>
      </c>
      <c r="G4455" s="2" t="s">
        <v>18042</v>
      </c>
      <c r="H4455" s="2" t="s">
        <v>18915</v>
      </c>
      <c r="I4455" s="3" t="s">
        <v>18916</v>
      </c>
      <c r="J4455" s="3" t="s">
        <v>1132</v>
      </c>
      <c r="K4455" s="2" t="s">
        <v>18917</v>
      </c>
    </row>
    <row r="4456" spans="1:11" x14ac:dyDescent="0.25">
      <c r="A4456" s="2" t="s">
        <v>18918</v>
      </c>
      <c r="B4456" s="2" t="s">
        <v>9</v>
      </c>
      <c r="C4456" s="2" t="s">
        <v>11</v>
      </c>
      <c r="D4456" s="2" t="s">
        <v>12</v>
      </c>
      <c r="E4456" s="2" t="s">
        <v>409</v>
      </c>
      <c r="F4456" s="3">
        <v>16</v>
      </c>
      <c r="G4456" s="2" t="s">
        <v>18042</v>
      </c>
      <c r="H4456" s="2" t="s">
        <v>18919</v>
      </c>
      <c r="I4456" s="3" t="s">
        <v>18920</v>
      </c>
      <c r="J4456" s="3" t="s">
        <v>1132</v>
      </c>
      <c r="K4456" s="2" t="s">
        <v>18921</v>
      </c>
    </row>
    <row r="4457" spans="1:11" x14ac:dyDescent="0.25">
      <c r="A4457" s="2" t="s">
        <v>18922</v>
      </c>
      <c r="B4457" s="2" t="s">
        <v>9</v>
      </c>
      <c r="C4457" s="2" t="s">
        <v>11</v>
      </c>
      <c r="D4457" s="2" t="s">
        <v>12</v>
      </c>
      <c r="E4457" s="2" t="s">
        <v>405</v>
      </c>
      <c r="F4457" s="3">
        <v>0</v>
      </c>
      <c r="G4457" s="2" t="s">
        <v>18037</v>
      </c>
      <c r="H4457" s="2" t="s">
        <v>18923</v>
      </c>
      <c r="I4457" s="3" t="s">
        <v>18924</v>
      </c>
      <c r="J4457" s="3" t="s">
        <v>1098</v>
      </c>
      <c r="K4457" s="2" t="s">
        <v>18925</v>
      </c>
    </row>
    <row r="4458" spans="1:11" x14ac:dyDescent="0.25">
      <c r="A4458" s="2" t="s">
        <v>18926</v>
      </c>
      <c r="B4458" s="2" t="s">
        <v>9</v>
      </c>
      <c r="C4458" s="2" t="s">
        <v>11</v>
      </c>
      <c r="D4458" s="2" t="s">
        <v>12</v>
      </c>
      <c r="E4458" s="2" t="s">
        <v>405</v>
      </c>
      <c r="F4458" s="3">
        <v>1</v>
      </c>
      <c r="G4458" s="2" t="s">
        <v>18042</v>
      </c>
      <c r="H4458" s="2" t="s">
        <v>18927</v>
      </c>
      <c r="I4458" s="3" t="s">
        <v>18928</v>
      </c>
      <c r="J4458" s="3" t="s">
        <v>1098</v>
      </c>
      <c r="K4458" s="2" t="s">
        <v>18929</v>
      </c>
    </row>
    <row r="4459" spans="1:11" x14ac:dyDescent="0.25">
      <c r="A4459" s="2" t="s">
        <v>18930</v>
      </c>
      <c r="B4459" s="2" t="s">
        <v>9</v>
      </c>
      <c r="C4459" s="2" t="s">
        <v>11</v>
      </c>
      <c r="D4459" s="2" t="s">
        <v>12</v>
      </c>
      <c r="E4459" s="2" t="s">
        <v>405</v>
      </c>
      <c r="F4459" s="3">
        <v>2</v>
      </c>
      <c r="G4459" s="2" t="s">
        <v>18042</v>
      </c>
      <c r="H4459" s="2" t="s">
        <v>18931</v>
      </c>
      <c r="I4459" s="3" t="s">
        <v>18932</v>
      </c>
      <c r="J4459" s="3" t="s">
        <v>1137</v>
      </c>
      <c r="K4459" s="2" t="s">
        <v>18933</v>
      </c>
    </row>
    <row r="4460" spans="1:11" x14ac:dyDescent="0.25">
      <c r="A4460" s="2" t="s">
        <v>18934</v>
      </c>
      <c r="B4460" s="2" t="s">
        <v>9</v>
      </c>
      <c r="C4460" s="2" t="s">
        <v>11</v>
      </c>
      <c r="D4460" s="2" t="s">
        <v>12</v>
      </c>
      <c r="E4460" s="2" t="s">
        <v>405</v>
      </c>
      <c r="F4460" s="3">
        <v>3</v>
      </c>
      <c r="G4460" s="2" t="s">
        <v>18042</v>
      </c>
      <c r="H4460" s="2" t="s">
        <v>18935</v>
      </c>
      <c r="I4460" s="3" t="s">
        <v>18936</v>
      </c>
      <c r="J4460" s="3" t="s">
        <v>1098</v>
      </c>
      <c r="K4460" s="2" t="s">
        <v>18937</v>
      </c>
    </row>
    <row r="4461" spans="1:11" x14ac:dyDescent="0.25">
      <c r="A4461" s="2" t="s">
        <v>18938</v>
      </c>
      <c r="B4461" s="2" t="s">
        <v>9</v>
      </c>
      <c r="C4461" s="2" t="s">
        <v>11</v>
      </c>
      <c r="D4461" s="2" t="s">
        <v>12</v>
      </c>
      <c r="E4461" s="2" t="s">
        <v>405</v>
      </c>
      <c r="F4461" s="3">
        <v>4</v>
      </c>
      <c r="G4461" s="2" t="s">
        <v>18042</v>
      </c>
      <c r="H4461" s="2" t="s">
        <v>18939</v>
      </c>
      <c r="I4461" s="3" t="s">
        <v>18940</v>
      </c>
      <c r="J4461" s="3" t="s">
        <v>1132</v>
      </c>
      <c r="K4461" s="2" t="s">
        <v>18941</v>
      </c>
    </row>
    <row r="4462" spans="1:11" x14ac:dyDescent="0.25">
      <c r="A4462" s="2" t="s">
        <v>18942</v>
      </c>
      <c r="B4462" s="2" t="s">
        <v>9</v>
      </c>
      <c r="C4462" s="2" t="s">
        <v>11</v>
      </c>
      <c r="D4462" s="2" t="s">
        <v>12</v>
      </c>
      <c r="E4462" s="2" t="s">
        <v>405</v>
      </c>
      <c r="F4462" s="3">
        <v>5</v>
      </c>
      <c r="G4462" s="2" t="s">
        <v>18042</v>
      </c>
      <c r="H4462" s="2" t="s">
        <v>18943</v>
      </c>
      <c r="I4462" s="3" t="s">
        <v>18944</v>
      </c>
      <c r="J4462" s="3" t="s">
        <v>1098</v>
      </c>
      <c r="K4462" s="2" t="s">
        <v>18945</v>
      </c>
    </row>
    <row r="4463" spans="1:11" x14ac:dyDescent="0.25">
      <c r="A4463" s="2" t="s">
        <v>18946</v>
      </c>
      <c r="B4463" s="2" t="s">
        <v>9</v>
      </c>
      <c r="C4463" s="2" t="s">
        <v>11</v>
      </c>
      <c r="D4463" s="2" t="s">
        <v>12</v>
      </c>
      <c r="E4463" s="2" t="s">
        <v>405</v>
      </c>
      <c r="F4463" s="3">
        <v>6</v>
      </c>
      <c r="G4463" s="2" t="s">
        <v>18042</v>
      </c>
      <c r="H4463" s="2" t="s">
        <v>18947</v>
      </c>
      <c r="I4463" s="3" t="s">
        <v>18948</v>
      </c>
      <c r="J4463" s="3" t="s">
        <v>1098</v>
      </c>
      <c r="K4463" s="2" t="s">
        <v>18949</v>
      </c>
    </row>
    <row r="4464" spans="1:11" x14ac:dyDescent="0.25">
      <c r="A4464" s="2" t="s">
        <v>18950</v>
      </c>
      <c r="B4464" s="2" t="s">
        <v>9</v>
      </c>
      <c r="C4464" s="2" t="s">
        <v>11</v>
      </c>
      <c r="D4464" s="2" t="s">
        <v>12</v>
      </c>
      <c r="E4464" s="2" t="s">
        <v>405</v>
      </c>
      <c r="F4464" s="3">
        <v>7</v>
      </c>
      <c r="G4464" s="2" t="s">
        <v>18042</v>
      </c>
      <c r="H4464" s="2" t="s">
        <v>18951</v>
      </c>
      <c r="I4464" s="3" t="s">
        <v>18952</v>
      </c>
      <c r="J4464" s="3" t="s">
        <v>1098</v>
      </c>
      <c r="K4464" s="2" t="s">
        <v>18953</v>
      </c>
    </row>
    <row r="4465" spans="1:11" x14ac:dyDescent="0.25">
      <c r="A4465" s="2" t="s">
        <v>18954</v>
      </c>
      <c r="B4465" s="2" t="s">
        <v>9</v>
      </c>
      <c r="C4465" s="2" t="s">
        <v>11</v>
      </c>
      <c r="D4465" s="2" t="s">
        <v>12</v>
      </c>
      <c r="E4465" s="2" t="s">
        <v>405</v>
      </c>
      <c r="F4465" s="3">
        <v>8</v>
      </c>
      <c r="G4465" s="2" t="s">
        <v>18042</v>
      </c>
      <c r="H4465" s="2" t="s">
        <v>18955</v>
      </c>
      <c r="I4465" s="3" t="s">
        <v>18956</v>
      </c>
      <c r="J4465" s="3" t="s">
        <v>1098</v>
      </c>
      <c r="K4465" s="2" t="s">
        <v>18957</v>
      </c>
    </row>
    <row r="4466" spans="1:11" x14ac:dyDescent="0.25">
      <c r="A4466" s="2" t="s">
        <v>18958</v>
      </c>
      <c r="B4466" s="2" t="s">
        <v>9</v>
      </c>
      <c r="C4466" s="2" t="s">
        <v>11</v>
      </c>
      <c r="D4466" s="2" t="s">
        <v>12</v>
      </c>
      <c r="E4466" s="2" t="s">
        <v>405</v>
      </c>
      <c r="F4466" s="3">
        <v>9</v>
      </c>
      <c r="G4466" s="2" t="s">
        <v>18042</v>
      </c>
      <c r="H4466" s="2" t="s">
        <v>18959</v>
      </c>
      <c r="I4466" s="3" t="s">
        <v>18960</v>
      </c>
      <c r="J4466" s="3" t="s">
        <v>1098</v>
      </c>
      <c r="K4466" s="2" t="s">
        <v>18961</v>
      </c>
    </row>
    <row r="4467" spans="1:11" x14ac:dyDescent="0.25">
      <c r="A4467" s="2" t="s">
        <v>18962</v>
      </c>
      <c r="B4467" s="2" t="s">
        <v>9</v>
      </c>
      <c r="C4467" s="2" t="s">
        <v>11</v>
      </c>
      <c r="D4467" s="2" t="s">
        <v>12</v>
      </c>
      <c r="E4467" s="2" t="s">
        <v>405</v>
      </c>
      <c r="F4467" s="3">
        <v>10</v>
      </c>
      <c r="G4467" s="2" t="s">
        <v>18042</v>
      </c>
      <c r="H4467" s="2" t="s">
        <v>18963</v>
      </c>
      <c r="I4467" s="3" t="s">
        <v>18964</v>
      </c>
      <c r="J4467" s="3" t="s">
        <v>1098</v>
      </c>
      <c r="K4467" s="2" t="s">
        <v>18965</v>
      </c>
    </row>
    <row r="4468" spans="1:11" x14ac:dyDescent="0.25">
      <c r="A4468" s="2" t="s">
        <v>18966</v>
      </c>
      <c r="B4468" s="2" t="s">
        <v>9</v>
      </c>
      <c r="C4468" s="2" t="s">
        <v>11</v>
      </c>
      <c r="D4468" s="2" t="s">
        <v>12</v>
      </c>
      <c r="E4468" s="2" t="s">
        <v>405</v>
      </c>
      <c r="F4468" s="3">
        <v>11</v>
      </c>
      <c r="G4468" s="2" t="s">
        <v>18042</v>
      </c>
      <c r="H4468" s="2" t="s">
        <v>18967</v>
      </c>
      <c r="I4468" s="3" t="s">
        <v>18968</v>
      </c>
      <c r="J4468" s="3" t="s">
        <v>1098</v>
      </c>
      <c r="K4468" s="2" t="s">
        <v>18969</v>
      </c>
    </row>
    <row r="4469" spans="1:11" x14ac:dyDescent="0.25">
      <c r="A4469" s="2" t="s">
        <v>18970</v>
      </c>
      <c r="B4469" s="2" t="s">
        <v>9</v>
      </c>
      <c r="C4469" s="2" t="s">
        <v>11</v>
      </c>
      <c r="D4469" s="2" t="s">
        <v>12</v>
      </c>
      <c r="E4469" s="2" t="s">
        <v>405</v>
      </c>
      <c r="F4469" s="3">
        <v>12</v>
      </c>
      <c r="G4469" s="2" t="s">
        <v>18042</v>
      </c>
      <c r="H4469" s="2" t="s">
        <v>18971</v>
      </c>
      <c r="I4469" s="3" t="s">
        <v>18972</v>
      </c>
      <c r="J4469" s="3" t="s">
        <v>1098</v>
      </c>
      <c r="K4469" s="2" t="s">
        <v>18973</v>
      </c>
    </row>
    <row r="4470" spans="1:11" x14ac:dyDescent="0.25">
      <c r="A4470" s="2" t="s">
        <v>18974</v>
      </c>
      <c r="B4470" s="2" t="s">
        <v>9</v>
      </c>
      <c r="C4470" s="2" t="s">
        <v>11</v>
      </c>
      <c r="D4470" s="2" t="s">
        <v>12</v>
      </c>
      <c r="E4470" s="2" t="s">
        <v>405</v>
      </c>
      <c r="F4470" s="3">
        <v>13</v>
      </c>
      <c r="G4470" s="2" t="s">
        <v>18042</v>
      </c>
      <c r="H4470" s="2" t="s">
        <v>18975</v>
      </c>
      <c r="I4470" s="3" t="s">
        <v>18976</v>
      </c>
      <c r="J4470" s="3" t="s">
        <v>1098</v>
      </c>
      <c r="K4470" s="2" t="s">
        <v>18977</v>
      </c>
    </row>
    <row r="4471" spans="1:11" x14ac:dyDescent="0.25">
      <c r="A4471" s="2" t="s">
        <v>18978</v>
      </c>
      <c r="B4471" s="2" t="s">
        <v>9</v>
      </c>
      <c r="C4471" s="2" t="s">
        <v>11</v>
      </c>
      <c r="D4471" s="2" t="s">
        <v>12</v>
      </c>
      <c r="E4471" s="2" t="s">
        <v>405</v>
      </c>
      <c r="F4471" s="3">
        <v>14</v>
      </c>
      <c r="G4471" s="2" t="s">
        <v>18042</v>
      </c>
      <c r="H4471" s="2" t="s">
        <v>18979</v>
      </c>
      <c r="I4471" s="3" t="s">
        <v>18980</v>
      </c>
      <c r="J4471" s="3" t="s">
        <v>1098</v>
      </c>
      <c r="K4471" s="2" t="s">
        <v>18981</v>
      </c>
    </row>
    <row r="4472" spans="1:11" x14ac:dyDescent="0.25">
      <c r="A4472" s="2" t="s">
        <v>18982</v>
      </c>
      <c r="B4472" s="2" t="s">
        <v>9</v>
      </c>
      <c r="C4472" s="2" t="s">
        <v>11</v>
      </c>
      <c r="D4472" s="2" t="s">
        <v>12</v>
      </c>
      <c r="E4472" s="2" t="s">
        <v>405</v>
      </c>
      <c r="F4472" s="3">
        <v>15</v>
      </c>
      <c r="G4472" s="2" t="s">
        <v>18042</v>
      </c>
      <c r="H4472" s="2" t="s">
        <v>18983</v>
      </c>
      <c r="I4472" s="3" t="s">
        <v>18984</v>
      </c>
      <c r="J4472" s="3" t="s">
        <v>1098</v>
      </c>
      <c r="K4472" s="2" t="s">
        <v>18985</v>
      </c>
    </row>
    <row r="4473" spans="1:11" x14ac:dyDescent="0.25">
      <c r="A4473" s="2" t="s">
        <v>18986</v>
      </c>
      <c r="B4473" s="2" t="s">
        <v>9</v>
      </c>
      <c r="C4473" s="2" t="s">
        <v>11</v>
      </c>
      <c r="D4473" s="2" t="s">
        <v>12</v>
      </c>
      <c r="E4473" s="2" t="s">
        <v>405</v>
      </c>
      <c r="F4473" s="3">
        <v>16</v>
      </c>
      <c r="G4473" s="2" t="s">
        <v>18042</v>
      </c>
      <c r="H4473" s="2" t="s">
        <v>18987</v>
      </c>
      <c r="I4473" s="3" t="s">
        <v>18988</v>
      </c>
      <c r="J4473" s="3" t="s">
        <v>1098</v>
      </c>
      <c r="K4473" s="2" t="s">
        <v>18989</v>
      </c>
    </row>
    <row r="4474" spans="1:11" x14ac:dyDescent="0.25">
      <c r="A4474" s="2" t="s">
        <v>18990</v>
      </c>
      <c r="B4474" s="2" t="s">
        <v>9</v>
      </c>
      <c r="C4474" s="2" t="s">
        <v>11</v>
      </c>
      <c r="D4474" s="2" t="s">
        <v>12</v>
      </c>
      <c r="E4474" s="2" t="s">
        <v>401</v>
      </c>
      <c r="F4474" s="3">
        <v>0</v>
      </c>
      <c r="G4474" s="2" t="s">
        <v>18037</v>
      </c>
      <c r="H4474" s="2" t="s">
        <v>18991</v>
      </c>
      <c r="I4474" s="3" t="s">
        <v>18992</v>
      </c>
      <c r="J4474" s="3" t="s">
        <v>1098</v>
      </c>
      <c r="K4474" s="2" t="s">
        <v>18993</v>
      </c>
    </row>
    <row r="4475" spans="1:11" x14ac:dyDescent="0.25">
      <c r="A4475" s="2" t="s">
        <v>18994</v>
      </c>
      <c r="B4475" s="2" t="s">
        <v>9</v>
      </c>
      <c r="C4475" s="2" t="s">
        <v>11</v>
      </c>
      <c r="D4475" s="2" t="s">
        <v>12</v>
      </c>
      <c r="E4475" s="2" t="s">
        <v>401</v>
      </c>
      <c r="F4475" s="3">
        <v>1</v>
      </c>
      <c r="G4475" s="2" t="s">
        <v>18042</v>
      </c>
      <c r="H4475" s="2" t="s">
        <v>18995</v>
      </c>
      <c r="I4475" s="3" t="s">
        <v>18996</v>
      </c>
      <c r="J4475" s="3" t="s">
        <v>1098</v>
      </c>
      <c r="K4475" s="2" t="s">
        <v>18997</v>
      </c>
    </row>
    <row r="4476" spans="1:11" x14ac:dyDescent="0.25">
      <c r="A4476" s="2" t="s">
        <v>18998</v>
      </c>
      <c r="B4476" s="2" t="s">
        <v>9</v>
      </c>
      <c r="C4476" s="2" t="s">
        <v>11</v>
      </c>
      <c r="D4476" s="2" t="s">
        <v>12</v>
      </c>
      <c r="E4476" s="2" t="s">
        <v>401</v>
      </c>
      <c r="F4476" s="3">
        <v>2</v>
      </c>
      <c r="G4476" s="2" t="s">
        <v>18042</v>
      </c>
      <c r="H4476" s="2" t="s">
        <v>18999</v>
      </c>
      <c r="I4476" s="3" t="s">
        <v>19000</v>
      </c>
      <c r="J4476" s="3" t="s">
        <v>1137</v>
      </c>
      <c r="K4476" s="2" t="s">
        <v>19001</v>
      </c>
    </row>
    <row r="4477" spans="1:11" x14ac:dyDescent="0.25">
      <c r="A4477" s="2" t="s">
        <v>19002</v>
      </c>
      <c r="B4477" s="2" t="s">
        <v>9</v>
      </c>
      <c r="C4477" s="2" t="s">
        <v>11</v>
      </c>
      <c r="D4477" s="2" t="s">
        <v>12</v>
      </c>
      <c r="E4477" s="2" t="s">
        <v>401</v>
      </c>
      <c r="F4477" s="3">
        <v>3</v>
      </c>
      <c r="G4477" s="2" t="s">
        <v>18042</v>
      </c>
      <c r="H4477" s="2" t="s">
        <v>19003</v>
      </c>
      <c r="I4477" s="3" t="s">
        <v>19004</v>
      </c>
      <c r="J4477" s="3" t="s">
        <v>1098</v>
      </c>
      <c r="K4477" s="2" t="s">
        <v>19005</v>
      </c>
    </row>
    <row r="4478" spans="1:11" x14ac:dyDescent="0.25">
      <c r="A4478" s="2" t="s">
        <v>19006</v>
      </c>
      <c r="B4478" s="2" t="s">
        <v>9</v>
      </c>
      <c r="C4478" s="2" t="s">
        <v>11</v>
      </c>
      <c r="D4478" s="2" t="s">
        <v>12</v>
      </c>
      <c r="E4478" s="2" t="s">
        <v>401</v>
      </c>
      <c r="F4478" s="3">
        <v>4</v>
      </c>
      <c r="G4478" s="2" t="s">
        <v>18042</v>
      </c>
      <c r="H4478" s="2" t="s">
        <v>19007</v>
      </c>
      <c r="I4478" s="3" t="s">
        <v>19008</v>
      </c>
      <c r="J4478" s="3" t="s">
        <v>1098</v>
      </c>
      <c r="K4478" s="2" t="s">
        <v>19009</v>
      </c>
    </row>
    <row r="4479" spans="1:11" x14ac:dyDescent="0.25">
      <c r="A4479" s="2" t="s">
        <v>19010</v>
      </c>
      <c r="B4479" s="2" t="s">
        <v>9</v>
      </c>
      <c r="C4479" s="2" t="s">
        <v>11</v>
      </c>
      <c r="D4479" s="2" t="s">
        <v>12</v>
      </c>
      <c r="E4479" s="2" t="s">
        <v>401</v>
      </c>
      <c r="F4479" s="3">
        <v>5</v>
      </c>
      <c r="G4479" s="2" t="s">
        <v>18042</v>
      </c>
      <c r="H4479" s="2" t="s">
        <v>19011</v>
      </c>
      <c r="I4479" s="3" t="s">
        <v>19012</v>
      </c>
      <c r="J4479" s="3" t="s">
        <v>1098</v>
      </c>
      <c r="K4479" s="2" t="s">
        <v>19013</v>
      </c>
    </row>
    <row r="4480" spans="1:11" x14ac:dyDescent="0.25">
      <c r="A4480" s="2" t="s">
        <v>19014</v>
      </c>
      <c r="B4480" s="2" t="s">
        <v>9</v>
      </c>
      <c r="C4480" s="2" t="s">
        <v>11</v>
      </c>
      <c r="D4480" s="2" t="s">
        <v>12</v>
      </c>
      <c r="E4480" s="2" t="s">
        <v>401</v>
      </c>
      <c r="F4480" s="3">
        <v>6</v>
      </c>
      <c r="G4480" s="2" t="s">
        <v>18042</v>
      </c>
      <c r="H4480" s="2" t="s">
        <v>19015</v>
      </c>
      <c r="I4480" s="3" t="s">
        <v>19016</v>
      </c>
      <c r="J4480" s="3" t="s">
        <v>1098</v>
      </c>
      <c r="K4480" s="2" t="s">
        <v>19017</v>
      </c>
    </row>
    <row r="4481" spans="1:11" x14ac:dyDescent="0.25">
      <c r="A4481" s="2" t="s">
        <v>19018</v>
      </c>
      <c r="B4481" s="2" t="s">
        <v>9</v>
      </c>
      <c r="C4481" s="2" t="s">
        <v>11</v>
      </c>
      <c r="D4481" s="2" t="s">
        <v>12</v>
      </c>
      <c r="E4481" s="2" t="s">
        <v>401</v>
      </c>
      <c r="F4481" s="3">
        <v>7</v>
      </c>
      <c r="G4481" s="2" t="s">
        <v>18042</v>
      </c>
      <c r="H4481" s="2" t="s">
        <v>19019</v>
      </c>
      <c r="I4481" s="3" t="s">
        <v>19020</v>
      </c>
      <c r="J4481" s="3" t="s">
        <v>1098</v>
      </c>
      <c r="K4481" s="2" t="s">
        <v>19021</v>
      </c>
    </row>
    <row r="4482" spans="1:11" x14ac:dyDescent="0.25">
      <c r="A4482" s="2" t="s">
        <v>19022</v>
      </c>
      <c r="B4482" s="2" t="s">
        <v>9</v>
      </c>
      <c r="C4482" s="2" t="s">
        <v>11</v>
      </c>
      <c r="D4482" s="2" t="s">
        <v>12</v>
      </c>
      <c r="E4482" s="2" t="s">
        <v>401</v>
      </c>
      <c r="F4482" s="3">
        <v>8</v>
      </c>
      <c r="G4482" s="2" t="s">
        <v>18042</v>
      </c>
      <c r="H4482" s="2" t="s">
        <v>19023</v>
      </c>
      <c r="I4482" s="3" t="s">
        <v>19024</v>
      </c>
      <c r="J4482" s="3" t="s">
        <v>1098</v>
      </c>
      <c r="K4482" s="2" t="s">
        <v>19025</v>
      </c>
    </row>
    <row r="4483" spans="1:11" x14ac:dyDescent="0.25">
      <c r="A4483" s="2" t="s">
        <v>19026</v>
      </c>
      <c r="B4483" s="2" t="s">
        <v>9</v>
      </c>
      <c r="C4483" s="2" t="s">
        <v>11</v>
      </c>
      <c r="D4483" s="2" t="s">
        <v>12</v>
      </c>
      <c r="E4483" s="2" t="s">
        <v>401</v>
      </c>
      <c r="F4483" s="3">
        <v>9</v>
      </c>
      <c r="G4483" s="2" t="s">
        <v>18042</v>
      </c>
      <c r="H4483" s="2" t="s">
        <v>19027</v>
      </c>
      <c r="I4483" s="3" t="s">
        <v>19028</v>
      </c>
      <c r="J4483" s="3" t="s">
        <v>1137</v>
      </c>
      <c r="K4483" s="2" t="s">
        <v>19029</v>
      </c>
    </row>
    <row r="4484" spans="1:11" x14ac:dyDescent="0.25">
      <c r="A4484" s="2" t="s">
        <v>19030</v>
      </c>
      <c r="B4484" s="2" t="s">
        <v>9</v>
      </c>
      <c r="C4484" s="2" t="s">
        <v>11</v>
      </c>
      <c r="D4484" s="2" t="s">
        <v>12</v>
      </c>
      <c r="E4484" s="2" t="s">
        <v>401</v>
      </c>
      <c r="F4484" s="3">
        <v>10</v>
      </c>
      <c r="G4484" s="2" t="s">
        <v>18042</v>
      </c>
      <c r="H4484" s="2" t="s">
        <v>19031</v>
      </c>
      <c r="I4484" s="3" t="s">
        <v>19032</v>
      </c>
      <c r="J4484" s="3" t="s">
        <v>1098</v>
      </c>
      <c r="K4484" s="2" t="s">
        <v>19033</v>
      </c>
    </row>
    <row r="4485" spans="1:11" x14ac:dyDescent="0.25">
      <c r="A4485" s="2" t="s">
        <v>19034</v>
      </c>
      <c r="B4485" s="2" t="s">
        <v>9</v>
      </c>
      <c r="C4485" s="2" t="s">
        <v>11</v>
      </c>
      <c r="D4485" s="2" t="s">
        <v>12</v>
      </c>
      <c r="E4485" s="2" t="s">
        <v>401</v>
      </c>
      <c r="F4485" s="3">
        <v>11</v>
      </c>
      <c r="G4485" s="2" t="s">
        <v>18042</v>
      </c>
      <c r="H4485" s="2" t="s">
        <v>19035</v>
      </c>
      <c r="I4485" s="3" t="s">
        <v>19036</v>
      </c>
      <c r="J4485" s="3" t="s">
        <v>1098</v>
      </c>
      <c r="K4485" s="2" t="s">
        <v>19037</v>
      </c>
    </row>
    <row r="4486" spans="1:11" x14ac:dyDescent="0.25">
      <c r="A4486" s="2" t="s">
        <v>19038</v>
      </c>
      <c r="B4486" s="2" t="s">
        <v>9</v>
      </c>
      <c r="C4486" s="2" t="s">
        <v>11</v>
      </c>
      <c r="D4486" s="2" t="s">
        <v>12</v>
      </c>
      <c r="E4486" s="2" t="s">
        <v>401</v>
      </c>
      <c r="F4486" s="3">
        <v>12</v>
      </c>
      <c r="G4486" s="2" t="s">
        <v>18042</v>
      </c>
      <c r="H4486" s="2" t="s">
        <v>19039</v>
      </c>
      <c r="I4486" s="3" t="s">
        <v>19040</v>
      </c>
      <c r="J4486" s="3" t="s">
        <v>1098</v>
      </c>
      <c r="K4486" s="2" t="s">
        <v>19041</v>
      </c>
    </row>
    <row r="4487" spans="1:11" x14ac:dyDescent="0.25">
      <c r="A4487" s="2" t="s">
        <v>19042</v>
      </c>
      <c r="B4487" s="2" t="s">
        <v>9</v>
      </c>
      <c r="C4487" s="2" t="s">
        <v>11</v>
      </c>
      <c r="D4487" s="2" t="s">
        <v>12</v>
      </c>
      <c r="E4487" s="2" t="s">
        <v>401</v>
      </c>
      <c r="F4487" s="3">
        <v>13</v>
      </c>
      <c r="G4487" s="2" t="s">
        <v>18042</v>
      </c>
      <c r="H4487" s="2" t="s">
        <v>19043</v>
      </c>
      <c r="I4487" s="3" t="s">
        <v>19044</v>
      </c>
      <c r="J4487" s="3" t="s">
        <v>1098</v>
      </c>
      <c r="K4487" s="2" t="s">
        <v>19045</v>
      </c>
    </row>
    <row r="4488" spans="1:11" x14ac:dyDescent="0.25">
      <c r="A4488" s="2" t="s">
        <v>19046</v>
      </c>
      <c r="B4488" s="2" t="s">
        <v>9</v>
      </c>
      <c r="C4488" s="2" t="s">
        <v>11</v>
      </c>
      <c r="D4488" s="2" t="s">
        <v>12</v>
      </c>
      <c r="E4488" s="2" t="s">
        <v>401</v>
      </c>
      <c r="F4488" s="3">
        <v>14</v>
      </c>
      <c r="G4488" s="2" t="s">
        <v>18042</v>
      </c>
      <c r="H4488" s="2" t="s">
        <v>19047</v>
      </c>
      <c r="I4488" s="3" t="s">
        <v>19048</v>
      </c>
      <c r="J4488" s="3" t="s">
        <v>1098</v>
      </c>
      <c r="K4488" s="2" t="s">
        <v>19049</v>
      </c>
    </row>
    <row r="4489" spans="1:11" x14ac:dyDescent="0.25">
      <c r="A4489" s="2" t="s">
        <v>19050</v>
      </c>
      <c r="B4489" s="2" t="s">
        <v>9</v>
      </c>
      <c r="C4489" s="2" t="s">
        <v>11</v>
      </c>
      <c r="D4489" s="2" t="s">
        <v>12</v>
      </c>
      <c r="E4489" s="2" t="s">
        <v>401</v>
      </c>
      <c r="F4489" s="3">
        <v>15</v>
      </c>
      <c r="G4489" s="2" t="s">
        <v>18042</v>
      </c>
      <c r="H4489" s="2" t="s">
        <v>19051</v>
      </c>
      <c r="I4489" s="3" t="s">
        <v>19052</v>
      </c>
      <c r="J4489" s="3" t="s">
        <v>1098</v>
      </c>
      <c r="K4489" s="2" t="s">
        <v>19053</v>
      </c>
    </row>
    <row r="4490" spans="1:11" x14ac:dyDescent="0.25">
      <c r="A4490" s="2" t="s">
        <v>19054</v>
      </c>
      <c r="B4490" s="2" t="s">
        <v>9</v>
      </c>
      <c r="C4490" s="2" t="s">
        <v>11</v>
      </c>
      <c r="D4490" s="2" t="s">
        <v>12</v>
      </c>
      <c r="E4490" s="2" t="s">
        <v>401</v>
      </c>
      <c r="F4490" s="3">
        <v>16</v>
      </c>
      <c r="G4490" s="2" t="s">
        <v>18042</v>
      </c>
      <c r="H4490" s="2" t="s">
        <v>19055</v>
      </c>
      <c r="I4490" s="3" t="s">
        <v>19056</v>
      </c>
      <c r="J4490" s="3" t="s">
        <v>1098</v>
      </c>
      <c r="K4490" s="2" t="s">
        <v>19057</v>
      </c>
    </row>
    <row r="4491" spans="1:11" x14ac:dyDescent="0.25">
      <c r="A4491" s="2" t="s">
        <v>19058</v>
      </c>
      <c r="B4491" s="2" t="s">
        <v>9</v>
      </c>
      <c r="C4491" s="2" t="s">
        <v>11</v>
      </c>
      <c r="D4491" s="2" t="s">
        <v>12</v>
      </c>
      <c r="E4491" s="2" t="s">
        <v>19059</v>
      </c>
      <c r="F4491" s="3">
        <v>0</v>
      </c>
      <c r="G4491" s="2" t="s">
        <v>18037</v>
      </c>
      <c r="H4491" s="2" t="s">
        <v>19060</v>
      </c>
      <c r="I4491" s="3" t="s">
        <v>19061</v>
      </c>
      <c r="J4491" s="3" t="s">
        <v>1098</v>
      </c>
      <c r="K4491" s="2" t="s">
        <v>19062</v>
      </c>
    </row>
    <row r="4492" spans="1:11" x14ac:dyDescent="0.25">
      <c r="A4492" s="2" t="s">
        <v>19063</v>
      </c>
      <c r="B4492" s="2" t="s">
        <v>9</v>
      </c>
      <c r="C4492" s="2" t="s">
        <v>11</v>
      </c>
      <c r="D4492" s="2" t="s">
        <v>12</v>
      </c>
      <c r="E4492" s="2" t="s">
        <v>19059</v>
      </c>
      <c r="F4492" s="3">
        <v>1</v>
      </c>
      <c r="G4492" s="2" t="s">
        <v>18042</v>
      </c>
      <c r="H4492" s="2" t="s">
        <v>19064</v>
      </c>
      <c r="I4492" s="3" t="s">
        <v>19065</v>
      </c>
      <c r="J4492" s="3" t="s">
        <v>1098</v>
      </c>
      <c r="K4492" s="2" t="s">
        <v>19066</v>
      </c>
    </row>
    <row r="4493" spans="1:11" x14ac:dyDescent="0.25">
      <c r="A4493" s="2" t="s">
        <v>19067</v>
      </c>
      <c r="B4493" s="2" t="s">
        <v>9</v>
      </c>
      <c r="C4493" s="2" t="s">
        <v>11</v>
      </c>
      <c r="D4493" s="2" t="s">
        <v>12</v>
      </c>
      <c r="E4493" s="2" t="s">
        <v>19059</v>
      </c>
      <c r="F4493" s="3">
        <v>2</v>
      </c>
      <c r="G4493" s="2" t="s">
        <v>18042</v>
      </c>
      <c r="H4493" s="2" t="s">
        <v>19068</v>
      </c>
      <c r="I4493" s="3" t="s">
        <v>19069</v>
      </c>
      <c r="J4493" s="3" t="s">
        <v>1098</v>
      </c>
      <c r="K4493" s="2" t="s">
        <v>19070</v>
      </c>
    </row>
    <row r="4494" spans="1:11" x14ac:dyDescent="0.25">
      <c r="A4494" s="2" t="s">
        <v>19071</v>
      </c>
      <c r="B4494" s="2" t="s">
        <v>9</v>
      </c>
      <c r="C4494" s="2" t="s">
        <v>11</v>
      </c>
      <c r="D4494" s="2" t="s">
        <v>12</v>
      </c>
      <c r="E4494" s="2" t="s">
        <v>19059</v>
      </c>
      <c r="F4494" s="3">
        <v>3</v>
      </c>
      <c r="G4494" s="2" t="s">
        <v>18042</v>
      </c>
      <c r="H4494" s="2" t="s">
        <v>19072</v>
      </c>
      <c r="I4494" s="3" t="s">
        <v>19073</v>
      </c>
      <c r="J4494" s="3" t="s">
        <v>1098</v>
      </c>
      <c r="K4494" s="2" t="s">
        <v>19074</v>
      </c>
    </row>
    <row r="4495" spans="1:11" x14ac:dyDescent="0.25">
      <c r="A4495" s="2" t="s">
        <v>19075</v>
      </c>
      <c r="B4495" s="2" t="s">
        <v>9</v>
      </c>
      <c r="C4495" s="2" t="s">
        <v>11</v>
      </c>
      <c r="D4495" s="2" t="s">
        <v>12</v>
      </c>
      <c r="E4495" s="2" t="s">
        <v>19059</v>
      </c>
      <c r="F4495" s="3">
        <v>4</v>
      </c>
      <c r="G4495" s="2" t="s">
        <v>18042</v>
      </c>
      <c r="H4495" s="2" t="s">
        <v>19076</v>
      </c>
      <c r="I4495" s="3" t="s">
        <v>19077</v>
      </c>
      <c r="J4495" s="3" t="s">
        <v>1098</v>
      </c>
      <c r="K4495" s="2" t="s">
        <v>19078</v>
      </c>
    </row>
    <row r="4496" spans="1:11" x14ac:dyDescent="0.25">
      <c r="A4496" s="2" t="s">
        <v>19079</v>
      </c>
      <c r="B4496" s="2" t="s">
        <v>9</v>
      </c>
      <c r="C4496" s="2" t="s">
        <v>11</v>
      </c>
      <c r="D4496" s="2" t="s">
        <v>12</v>
      </c>
      <c r="E4496" s="2" t="s">
        <v>19059</v>
      </c>
      <c r="F4496" s="3">
        <v>5</v>
      </c>
      <c r="G4496" s="2" t="s">
        <v>18042</v>
      </c>
      <c r="H4496" s="2" t="s">
        <v>19080</v>
      </c>
      <c r="I4496" s="3" t="s">
        <v>19081</v>
      </c>
      <c r="J4496" s="3" t="s">
        <v>1098</v>
      </c>
      <c r="K4496" s="2" t="s">
        <v>19082</v>
      </c>
    </row>
    <row r="4497" spans="1:11" x14ac:dyDescent="0.25">
      <c r="A4497" s="2" t="s">
        <v>19083</v>
      </c>
      <c r="B4497" s="2" t="s">
        <v>9</v>
      </c>
      <c r="C4497" s="2" t="s">
        <v>11</v>
      </c>
      <c r="D4497" s="2" t="s">
        <v>12</v>
      </c>
      <c r="E4497" s="2" t="s">
        <v>19059</v>
      </c>
      <c r="F4497" s="3">
        <v>6</v>
      </c>
      <c r="G4497" s="2" t="s">
        <v>18042</v>
      </c>
      <c r="H4497" s="2" t="s">
        <v>19084</v>
      </c>
      <c r="I4497" s="3" t="s">
        <v>19085</v>
      </c>
      <c r="J4497" s="3" t="s">
        <v>1098</v>
      </c>
      <c r="K4497" s="2" t="s">
        <v>19086</v>
      </c>
    </row>
    <row r="4498" spans="1:11" x14ac:dyDescent="0.25">
      <c r="A4498" s="2" t="s">
        <v>19087</v>
      </c>
      <c r="B4498" s="2" t="s">
        <v>9</v>
      </c>
      <c r="C4498" s="2" t="s">
        <v>11</v>
      </c>
      <c r="D4498" s="2" t="s">
        <v>12</v>
      </c>
      <c r="E4498" s="2" t="s">
        <v>19059</v>
      </c>
      <c r="F4498" s="3">
        <v>7</v>
      </c>
      <c r="G4498" s="2" t="s">
        <v>18042</v>
      </c>
      <c r="H4498" s="2" t="s">
        <v>19088</v>
      </c>
      <c r="I4498" s="3" t="s">
        <v>19089</v>
      </c>
      <c r="J4498" s="3" t="s">
        <v>1098</v>
      </c>
      <c r="K4498" s="2" t="s">
        <v>19090</v>
      </c>
    </row>
    <row r="4499" spans="1:11" x14ac:dyDescent="0.25">
      <c r="A4499" s="2" t="s">
        <v>19091</v>
      </c>
      <c r="B4499" s="2" t="s">
        <v>9</v>
      </c>
      <c r="C4499" s="2" t="s">
        <v>11</v>
      </c>
      <c r="D4499" s="2" t="s">
        <v>12</v>
      </c>
      <c r="E4499" s="2" t="s">
        <v>19059</v>
      </c>
      <c r="F4499" s="3">
        <v>8</v>
      </c>
      <c r="G4499" s="2" t="s">
        <v>18042</v>
      </c>
      <c r="H4499" s="2" t="s">
        <v>19092</v>
      </c>
      <c r="I4499" s="3" t="s">
        <v>19093</v>
      </c>
      <c r="J4499" s="3" t="s">
        <v>1098</v>
      </c>
      <c r="K4499" s="2" t="s">
        <v>19094</v>
      </c>
    </row>
    <row r="4500" spans="1:11" x14ac:dyDescent="0.25">
      <c r="A4500" s="2" t="s">
        <v>19095</v>
      </c>
      <c r="B4500" s="2" t="s">
        <v>9</v>
      </c>
      <c r="C4500" s="2" t="s">
        <v>11</v>
      </c>
      <c r="D4500" s="2" t="s">
        <v>12</v>
      </c>
      <c r="E4500" s="2" t="s">
        <v>19059</v>
      </c>
      <c r="F4500" s="3">
        <v>9</v>
      </c>
      <c r="G4500" s="2" t="s">
        <v>18042</v>
      </c>
      <c r="H4500" s="2" t="s">
        <v>19096</v>
      </c>
      <c r="I4500" s="3" t="s">
        <v>19097</v>
      </c>
      <c r="J4500" s="3" t="s">
        <v>1098</v>
      </c>
      <c r="K4500" s="2" t="s">
        <v>19098</v>
      </c>
    </row>
    <row r="4501" spans="1:11" x14ac:dyDescent="0.25">
      <c r="A4501" s="2" t="s">
        <v>19099</v>
      </c>
      <c r="B4501" s="2" t="s">
        <v>9</v>
      </c>
      <c r="C4501" s="2" t="s">
        <v>11</v>
      </c>
      <c r="D4501" s="2" t="s">
        <v>12</v>
      </c>
      <c r="E4501" s="2" t="s">
        <v>19059</v>
      </c>
      <c r="F4501" s="3">
        <v>10</v>
      </c>
      <c r="G4501" s="2" t="s">
        <v>18042</v>
      </c>
      <c r="H4501" s="2" t="s">
        <v>19100</v>
      </c>
      <c r="I4501" s="3" t="s">
        <v>19101</v>
      </c>
      <c r="J4501" s="3" t="s">
        <v>1098</v>
      </c>
      <c r="K4501" s="2" t="s">
        <v>19102</v>
      </c>
    </row>
    <row r="4502" spans="1:11" x14ac:dyDescent="0.25">
      <c r="A4502" s="2" t="s">
        <v>19103</v>
      </c>
      <c r="B4502" s="2" t="s">
        <v>9</v>
      </c>
      <c r="C4502" s="2" t="s">
        <v>11</v>
      </c>
      <c r="D4502" s="2" t="s">
        <v>12</v>
      </c>
      <c r="E4502" s="2" t="s">
        <v>19059</v>
      </c>
      <c r="F4502" s="3">
        <v>11</v>
      </c>
      <c r="G4502" s="2" t="s">
        <v>18042</v>
      </c>
      <c r="H4502" s="2" t="s">
        <v>19104</v>
      </c>
      <c r="I4502" s="3" t="s">
        <v>19105</v>
      </c>
      <c r="J4502" s="3" t="s">
        <v>1098</v>
      </c>
      <c r="K4502" s="2" t="s">
        <v>19106</v>
      </c>
    </row>
    <row r="4503" spans="1:11" x14ac:dyDescent="0.25">
      <c r="A4503" s="2" t="s">
        <v>19107</v>
      </c>
      <c r="B4503" s="2" t="s">
        <v>9</v>
      </c>
      <c r="C4503" s="2" t="s">
        <v>11</v>
      </c>
      <c r="D4503" s="2" t="s">
        <v>12</v>
      </c>
      <c r="E4503" s="2" t="s">
        <v>19059</v>
      </c>
      <c r="F4503" s="3">
        <v>12</v>
      </c>
      <c r="G4503" s="2" t="s">
        <v>18042</v>
      </c>
      <c r="H4503" s="2" t="s">
        <v>19108</v>
      </c>
      <c r="I4503" s="3" t="s">
        <v>19109</v>
      </c>
      <c r="J4503" s="3" t="s">
        <v>1098</v>
      </c>
      <c r="K4503" s="2" t="s">
        <v>19110</v>
      </c>
    </row>
    <row r="4504" spans="1:11" x14ac:dyDescent="0.25">
      <c r="A4504" s="2" t="s">
        <v>19111</v>
      </c>
      <c r="B4504" s="2" t="s">
        <v>9</v>
      </c>
      <c r="C4504" s="2" t="s">
        <v>11</v>
      </c>
      <c r="D4504" s="2" t="s">
        <v>12</v>
      </c>
      <c r="E4504" s="2" t="s">
        <v>19059</v>
      </c>
      <c r="F4504" s="3">
        <v>13</v>
      </c>
      <c r="G4504" s="2" t="s">
        <v>18042</v>
      </c>
      <c r="H4504" s="2" t="s">
        <v>19112</v>
      </c>
      <c r="I4504" s="3" t="s">
        <v>19113</v>
      </c>
      <c r="J4504" s="3" t="s">
        <v>1098</v>
      </c>
      <c r="K4504" s="2" t="s">
        <v>19114</v>
      </c>
    </row>
    <row r="4505" spans="1:11" x14ac:dyDescent="0.25">
      <c r="A4505" s="2" t="s">
        <v>19115</v>
      </c>
      <c r="B4505" s="2" t="s">
        <v>9</v>
      </c>
      <c r="C4505" s="2" t="s">
        <v>11</v>
      </c>
      <c r="D4505" s="2" t="s">
        <v>12</v>
      </c>
      <c r="E4505" s="2" t="s">
        <v>19059</v>
      </c>
      <c r="F4505" s="3">
        <v>14</v>
      </c>
      <c r="G4505" s="2" t="s">
        <v>18042</v>
      </c>
      <c r="H4505" s="2" t="s">
        <v>19116</v>
      </c>
      <c r="I4505" s="3" t="s">
        <v>19117</v>
      </c>
      <c r="J4505" s="3" t="s">
        <v>1098</v>
      </c>
      <c r="K4505" s="2" t="s">
        <v>19118</v>
      </c>
    </row>
    <row r="4506" spans="1:11" x14ac:dyDescent="0.25">
      <c r="A4506" s="2" t="s">
        <v>19119</v>
      </c>
      <c r="B4506" s="2" t="s">
        <v>9</v>
      </c>
      <c r="C4506" s="2" t="s">
        <v>11</v>
      </c>
      <c r="D4506" s="2" t="s">
        <v>12</v>
      </c>
      <c r="E4506" s="2" t="s">
        <v>19059</v>
      </c>
      <c r="F4506" s="3">
        <v>15</v>
      </c>
      <c r="G4506" s="2" t="s">
        <v>18042</v>
      </c>
      <c r="H4506" s="2" t="s">
        <v>19120</v>
      </c>
      <c r="I4506" s="3" t="s">
        <v>19121</v>
      </c>
      <c r="J4506" s="3" t="s">
        <v>1098</v>
      </c>
      <c r="K4506" s="2" t="s">
        <v>19122</v>
      </c>
    </row>
    <row r="4507" spans="1:11" x14ac:dyDescent="0.25">
      <c r="A4507" s="2" t="s">
        <v>19123</v>
      </c>
      <c r="B4507" s="2" t="s">
        <v>9</v>
      </c>
      <c r="C4507" s="2" t="s">
        <v>11</v>
      </c>
      <c r="D4507" s="2" t="s">
        <v>12</v>
      </c>
      <c r="E4507" s="2" t="s">
        <v>19059</v>
      </c>
      <c r="F4507" s="3">
        <v>16</v>
      </c>
      <c r="G4507" s="2" t="s">
        <v>18042</v>
      </c>
      <c r="H4507" s="2" t="s">
        <v>19124</v>
      </c>
      <c r="I4507" s="3" t="s">
        <v>19125</v>
      </c>
      <c r="J4507" s="3" t="s">
        <v>1098</v>
      </c>
      <c r="K4507" s="2" t="s">
        <v>19126</v>
      </c>
    </row>
    <row r="4508" spans="1:11" x14ac:dyDescent="0.25">
      <c r="A4508" s="2" t="s">
        <v>19127</v>
      </c>
      <c r="B4508" s="2" t="s">
        <v>9</v>
      </c>
      <c r="C4508" s="2" t="s">
        <v>11</v>
      </c>
      <c r="D4508" s="2" t="s">
        <v>12</v>
      </c>
      <c r="E4508" s="2" t="s">
        <v>390</v>
      </c>
      <c r="F4508" s="3">
        <v>0</v>
      </c>
      <c r="G4508" s="2" t="s">
        <v>18037</v>
      </c>
      <c r="H4508" s="2" t="s">
        <v>19128</v>
      </c>
      <c r="I4508" s="3" t="s">
        <v>19129</v>
      </c>
      <c r="J4508" s="3" t="s">
        <v>1098</v>
      </c>
      <c r="K4508" s="2" t="s">
        <v>19130</v>
      </c>
    </row>
    <row r="4509" spans="1:11" x14ac:dyDescent="0.25">
      <c r="A4509" s="2" t="s">
        <v>19131</v>
      </c>
      <c r="B4509" s="2" t="s">
        <v>9</v>
      </c>
      <c r="C4509" s="2" t="s">
        <v>11</v>
      </c>
      <c r="D4509" s="2" t="s">
        <v>12</v>
      </c>
      <c r="E4509" s="2" t="s">
        <v>390</v>
      </c>
      <c r="F4509" s="3">
        <v>1</v>
      </c>
      <c r="G4509" s="2" t="s">
        <v>18042</v>
      </c>
      <c r="H4509" s="2" t="s">
        <v>19132</v>
      </c>
      <c r="I4509" s="3" t="s">
        <v>19133</v>
      </c>
      <c r="J4509" s="3" t="s">
        <v>1098</v>
      </c>
      <c r="K4509" s="2" t="s">
        <v>19134</v>
      </c>
    </row>
    <row r="4510" spans="1:11" x14ac:dyDescent="0.25">
      <c r="A4510" s="2" t="s">
        <v>19135</v>
      </c>
      <c r="B4510" s="2" t="s">
        <v>9</v>
      </c>
      <c r="C4510" s="2" t="s">
        <v>11</v>
      </c>
      <c r="D4510" s="2" t="s">
        <v>12</v>
      </c>
      <c r="E4510" s="2" t="s">
        <v>390</v>
      </c>
      <c r="F4510" s="3">
        <v>2</v>
      </c>
      <c r="G4510" s="2" t="s">
        <v>18042</v>
      </c>
      <c r="H4510" s="2" t="s">
        <v>19136</v>
      </c>
      <c r="I4510" s="3" t="s">
        <v>19137</v>
      </c>
      <c r="J4510" s="3" t="s">
        <v>1098</v>
      </c>
      <c r="K4510" s="2" t="s">
        <v>19138</v>
      </c>
    </row>
    <row r="4511" spans="1:11" x14ac:dyDescent="0.25">
      <c r="A4511" s="2" t="s">
        <v>19139</v>
      </c>
      <c r="B4511" s="2" t="s">
        <v>9</v>
      </c>
      <c r="C4511" s="2" t="s">
        <v>11</v>
      </c>
      <c r="D4511" s="2" t="s">
        <v>12</v>
      </c>
      <c r="E4511" s="2" t="s">
        <v>390</v>
      </c>
      <c r="F4511" s="3">
        <v>3</v>
      </c>
      <c r="G4511" s="2" t="s">
        <v>18042</v>
      </c>
      <c r="H4511" s="2" t="s">
        <v>19140</v>
      </c>
      <c r="I4511" s="3" t="s">
        <v>19141</v>
      </c>
      <c r="J4511" s="3" t="s">
        <v>1098</v>
      </c>
      <c r="K4511" s="2" t="s">
        <v>19142</v>
      </c>
    </row>
    <row r="4512" spans="1:11" x14ac:dyDescent="0.25">
      <c r="A4512" s="2" t="s">
        <v>19143</v>
      </c>
      <c r="B4512" s="2" t="s">
        <v>9</v>
      </c>
      <c r="C4512" s="2" t="s">
        <v>11</v>
      </c>
      <c r="D4512" s="2" t="s">
        <v>12</v>
      </c>
      <c r="E4512" s="2" t="s">
        <v>390</v>
      </c>
      <c r="F4512" s="3">
        <v>4</v>
      </c>
      <c r="G4512" s="2" t="s">
        <v>18042</v>
      </c>
      <c r="H4512" s="2" t="s">
        <v>19144</v>
      </c>
      <c r="I4512" s="3" t="s">
        <v>19145</v>
      </c>
      <c r="J4512" s="3" t="s">
        <v>1098</v>
      </c>
      <c r="K4512" s="2" t="s">
        <v>19146</v>
      </c>
    </row>
    <row r="4513" spans="1:11" x14ac:dyDescent="0.25">
      <c r="A4513" s="2" t="s">
        <v>19147</v>
      </c>
      <c r="B4513" s="2" t="s">
        <v>9</v>
      </c>
      <c r="C4513" s="2" t="s">
        <v>11</v>
      </c>
      <c r="D4513" s="2" t="s">
        <v>12</v>
      </c>
      <c r="E4513" s="2" t="s">
        <v>390</v>
      </c>
      <c r="F4513" s="3">
        <v>5</v>
      </c>
      <c r="G4513" s="2" t="s">
        <v>18042</v>
      </c>
      <c r="H4513" s="2" t="s">
        <v>19148</v>
      </c>
      <c r="I4513" s="3" t="s">
        <v>19149</v>
      </c>
      <c r="J4513" s="3" t="s">
        <v>1098</v>
      </c>
      <c r="K4513" s="2" t="s">
        <v>19150</v>
      </c>
    </row>
    <row r="4514" spans="1:11" x14ac:dyDescent="0.25">
      <c r="A4514" s="2" t="s">
        <v>19151</v>
      </c>
      <c r="B4514" s="2" t="s">
        <v>9</v>
      </c>
      <c r="C4514" s="2" t="s">
        <v>11</v>
      </c>
      <c r="D4514" s="2" t="s">
        <v>12</v>
      </c>
      <c r="E4514" s="2" t="s">
        <v>390</v>
      </c>
      <c r="F4514" s="3">
        <v>6</v>
      </c>
      <c r="G4514" s="2" t="s">
        <v>18042</v>
      </c>
      <c r="H4514" s="2" t="s">
        <v>19152</v>
      </c>
      <c r="I4514" s="3" t="s">
        <v>19153</v>
      </c>
      <c r="J4514" s="3" t="s">
        <v>1098</v>
      </c>
      <c r="K4514" s="2" t="s">
        <v>19154</v>
      </c>
    </row>
    <row r="4515" spans="1:11" x14ac:dyDescent="0.25">
      <c r="A4515" s="2" t="s">
        <v>19155</v>
      </c>
      <c r="B4515" s="2" t="s">
        <v>9</v>
      </c>
      <c r="C4515" s="2" t="s">
        <v>11</v>
      </c>
      <c r="D4515" s="2" t="s">
        <v>12</v>
      </c>
      <c r="E4515" s="2" t="s">
        <v>390</v>
      </c>
      <c r="F4515" s="3">
        <v>7</v>
      </c>
      <c r="G4515" s="2" t="s">
        <v>18042</v>
      </c>
      <c r="H4515" s="2" t="s">
        <v>19156</v>
      </c>
      <c r="I4515" s="3" t="s">
        <v>19157</v>
      </c>
      <c r="J4515" s="3" t="s">
        <v>1098</v>
      </c>
      <c r="K4515" s="2" t="s">
        <v>19158</v>
      </c>
    </row>
    <row r="4516" spans="1:11" x14ac:dyDescent="0.25">
      <c r="A4516" s="2" t="s">
        <v>19159</v>
      </c>
      <c r="B4516" s="2" t="s">
        <v>9</v>
      </c>
      <c r="C4516" s="2" t="s">
        <v>11</v>
      </c>
      <c r="D4516" s="2" t="s">
        <v>12</v>
      </c>
      <c r="E4516" s="2" t="s">
        <v>390</v>
      </c>
      <c r="F4516" s="3">
        <v>8</v>
      </c>
      <c r="G4516" s="2" t="s">
        <v>18042</v>
      </c>
      <c r="H4516" s="2" t="s">
        <v>19160</v>
      </c>
      <c r="I4516" s="3" t="s">
        <v>19161</v>
      </c>
      <c r="J4516" s="3" t="s">
        <v>1098</v>
      </c>
      <c r="K4516" s="2" t="s">
        <v>19162</v>
      </c>
    </row>
    <row r="4517" spans="1:11" x14ac:dyDescent="0.25">
      <c r="A4517" s="2" t="s">
        <v>19163</v>
      </c>
      <c r="B4517" s="2" t="s">
        <v>9</v>
      </c>
      <c r="C4517" s="2" t="s">
        <v>11</v>
      </c>
      <c r="D4517" s="2" t="s">
        <v>12</v>
      </c>
      <c r="E4517" s="2" t="s">
        <v>390</v>
      </c>
      <c r="F4517" s="3">
        <v>9</v>
      </c>
      <c r="G4517" s="2" t="s">
        <v>18042</v>
      </c>
      <c r="H4517" s="2" t="s">
        <v>19164</v>
      </c>
      <c r="I4517" s="3" t="s">
        <v>19165</v>
      </c>
      <c r="J4517" s="3" t="s">
        <v>1098</v>
      </c>
      <c r="K4517" s="2" t="s">
        <v>19166</v>
      </c>
    </row>
    <row r="4518" spans="1:11" x14ac:dyDescent="0.25">
      <c r="A4518" s="2" t="s">
        <v>19167</v>
      </c>
      <c r="B4518" s="2" t="s">
        <v>9</v>
      </c>
      <c r="C4518" s="2" t="s">
        <v>11</v>
      </c>
      <c r="D4518" s="2" t="s">
        <v>12</v>
      </c>
      <c r="E4518" s="2" t="s">
        <v>390</v>
      </c>
      <c r="F4518" s="3">
        <v>10</v>
      </c>
      <c r="G4518" s="2" t="s">
        <v>18042</v>
      </c>
      <c r="H4518" s="2" t="s">
        <v>19168</v>
      </c>
      <c r="I4518" s="3" t="s">
        <v>19169</v>
      </c>
      <c r="J4518" s="3" t="s">
        <v>1098</v>
      </c>
      <c r="K4518" s="2" t="s">
        <v>19170</v>
      </c>
    </row>
    <row r="4519" spans="1:11" x14ac:dyDescent="0.25">
      <c r="A4519" s="2" t="s">
        <v>19171</v>
      </c>
      <c r="B4519" s="2" t="s">
        <v>9</v>
      </c>
      <c r="C4519" s="2" t="s">
        <v>11</v>
      </c>
      <c r="D4519" s="2" t="s">
        <v>12</v>
      </c>
      <c r="E4519" s="2" t="s">
        <v>390</v>
      </c>
      <c r="F4519" s="3">
        <v>11</v>
      </c>
      <c r="G4519" s="2" t="s">
        <v>18042</v>
      </c>
      <c r="H4519" s="2" t="s">
        <v>19172</v>
      </c>
      <c r="I4519" s="3" t="s">
        <v>19173</v>
      </c>
      <c r="J4519" s="3" t="s">
        <v>1098</v>
      </c>
      <c r="K4519" s="2" t="s">
        <v>19174</v>
      </c>
    </row>
    <row r="4520" spans="1:11" x14ac:dyDescent="0.25">
      <c r="A4520" s="2" t="s">
        <v>19175</v>
      </c>
      <c r="B4520" s="2" t="s">
        <v>9</v>
      </c>
      <c r="C4520" s="2" t="s">
        <v>11</v>
      </c>
      <c r="D4520" s="2" t="s">
        <v>12</v>
      </c>
      <c r="E4520" s="2" t="s">
        <v>390</v>
      </c>
      <c r="F4520" s="3">
        <v>12</v>
      </c>
      <c r="G4520" s="2" t="s">
        <v>18042</v>
      </c>
      <c r="H4520" s="2" t="s">
        <v>19176</v>
      </c>
      <c r="I4520" s="3" t="s">
        <v>19177</v>
      </c>
      <c r="J4520" s="3" t="s">
        <v>1098</v>
      </c>
      <c r="K4520" s="2" t="s">
        <v>19178</v>
      </c>
    </row>
    <row r="4521" spans="1:11" x14ac:dyDescent="0.25">
      <c r="A4521" s="2" t="s">
        <v>19179</v>
      </c>
      <c r="B4521" s="2" t="s">
        <v>9</v>
      </c>
      <c r="C4521" s="2" t="s">
        <v>11</v>
      </c>
      <c r="D4521" s="2" t="s">
        <v>12</v>
      </c>
      <c r="E4521" s="2" t="s">
        <v>390</v>
      </c>
      <c r="F4521" s="3">
        <v>13</v>
      </c>
      <c r="G4521" s="2" t="s">
        <v>18042</v>
      </c>
      <c r="H4521" s="2" t="s">
        <v>19180</v>
      </c>
      <c r="I4521" s="3" t="s">
        <v>19181</v>
      </c>
      <c r="J4521" s="3" t="s">
        <v>1098</v>
      </c>
      <c r="K4521" s="2" t="s">
        <v>19182</v>
      </c>
    </row>
    <row r="4522" spans="1:11" x14ac:dyDescent="0.25">
      <c r="A4522" s="2" t="s">
        <v>19183</v>
      </c>
      <c r="B4522" s="2" t="s">
        <v>9</v>
      </c>
      <c r="C4522" s="2" t="s">
        <v>11</v>
      </c>
      <c r="D4522" s="2" t="s">
        <v>12</v>
      </c>
      <c r="E4522" s="2" t="s">
        <v>390</v>
      </c>
      <c r="F4522" s="3">
        <v>14</v>
      </c>
      <c r="G4522" s="2" t="s">
        <v>18042</v>
      </c>
      <c r="H4522" s="2" t="s">
        <v>19184</v>
      </c>
      <c r="I4522" s="3" t="s">
        <v>19185</v>
      </c>
      <c r="J4522" s="3" t="s">
        <v>1098</v>
      </c>
      <c r="K4522" s="2" t="s">
        <v>19186</v>
      </c>
    </row>
    <row r="4523" spans="1:11" x14ac:dyDescent="0.25">
      <c r="A4523" s="2" t="s">
        <v>19187</v>
      </c>
      <c r="B4523" s="2" t="s">
        <v>9</v>
      </c>
      <c r="C4523" s="2" t="s">
        <v>11</v>
      </c>
      <c r="D4523" s="2" t="s">
        <v>12</v>
      </c>
      <c r="E4523" s="2" t="s">
        <v>390</v>
      </c>
      <c r="F4523" s="3">
        <v>15</v>
      </c>
      <c r="G4523" s="2" t="s">
        <v>18042</v>
      </c>
      <c r="H4523" s="2" t="s">
        <v>19188</v>
      </c>
      <c r="I4523" s="3" t="s">
        <v>19189</v>
      </c>
      <c r="J4523" s="3" t="s">
        <v>1098</v>
      </c>
      <c r="K4523" s="2" t="s">
        <v>19190</v>
      </c>
    </row>
    <row r="4524" spans="1:11" x14ac:dyDescent="0.25">
      <c r="A4524" s="2" t="s">
        <v>19191</v>
      </c>
      <c r="B4524" s="2" t="s">
        <v>9</v>
      </c>
      <c r="C4524" s="2" t="s">
        <v>11</v>
      </c>
      <c r="D4524" s="2" t="s">
        <v>12</v>
      </c>
      <c r="E4524" s="2" t="s">
        <v>390</v>
      </c>
      <c r="F4524" s="3">
        <v>16</v>
      </c>
      <c r="G4524" s="2" t="s">
        <v>18042</v>
      </c>
      <c r="H4524" s="2" t="s">
        <v>19192</v>
      </c>
      <c r="I4524" s="3" t="s">
        <v>19193</v>
      </c>
      <c r="J4524" s="3" t="s">
        <v>1098</v>
      </c>
      <c r="K4524" s="2" t="s">
        <v>19194</v>
      </c>
    </row>
    <row r="4525" spans="1:11" x14ac:dyDescent="0.25">
      <c r="A4525" s="2" t="s">
        <v>19195</v>
      </c>
      <c r="B4525" s="2" t="s">
        <v>9</v>
      </c>
      <c r="C4525" s="2" t="s">
        <v>11</v>
      </c>
      <c r="D4525" s="2" t="s">
        <v>12</v>
      </c>
      <c r="E4525" s="2" t="s">
        <v>373</v>
      </c>
      <c r="F4525" s="3">
        <v>0</v>
      </c>
      <c r="G4525" s="2" t="s">
        <v>18037</v>
      </c>
      <c r="H4525" s="2" t="s">
        <v>19196</v>
      </c>
      <c r="I4525" s="3" t="s">
        <v>19197</v>
      </c>
      <c r="J4525" s="3" t="s">
        <v>1098</v>
      </c>
      <c r="K4525" s="2" t="s">
        <v>19198</v>
      </c>
    </row>
    <row r="4526" spans="1:11" x14ac:dyDescent="0.25">
      <c r="A4526" s="2" t="s">
        <v>19199</v>
      </c>
      <c r="B4526" s="2" t="s">
        <v>9</v>
      </c>
      <c r="C4526" s="2" t="s">
        <v>11</v>
      </c>
      <c r="D4526" s="2" t="s">
        <v>12</v>
      </c>
      <c r="E4526" s="2" t="s">
        <v>373</v>
      </c>
      <c r="F4526" s="3">
        <v>1</v>
      </c>
      <c r="G4526" s="2" t="s">
        <v>18042</v>
      </c>
      <c r="H4526" s="2" t="s">
        <v>19200</v>
      </c>
      <c r="I4526" s="3" t="s">
        <v>19201</v>
      </c>
      <c r="J4526" s="3" t="s">
        <v>1098</v>
      </c>
      <c r="K4526" s="2" t="s">
        <v>19202</v>
      </c>
    </row>
    <row r="4527" spans="1:11" x14ac:dyDescent="0.25">
      <c r="A4527" s="2" t="s">
        <v>19203</v>
      </c>
      <c r="B4527" s="2" t="s">
        <v>9</v>
      </c>
      <c r="C4527" s="2" t="s">
        <v>11</v>
      </c>
      <c r="D4527" s="2" t="s">
        <v>12</v>
      </c>
      <c r="E4527" s="2" t="s">
        <v>373</v>
      </c>
      <c r="F4527" s="3">
        <v>2</v>
      </c>
      <c r="G4527" s="2" t="s">
        <v>18042</v>
      </c>
      <c r="H4527" s="2" t="s">
        <v>19204</v>
      </c>
      <c r="I4527" s="3" t="s">
        <v>19205</v>
      </c>
      <c r="J4527" s="3" t="s">
        <v>1098</v>
      </c>
      <c r="K4527" s="2" t="s">
        <v>19206</v>
      </c>
    </row>
    <row r="4528" spans="1:11" x14ac:dyDescent="0.25">
      <c r="A4528" s="2" t="s">
        <v>19207</v>
      </c>
      <c r="B4528" s="2" t="s">
        <v>9</v>
      </c>
      <c r="C4528" s="2" t="s">
        <v>11</v>
      </c>
      <c r="D4528" s="2" t="s">
        <v>12</v>
      </c>
      <c r="E4528" s="2" t="s">
        <v>373</v>
      </c>
      <c r="F4528" s="3">
        <v>3</v>
      </c>
      <c r="G4528" s="2" t="s">
        <v>18042</v>
      </c>
      <c r="H4528" s="2" t="s">
        <v>19208</v>
      </c>
      <c r="I4528" s="3" t="s">
        <v>19209</v>
      </c>
      <c r="J4528" s="3" t="s">
        <v>1098</v>
      </c>
      <c r="K4528" s="2" t="s">
        <v>19210</v>
      </c>
    </row>
    <row r="4529" spans="1:11" x14ac:dyDescent="0.25">
      <c r="A4529" s="2" t="s">
        <v>19211</v>
      </c>
      <c r="B4529" s="2" t="s">
        <v>9</v>
      </c>
      <c r="C4529" s="2" t="s">
        <v>11</v>
      </c>
      <c r="D4529" s="2" t="s">
        <v>12</v>
      </c>
      <c r="E4529" s="2" t="s">
        <v>373</v>
      </c>
      <c r="F4529" s="3">
        <v>4</v>
      </c>
      <c r="G4529" s="2" t="s">
        <v>18042</v>
      </c>
      <c r="H4529" s="2" t="s">
        <v>19212</v>
      </c>
      <c r="I4529" s="3" t="s">
        <v>19213</v>
      </c>
      <c r="J4529" s="3" t="s">
        <v>1098</v>
      </c>
      <c r="K4529" s="2" t="s">
        <v>19214</v>
      </c>
    </row>
    <row r="4530" spans="1:11" x14ac:dyDescent="0.25">
      <c r="A4530" s="2" t="s">
        <v>19215</v>
      </c>
      <c r="B4530" s="2" t="s">
        <v>9</v>
      </c>
      <c r="C4530" s="2" t="s">
        <v>11</v>
      </c>
      <c r="D4530" s="2" t="s">
        <v>12</v>
      </c>
      <c r="E4530" s="2" t="s">
        <v>373</v>
      </c>
      <c r="F4530" s="3">
        <v>5</v>
      </c>
      <c r="G4530" s="2" t="s">
        <v>18042</v>
      </c>
      <c r="H4530" s="2" t="s">
        <v>19216</v>
      </c>
      <c r="I4530" s="3" t="s">
        <v>19217</v>
      </c>
      <c r="J4530" s="3" t="s">
        <v>1098</v>
      </c>
      <c r="K4530" s="2" t="s">
        <v>19218</v>
      </c>
    </row>
    <row r="4531" spans="1:11" x14ac:dyDescent="0.25">
      <c r="A4531" s="2" t="s">
        <v>19219</v>
      </c>
      <c r="B4531" s="2" t="s">
        <v>9</v>
      </c>
      <c r="C4531" s="2" t="s">
        <v>11</v>
      </c>
      <c r="D4531" s="2" t="s">
        <v>12</v>
      </c>
      <c r="E4531" s="2" t="s">
        <v>373</v>
      </c>
      <c r="F4531" s="3">
        <v>6</v>
      </c>
      <c r="G4531" s="2" t="s">
        <v>18042</v>
      </c>
      <c r="H4531" s="2" t="s">
        <v>19220</v>
      </c>
      <c r="I4531" s="3" t="s">
        <v>19221</v>
      </c>
      <c r="J4531" s="3" t="s">
        <v>1098</v>
      </c>
      <c r="K4531" s="2" t="s">
        <v>19222</v>
      </c>
    </row>
    <row r="4532" spans="1:11" x14ac:dyDescent="0.25">
      <c r="A4532" s="2" t="s">
        <v>19223</v>
      </c>
      <c r="B4532" s="2" t="s">
        <v>9</v>
      </c>
      <c r="C4532" s="2" t="s">
        <v>11</v>
      </c>
      <c r="D4532" s="2" t="s">
        <v>12</v>
      </c>
      <c r="E4532" s="2" t="s">
        <v>373</v>
      </c>
      <c r="F4532" s="3">
        <v>7</v>
      </c>
      <c r="G4532" s="2" t="s">
        <v>18042</v>
      </c>
      <c r="H4532" s="2" t="s">
        <v>19224</v>
      </c>
      <c r="I4532" s="3" t="s">
        <v>19225</v>
      </c>
      <c r="J4532" s="3" t="s">
        <v>1098</v>
      </c>
      <c r="K4532" s="2" t="s">
        <v>19226</v>
      </c>
    </row>
    <row r="4533" spans="1:11" x14ac:dyDescent="0.25">
      <c r="A4533" s="2" t="s">
        <v>19227</v>
      </c>
      <c r="B4533" s="2" t="s">
        <v>9</v>
      </c>
      <c r="C4533" s="2" t="s">
        <v>11</v>
      </c>
      <c r="D4533" s="2" t="s">
        <v>12</v>
      </c>
      <c r="E4533" s="2" t="s">
        <v>373</v>
      </c>
      <c r="F4533" s="3">
        <v>8</v>
      </c>
      <c r="G4533" s="2" t="s">
        <v>18042</v>
      </c>
      <c r="H4533" s="2" t="s">
        <v>19228</v>
      </c>
      <c r="I4533" s="3" t="s">
        <v>19229</v>
      </c>
      <c r="J4533" s="3" t="s">
        <v>1132</v>
      </c>
      <c r="K4533" s="2" t="s">
        <v>19230</v>
      </c>
    </row>
    <row r="4534" spans="1:11" x14ac:dyDescent="0.25">
      <c r="A4534" s="2" t="s">
        <v>19231</v>
      </c>
      <c r="B4534" s="2" t="s">
        <v>9</v>
      </c>
      <c r="C4534" s="2" t="s">
        <v>11</v>
      </c>
      <c r="D4534" s="2" t="s">
        <v>12</v>
      </c>
      <c r="E4534" s="2" t="s">
        <v>373</v>
      </c>
      <c r="F4534" s="3">
        <v>9</v>
      </c>
      <c r="G4534" s="2" t="s">
        <v>18042</v>
      </c>
      <c r="H4534" s="2" t="s">
        <v>19232</v>
      </c>
      <c r="I4534" s="3" t="s">
        <v>19233</v>
      </c>
      <c r="J4534" s="3" t="s">
        <v>1098</v>
      </c>
      <c r="K4534" s="2" t="s">
        <v>19234</v>
      </c>
    </row>
    <row r="4535" spans="1:11" x14ac:dyDescent="0.25">
      <c r="A4535" s="2" t="s">
        <v>19235</v>
      </c>
      <c r="B4535" s="2" t="s">
        <v>9</v>
      </c>
      <c r="C4535" s="2" t="s">
        <v>11</v>
      </c>
      <c r="D4535" s="2" t="s">
        <v>12</v>
      </c>
      <c r="E4535" s="2" t="s">
        <v>373</v>
      </c>
      <c r="F4535" s="3">
        <v>10</v>
      </c>
      <c r="G4535" s="2" t="s">
        <v>18042</v>
      </c>
      <c r="H4535" s="2" t="s">
        <v>19236</v>
      </c>
      <c r="I4535" s="3" t="s">
        <v>19237</v>
      </c>
      <c r="J4535" s="3" t="s">
        <v>1098</v>
      </c>
      <c r="K4535" s="2" t="s">
        <v>19238</v>
      </c>
    </row>
    <row r="4536" spans="1:11" x14ac:dyDescent="0.25">
      <c r="A4536" s="2" t="s">
        <v>19239</v>
      </c>
      <c r="B4536" s="2" t="s">
        <v>9</v>
      </c>
      <c r="C4536" s="2" t="s">
        <v>11</v>
      </c>
      <c r="D4536" s="2" t="s">
        <v>12</v>
      </c>
      <c r="E4536" s="2" t="s">
        <v>373</v>
      </c>
      <c r="F4536" s="3">
        <v>11</v>
      </c>
      <c r="G4536" s="2" t="s">
        <v>18042</v>
      </c>
      <c r="H4536" s="2" t="s">
        <v>19240</v>
      </c>
      <c r="I4536" s="3" t="s">
        <v>19241</v>
      </c>
      <c r="J4536" s="3" t="s">
        <v>1098</v>
      </c>
      <c r="K4536" s="2" t="s">
        <v>19242</v>
      </c>
    </row>
    <row r="4537" spans="1:11" x14ac:dyDescent="0.25">
      <c r="A4537" s="2" t="s">
        <v>19243</v>
      </c>
      <c r="B4537" s="2" t="s">
        <v>9</v>
      </c>
      <c r="C4537" s="2" t="s">
        <v>11</v>
      </c>
      <c r="D4537" s="2" t="s">
        <v>12</v>
      </c>
      <c r="E4537" s="2" t="s">
        <v>373</v>
      </c>
      <c r="F4537" s="3">
        <v>12</v>
      </c>
      <c r="G4537" s="2" t="s">
        <v>18042</v>
      </c>
      <c r="H4537" s="2" t="s">
        <v>19244</v>
      </c>
      <c r="I4537" s="3" t="s">
        <v>19245</v>
      </c>
      <c r="J4537" s="3" t="s">
        <v>1098</v>
      </c>
      <c r="K4537" s="2" t="s">
        <v>19246</v>
      </c>
    </row>
    <row r="4538" spans="1:11" x14ac:dyDescent="0.25">
      <c r="A4538" s="2" t="s">
        <v>19247</v>
      </c>
      <c r="B4538" s="2" t="s">
        <v>9</v>
      </c>
      <c r="C4538" s="2" t="s">
        <v>11</v>
      </c>
      <c r="D4538" s="2" t="s">
        <v>12</v>
      </c>
      <c r="E4538" s="2" t="s">
        <v>373</v>
      </c>
      <c r="F4538" s="3">
        <v>13</v>
      </c>
      <c r="G4538" s="2" t="s">
        <v>18042</v>
      </c>
      <c r="H4538" s="2" t="s">
        <v>19248</v>
      </c>
      <c r="I4538" s="3" t="s">
        <v>19249</v>
      </c>
      <c r="J4538" s="3" t="s">
        <v>1098</v>
      </c>
      <c r="K4538" s="2" t="s">
        <v>19250</v>
      </c>
    </row>
    <row r="4539" spans="1:11" x14ac:dyDescent="0.25">
      <c r="A4539" s="2" t="s">
        <v>19251</v>
      </c>
      <c r="B4539" s="2" t="s">
        <v>9</v>
      </c>
      <c r="C4539" s="2" t="s">
        <v>11</v>
      </c>
      <c r="D4539" s="2" t="s">
        <v>12</v>
      </c>
      <c r="E4539" s="2" t="s">
        <v>373</v>
      </c>
      <c r="F4539" s="3">
        <v>14</v>
      </c>
      <c r="G4539" s="2" t="s">
        <v>18042</v>
      </c>
      <c r="H4539" s="2" t="s">
        <v>19252</v>
      </c>
      <c r="I4539" s="3" t="s">
        <v>19253</v>
      </c>
      <c r="J4539" s="3" t="s">
        <v>1098</v>
      </c>
      <c r="K4539" s="2" t="s">
        <v>19254</v>
      </c>
    </row>
    <row r="4540" spans="1:11" x14ac:dyDescent="0.25">
      <c r="A4540" s="2" t="s">
        <v>19255</v>
      </c>
      <c r="B4540" s="2" t="s">
        <v>9</v>
      </c>
      <c r="C4540" s="2" t="s">
        <v>11</v>
      </c>
      <c r="D4540" s="2" t="s">
        <v>12</v>
      </c>
      <c r="E4540" s="2" t="s">
        <v>373</v>
      </c>
      <c r="F4540" s="3">
        <v>15</v>
      </c>
      <c r="G4540" s="2" t="s">
        <v>18042</v>
      </c>
      <c r="H4540" s="2" t="s">
        <v>19256</v>
      </c>
      <c r="I4540" s="3" t="s">
        <v>19257</v>
      </c>
      <c r="J4540" s="3" t="s">
        <v>1098</v>
      </c>
      <c r="K4540" s="2" t="s">
        <v>19258</v>
      </c>
    </row>
    <row r="4541" spans="1:11" x14ac:dyDescent="0.25">
      <c r="A4541" s="2" t="s">
        <v>19259</v>
      </c>
      <c r="B4541" s="2" t="s">
        <v>9</v>
      </c>
      <c r="C4541" s="2" t="s">
        <v>11</v>
      </c>
      <c r="D4541" s="2" t="s">
        <v>12</v>
      </c>
      <c r="E4541" s="2" t="s">
        <v>373</v>
      </c>
      <c r="F4541" s="3">
        <v>16</v>
      </c>
      <c r="G4541" s="2" t="s">
        <v>18042</v>
      </c>
      <c r="H4541" s="2" t="s">
        <v>19260</v>
      </c>
      <c r="I4541" s="3" t="s">
        <v>19261</v>
      </c>
      <c r="J4541" s="3" t="s">
        <v>1137</v>
      </c>
      <c r="K4541" s="2" t="s">
        <v>19262</v>
      </c>
    </row>
    <row r="4542" spans="1:11" x14ac:dyDescent="0.25">
      <c r="A4542" s="2" t="s">
        <v>19263</v>
      </c>
      <c r="B4542" s="2" t="s">
        <v>9</v>
      </c>
      <c r="C4542" s="2" t="s">
        <v>11</v>
      </c>
      <c r="D4542" s="2" t="s">
        <v>12</v>
      </c>
      <c r="E4542" s="2" t="s">
        <v>486</v>
      </c>
      <c r="F4542" s="3">
        <v>0</v>
      </c>
      <c r="G4542" s="2" t="s">
        <v>18037</v>
      </c>
      <c r="H4542" s="2" t="s">
        <v>19264</v>
      </c>
      <c r="I4542" s="3" t="s">
        <v>19265</v>
      </c>
      <c r="J4542" s="3" t="s">
        <v>1132</v>
      </c>
      <c r="K4542" s="2" t="s">
        <v>19266</v>
      </c>
    </row>
    <row r="4543" spans="1:11" x14ac:dyDescent="0.25">
      <c r="A4543" s="2" t="s">
        <v>19267</v>
      </c>
      <c r="B4543" s="2" t="s">
        <v>9</v>
      </c>
      <c r="C4543" s="2" t="s">
        <v>11</v>
      </c>
      <c r="D4543" s="2" t="s">
        <v>12</v>
      </c>
      <c r="E4543" s="2" t="s">
        <v>486</v>
      </c>
      <c r="F4543" s="3">
        <v>1</v>
      </c>
      <c r="G4543" s="2" t="s">
        <v>18042</v>
      </c>
      <c r="H4543" s="2" t="s">
        <v>19268</v>
      </c>
      <c r="I4543" s="3" t="s">
        <v>19269</v>
      </c>
      <c r="J4543" s="3" t="s">
        <v>1132</v>
      </c>
      <c r="K4543" s="2" t="s">
        <v>19270</v>
      </c>
    </row>
    <row r="4544" spans="1:11" x14ac:dyDescent="0.25">
      <c r="A4544" s="2" t="s">
        <v>19271</v>
      </c>
      <c r="B4544" s="2" t="s">
        <v>9</v>
      </c>
      <c r="C4544" s="2" t="s">
        <v>11</v>
      </c>
      <c r="D4544" s="2" t="s">
        <v>12</v>
      </c>
      <c r="E4544" s="2" t="s">
        <v>486</v>
      </c>
      <c r="F4544" s="3">
        <v>2</v>
      </c>
      <c r="G4544" s="2" t="s">
        <v>18042</v>
      </c>
      <c r="H4544" s="2" t="s">
        <v>19272</v>
      </c>
      <c r="I4544" s="3" t="s">
        <v>19273</v>
      </c>
      <c r="J4544" s="3" t="s">
        <v>1132</v>
      </c>
      <c r="K4544" s="2" t="s">
        <v>19274</v>
      </c>
    </row>
    <row r="4545" spans="1:11" x14ac:dyDescent="0.25">
      <c r="A4545" s="2" t="s">
        <v>19275</v>
      </c>
      <c r="B4545" s="2" t="s">
        <v>9</v>
      </c>
      <c r="C4545" s="2" t="s">
        <v>11</v>
      </c>
      <c r="D4545" s="2" t="s">
        <v>12</v>
      </c>
      <c r="E4545" s="2" t="s">
        <v>486</v>
      </c>
      <c r="F4545" s="3">
        <v>3</v>
      </c>
      <c r="G4545" s="2" t="s">
        <v>18042</v>
      </c>
      <c r="H4545" s="2" t="s">
        <v>19276</v>
      </c>
      <c r="I4545" s="3" t="s">
        <v>19277</v>
      </c>
      <c r="J4545" s="3" t="s">
        <v>1132</v>
      </c>
      <c r="K4545" s="2" t="s">
        <v>19278</v>
      </c>
    </row>
    <row r="4546" spans="1:11" x14ac:dyDescent="0.25">
      <c r="A4546" s="2" t="s">
        <v>19279</v>
      </c>
      <c r="B4546" s="2" t="s">
        <v>9</v>
      </c>
      <c r="C4546" s="2" t="s">
        <v>11</v>
      </c>
      <c r="D4546" s="2" t="s">
        <v>12</v>
      </c>
      <c r="E4546" s="2" t="s">
        <v>486</v>
      </c>
      <c r="F4546" s="3">
        <v>4</v>
      </c>
      <c r="G4546" s="2" t="s">
        <v>18042</v>
      </c>
      <c r="H4546" s="2" t="s">
        <v>19280</v>
      </c>
      <c r="I4546" s="3" t="s">
        <v>19281</v>
      </c>
      <c r="J4546" s="3" t="s">
        <v>1132</v>
      </c>
      <c r="K4546" s="2" t="s">
        <v>19282</v>
      </c>
    </row>
    <row r="4547" spans="1:11" x14ac:dyDescent="0.25">
      <c r="A4547" s="2" t="s">
        <v>19283</v>
      </c>
      <c r="B4547" s="2" t="s">
        <v>9</v>
      </c>
      <c r="C4547" s="2" t="s">
        <v>11</v>
      </c>
      <c r="D4547" s="2" t="s">
        <v>12</v>
      </c>
      <c r="E4547" s="2" t="s">
        <v>486</v>
      </c>
      <c r="F4547" s="3">
        <v>5</v>
      </c>
      <c r="G4547" s="2" t="s">
        <v>18042</v>
      </c>
      <c r="H4547" s="2" t="s">
        <v>19284</v>
      </c>
      <c r="I4547" s="3" t="s">
        <v>19285</v>
      </c>
      <c r="J4547" s="3" t="s">
        <v>1132</v>
      </c>
      <c r="K4547" s="2" t="s">
        <v>19286</v>
      </c>
    </row>
    <row r="4548" spans="1:11" x14ac:dyDescent="0.25">
      <c r="A4548" s="2" t="s">
        <v>19287</v>
      </c>
      <c r="B4548" s="2" t="s">
        <v>9</v>
      </c>
      <c r="C4548" s="2" t="s">
        <v>11</v>
      </c>
      <c r="D4548" s="2" t="s">
        <v>12</v>
      </c>
      <c r="E4548" s="2" t="s">
        <v>486</v>
      </c>
      <c r="F4548" s="3">
        <v>6</v>
      </c>
      <c r="G4548" s="2" t="s">
        <v>18042</v>
      </c>
      <c r="H4548" s="2" t="s">
        <v>19288</v>
      </c>
      <c r="I4548" s="3" t="s">
        <v>19289</v>
      </c>
      <c r="J4548" s="3" t="s">
        <v>1132</v>
      </c>
      <c r="K4548" s="2" t="s">
        <v>19290</v>
      </c>
    </row>
    <row r="4549" spans="1:11" x14ac:dyDescent="0.25">
      <c r="A4549" s="2" t="s">
        <v>19291</v>
      </c>
      <c r="B4549" s="2" t="s">
        <v>9</v>
      </c>
      <c r="C4549" s="2" t="s">
        <v>11</v>
      </c>
      <c r="D4549" s="2" t="s">
        <v>12</v>
      </c>
      <c r="E4549" s="2" t="s">
        <v>486</v>
      </c>
      <c r="F4549" s="3">
        <v>7</v>
      </c>
      <c r="G4549" s="2" t="s">
        <v>18042</v>
      </c>
      <c r="H4549" s="2" t="s">
        <v>19292</v>
      </c>
      <c r="I4549" s="3" t="s">
        <v>19293</v>
      </c>
      <c r="J4549" s="3" t="s">
        <v>1132</v>
      </c>
      <c r="K4549" s="2" t="s">
        <v>19294</v>
      </c>
    </row>
    <row r="4550" spans="1:11" x14ac:dyDescent="0.25">
      <c r="A4550" s="2" t="s">
        <v>19295</v>
      </c>
      <c r="B4550" s="2" t="s">
        <v>9</v>
      </c>
      <c r="C4550" s="2" t="s">
        <v>11</v>
      </c>
      <c r="D4550" s="2" t="s">
        <v>12</v>
      </c>
      <c r="E4550" s="2" t="s">
        <v>486</v>
      </c>
      <c r="F4550" s="3">
        <v>8</v>
      </c>
      <c r="G4550" s="2" t="s">
        <v>18042</v>
      </c>
      <c r="H4550" s="2" t="s">
        <v>19296</v>
      </c>
      <c r="I4550" s="3" t="s">
        <v>19297</v>
      </c>
      <c r="J4550" s="3" t="s">
        <v>1132</v>
      </c>
      <c r="K4550" s="2" t="s">
        <v>19298</v>
      </c>
    </row>
    <row r="4551" spans="1:11" x14ac:dyDescent="0.25">
      <c r="A4551" s="2" t="s">
        <v>19299</v>
      </c>
      <c r="B4551" s="2" t="s">
        <v>9</v>
      </c>
      <c r="C4551" s="2" t="s">
        <v>11</v>
      </c>
      <c r="D4551" s="2" t="s">
        <v>12</v>
      </c>
      <c r="E4551" s="2" t="s">
        <v>486</v>
      </c>
      <c r="F4551" s="3">
        <v>9</v>
      </c>
      <c r="G4551" s="2" t="s">
        <v>18042</v>
      </c>
      <c r="H4551" s="2" t="s">
        <v>19300</v>
      </c>
      <c r="I4551" s="3" t="s">
        <v>19301</v>
      </c>
      <c r="J4551" s="3" t="s">
        <v>1132</v>
      </c>
      <c r="K4551" s="2" t="s">
        <v>19302</v>
      </c>
    </row>
    <row r="4552" spans="1:11" x14ac:dyDescent="0.25">
      <c r="A4552" s="2" t="s">
        <v>19303</v>
      </c>
      <c r="B4552" s="2" t="s">
        <v>9</v>
      </c>
      <c r="C4552" s="2" t="s">
        <v>11</v>
      </c>
      <c r="D4552" s="2" t="s">
        <v>12</v>
      </c>
      <c r="E4552" s="2" t="s">
        <v>486</v>
      </c>
      <c r="F4552" s="3">
        <v>10</v>
      </c>
      <c r="G4552" s="2" t="s">
        <v>18042</v>
      </c>
      <c r="H4552" s="2" t="s">
        <v>19304</v>
      </c>
      <c r="I4552" s="3" t="s">
        <v>19305</v>
      </c>
      <c r="J4552" s="3" t="s">
        <v>1132</v>
      </c>
      <c r="K4552" s="2" t="s">
        <v>19306</v>
      </c>
    </row>
    <row r="4553" spans="1:11" x14ac:dyDescent="0.25">
      <c r="A4553" s="2" t="s">
        <v>19307</v>
      </c>
      <c r="B4553" s="2" t="s">
        <v>9</v>
      </c>
      <c r="C4553" s="2" t="s">
        <v>11</v>
      </c>
      <c r="D4553" s="2" t="s">
        <v>12</v>
      </c>
      <c r="E4553" s="2" t="s">
        <v>486</v>
      </c>
      <c r="F4553" s="3">
        <v>11</v>
      </c>
      <c r="G4553" s="2" t="s">
        <v>18042</v>
      </c>
      <c r="H4553" s="2" t="s">
        <v>19308</v>
      </c>
      <c r="I4553" s="3" t="s">
        <v>19309</v>
      </c>
      <c r="J4553" s="3" t="s">
        <v>1132</v>
      </c>
      <c r="K4553" s="2" t="s">
        <v>19310</v>
      </c>
    </row>
    <row r="4554" spans="1:11" x14ac:dyDescent="0.25">
      <c r="A4554" s="2" t="s">
        <v>19311</v>
      </c>
      <c r="B4554" s="2" t="s">
        <v>9</v>
      </c>
      <c r="C4554" s="2" t="s">
        <v>11</v>
      </c>
      <c r="D4554" s="2" t="s">
        <v>12</v>
      </c>
      <c r="E4554" s="2" t="s">
        <v>486</v>
      </c>
      <c r="F4554" s="3">
        <v>12</v>
      </c>
      <c r="G4554" s="2" t="s">
        <v>18042</v>
      </c>
      <c r="H4554" s="2" t="s">
        <v>19312</v>
      </c>
      <c r="I4554" s="3" t="s">
        <v>19313</v>
      </c>
      <c r="J4554" s="3" t="s">
        <v>1132</v>
      </c>
      <c r="K4554" s="2" t="s">
        <v>19314</v>
      </c>
    </row>
    <row r="4555" spans="1:11" x14ac:dyDescent="0.25">
      <c r="A4555" s="2" t="s">
        <v>19315</v>
      </c>
      <c r="B4555" s="2" t="s">
        <v>9</v>
      </c>
      <c r="C4555" s="2" t="s">
        <v>11</v>
      </c>
      <c r="D4555" s="2" t="s">
        <v>12</v>
      </c>
      <c r="E4555" s="2" t="s">
        <v>486</v>
      </c>
      <c r="F4555" s="3">
        <v>13</v>
      </c>
      <c r="G4555" s="2" t="s">
        <v>18042</v>
      </c>
      <c r="H4555" s="2" t="s">
        <v>19316</v>
      </c>
      <c r="I4555" s="3" t="s">
        <v>19317</v>
      </c>
      <c r="J4555" s="3" t="s">
        <v>1132</v>
      </c>
      <c r="K4555" s="2" t="s">
        <v>19318</v>
      </c>
    </row>
    <row r="4556" spans="1:11" x14ac:dyDescent="0.25">
      <c r="A4556" s="2" t="s">
        <v>19319</v>
      </c>
      <c r="B4556" s="2" t="s">
        <v>9</v>
      </c>
      <c r="C4556" s="2" t="s">
        <v>11</v>
      </c>
      <c r="D4556" s="2" t="s">
        <v>12</v>
      </c>
      <c r="E4556" s="2" t="s">
        <v>486</v>
      </c>
      <c r="F4556" s="3">
        <v>14</v>
      </c>
      <c r="G4556" s="2" t="s">
        <v>18042</v>
      </c>
      <c r="H4556" s="2" t="s">
        <v>19320</v>
      </c>
      <c r="I4556" s="3" t="s">
        <v>19321</v>
      </c>
      <c r="J4556" s="3" t="s">
        <v>1132</v>
      </c>
      <c r="K4556" s="2" t="s">
        <v>19322</v>
      </c>
    </row>
    <row r="4557" spans="1:11" x14ac:dyDescent="0.25">
      <c r="A4557" s="2" t="s">
        <v>19323</v>
      </c>
      <c r="B4557" s="2" t="s">
        <v>9</v>
      </c>
      <c r="C4557" s="2" t="s">
        <v>11</v>
      </c>
      <c r="D4557" s="2" t="s">
        <v>12</v>
      </c>
      <c r="E4557" s="2" t="s">
        <v>486</v>
      </c>
      <c r="F4557" s="3">
        <v>15</v>
      </c>
      <c r="G4557" s="2" t="s">
        <v>18042</v>
      </c>
      <c r="H4557" s="2" t="s">
        <v>19324</v>
      </c>
      <c r="I4557" s="3" t="s">
        <v>19325</v>
      </c>
      <c r="J4557" s="3" t="s">
        <v>1132</v>
      </c>
      <c r="K4557" s="2" t="s">
        <v>19326</v>
      </c>
    </row>
    <row r="4558" spans="1:11" x14ac:dyDescent="0.25">
      <c r="A4558" s="2" t="s">
        <v>19327</v>
      </c>
      <c r="B4558" s="2" t="s">
        <v>9</v>
      </c>
      <c r="C4558" s="2" t="s">
        <v>11</v>
      </c>
      <c r="D4558" s="2" t="s">
        <v>12</v>
      </c>
      <c r="E4558" s="2" t="s">
        <v>486</v>
      </c>
      <c r="F4558" s="3">
        <v>16</v>
      </c>
      <c r="G4558" s="2" t="s">
        <v>18042</v>
      </c>
      <c r="H4558" s="2" t="s">
        <v>19328</v>
      </c>
      <c r="I4558" s="3" t="s">
        <v>19329</v>
      </c>
      <c r="J4558" s="3" t="s">
        <v>1132</v>
      </c>
      <c r="K4558" s="2" t="s">
        <v>19330</v>
      </c>
    </row>
    <row r="4559" spans="1:11" x14ac:dyDescent="0.25">
      <c r="A4559" s="2" t="s">
        <v>19331</v>
      </c>
      <c r="B4559" s="2" t="s">
        <v>9</v>
      </c>
      <c r="C4559" s="2" t="s">
        <v>11</v>
      </c>
      <c r="D4559" s="2" t="s">
        <v>12</v>
      </c>
      <c r="E4559" s="2" t="s">
        <v>385</v>
      </c>
      <c r="F4559" s="3">
        <v>0</v>
      </c>
      <c r="G4559" s="2" t="s">
        <v>18037</v>
      </c>
      <c r="H4559" s="2" t="s">
        <v>19332</v>
      </c>
      <c r="I4559" s="3" t="s">
        <v>19333</v>
      </c>
      <c r="J4559" s="3" t="s">
        <v>1098</v>
      </c>
      <c r="K4559" s="2" t="s">
        <v>19334</v>
      </c>
    </row>
    <row r="4560" spans="1:11" x14ac:dyDescent="0.25">
      <c r="A4560" s="2" t="s">
        <v>19335</v>
      </c>
      <c r="B4560" s="2" t="s">
        <v>9</v>
      </c>
      <c r="C4560" s="2" t="s">
        <v>11</v>
      </c>
      <c r="D4560" s="2" t="s">
        <v>12</v>
      </c>
      <c r="E4560" s="2" t="s">
        <v>385</v>
      </c>
      <c r="F4560" s="3">
        <v>1</v>
      </c>
      <c r="G4560" s="2" t="s">
        <v>18042</v>
      </c>
      <c r="H4560" s="2" t="s">
        <v>19336</v>
      </c>
      <c r="I4560" s="3" t="s">
        <v>19337</v>
      </c>
      <c r="J4560" s="3" t="s">
        <v>1098</v>
      </c>
      <c r="K4560" s="2" t="s">
        <v>19338</v>
      </c>
    </row>
    <row r="4561" spans="1:11" x14ac:dyDescent="0.25">
      <c r="A4561" s="2" t="s">
        <v>19339</v>
      </c>
      <c r="B4561" s="2" t="s">
        <v>9</v>
      </c>
      <c r="C4561" s="2" t="s">
        <v>11</v>
      </c>
      <c r="D4561" s="2" t="s">
        <v>12</v>
      </c>
      <c r="E4561" s="2" t="s">
        <v>385</v>
      </c>
      <c r="F4561" s="3">
        <v>2</v>
      </c>
      <c r="G4561" s="2" t="s">
        <v>18042</v>
      </c>
      <c r="H4561" s="2" t="s">
        <v>19340</v>
      </c>
      <c r="I4561" s="3" t="s">
        <v>19341</v>
      </c>
      <c r="J4561" s="3" t="s">
        <v>1098</v>
      </c>
      <c r="K4561" s="2" t="s">
        <v>19342</v>
      </c>
    </row>
    <row r="4562" spans="1:11" x14ac:dyDescent="0.25">
      <c r="A4562" s="2" t="s">
        <v>19343</v>
      </c>
      <c r="B4562" s="2" t="s">
        <v>9</v>
      </c>
      <c r="C4562" s="2" t="s">
        <v>11</v>
      </c>
      <c r="D4562" s="2" t="s">
        <v>12</v>
      </c>
      <c r="E4562" s="2" t="s">
        <v>385</v>
      </c>
      <c r="F4562" s="3">
        <v>3</v>
      </c>
      <c r="G4562" s="2" t="s">
        <v>18042</v>
      </c>
      <c r="H4562" s="2" t="s">
        <v>19344</v>
      </c>
      <c r="I4562" s="3" t="s">
        <v>19345</v>
      </c>
      <c r="J4562" s="3" t="s">
        <v>1132</v>
      </c>
      <c r="K4562" s="2" t="s">
        <v>19346</v>
      </c>
    </row>
    <row r="4563" spans="1:11" x14ac:dyDescent="0.25">
      <c r="A4563" s="2" t="s">
        <v>19347</v>
      </c>
      <c r="B4563" s="2" t="s">
        <v>9</v>
      </c>
      <c r="C4563" s="2" t="s">
        <v>11</v>
      </c>
      <c r="D4563" s="2" t="s">
        <v>12</v>
      </c>
      <c r="E4563" s="2" t="s">
        <v>385</v>
      </c>
      <c r="F4563" s="3">
        <v>4</v>
      </c>
      <c r="G4563" s="2" t="s">
        <v>18042</v>
      </c>
      <c r="H4563" s="2" t="s">
        <v>19348</v>
      </c>
      <c r="I4563" s="3" t="s">
        <v>19349</v>
      </c>
      <c r="J4563" s="3" t="s">
        <v>1098</v>
      </c>
      <c r="K4563" s="2" t="s">
        <v>19350</v>
      </c>
    </row>
    <row r="4564" spans="1:11" x14ac:dyDescent="0.25">
      <c r="A4564" s="2" t="s">
        <v>19351</v>
      </c>
      <c r="B4564" s="2" t="s">
        <v>9</v>
      </c>
      <c r="C4564" s="2" t="s">
        <v>11</v>
      </c>
      <c r="D4564" s="2" t="s">
        <v>12</v>
      </c>
      <c r="E4564" s="2" t="s">
        <v>385</v>
      </c>
      <c r="F4564" s="3">
        <v>5</v>
      </c>
      <c r="G4564" s="2" t="s">
        <v>18042</v>
      </c>
      <c r="H4564" s="2" t="s">
        <v>19352</v>
      </c>
      <c r="I4564" s="3" t="s">
        <v>19353</v>
      </c>
      <c r="J4564" s="3" t="s">
        <v>1098</v>
      </c>
      <c r="K4564" s="2" t="s">
        <v>19354</v>
      </c>
    </row>
    <row r="4565" spans="1:11" x14ac:dyDescent="0.25">
      <c r="A4565" s="2" t="s">
        <v>19355</v>
      </c>
      <c r="B4565" s="2" t="s">
        <v>9</v>
      </c>
      <c r="C4565" s="2" t="s">
        <v>11</v>
      </c>
      <c r="D4565" s="2" t="s">
        <v>12</v>
      </c>
      <c r="E4565" s="2" t="s">
        <v>385</v>
      </c>
      <c r="F4565" s="3">
        <v>6</v>
      </c>
      <c r="G4565" s="2" t="s">
        <v>18042</v>
      </c>
      <c r="H4565" s="2" t="s">
        <v>19356</v>
      </c>
      <c r="I4565" s="3" t="s">
        <v>19357</v>
      </c>
      <c r="J4565" s="3" t="s">
        <v>1098</v>
      </c>
      <c r="K4565" s="2" t="s">
        <v>19358</v>
      </c>
    </row>
    <row r="4566" spans="1:11" x14ac:dyDescent="0.25">
      <c r="A4566" s="2" t="s">
        <v>19359</v>
      </c>
      <c r="B4566" s="2" t="s">
        <v>9</v>
      </c>
      <c r="C4566" s="2" t="s">
        <v>11</v>
      </c>
      <c r="D4566" s="2" t="s">
        <v>12</v>
      </c>
      <c r="E4566" s="2" t="s">
        <v>385</v>
      </c>
      <c r="F4566" s="3">
        <v>7</v>
      </c>
      <c r="G4566" s="2" t="s">
        <v>18042</v>
      </c>
      <c r="H4566" s="2" t="s">
        <v>19360</v>
      </c>
      <c r="I4566" s="3" t="s">
        <v>19361</v>
      </c>
      <c r="J4566" s="3" t="s">
        <v>1098</v>
      </c>
      <c r="K4566" s="2" t="s">
        <v>19362</v>
      </c>
    </row>
    <row r="4567" spans="1:11" x14ac:dyDescent="0.25">
      <c r="A4567" s="2" t="s">
        <v>19363</v>
      </c>
      <c r="B4567" s="2" t="s">
        <v>9</v>
      </c>
      <c r="C4567" s="2" t="s">
        <v>11</v>
      </c>
      <c r="D4567" s="2" t="s">
        <v>12</v>
      </c>
      <c r="E4567" s="2" t="s">
        <v>385</v>
      </c>
      <c r="F4567" s="3">
        <v>8</v>
      </c>
      <c r="G4567" s="2" t="s">
        <v>18042</v>
      </c>
      <c r="H4567" s="2" t="s">
        <v>19364</v>
      </c>
      <c r="I4567" s="3" t="s">
        <v>19365</v>
      </c>
      <c r="J4567" s="3" t="s">
        <v>1098</v>
      </c>
      <c r="K4567" s="2" t="s">
        <v>19366</v>
      </c>
    </row>
    <row r="4568" spans="1:11" x14ac:dyDescent="0.25">
      <c r="A4568" s="2" t="s">
        <v>19367</v>
      </c>
      <c r="B4568" s="2" t="s">
        <v>9</v>
      </c>
      <c r="C4568" s="2" t="s">
        <v>11</v>
      </c>
      <c r="D4568" s="2" t="s">
        <v>12</v>
      </c>
      <c r="E4568" s="2" t="s">
        <v>385</v>
      </c>
      <c r="F4568" s="3">
        <v>9</v>
      </c>
      <c r="G4568" s="2" t="s">
        <v>18042</v>
      </c>
      <c r="H4568" s="2" t="s">
        <v>19368</v>
      </c>
      <c r="I4568" s="3" t="s">
        <v>19369</v>
      </c>
      <c r="J4568" s="3" t="s">
        <v>1098</v>
      </c>
      <c r="K4568" s="2" t="s">
        <v>19370</v>
      </c>
    </row>
    <row r="4569" spans="1:11" x14ac:dyDescent="0.25">
      <c r="A4569" s="2" t="s">
        <v>19371</v>
      </c>
      <c r="B4569" s="2" t="s">
        <v>9</v>
      </c>
      <c r="C4569" s="2" t="s">
        <v>11</v>
      </c>
      <c r="D4569" s="2" t="s">
        <v>12</v>
      </c>
      <c r="E4569" s="2" t="s">
        <v>385</v>
      </c>
      <c r="F4569" s="3">
        <v>10</v>
      </c>
      <c r="G4569" s="2" t="s">
        <v>18042</v>
      </c>
      <c r="H4569" s="2" t="s">
        <v>19372</v>
      </c>
      <c r="I4569" s="3" t="s">
        <v>19373</v>
      </c>
      <c r="J4569" s="3" t="s">
        <v>1098</v>
      </c>
      <c r="K4569" s="2" t="s">
        <v>19374</v>
      </c>
    </row>
    <row r="4570" spans="1:11" x14ac:dyDescent="0.25">
      <c r="A4570" s="2" t="s">
        <v>19375</v>
      </c>
      <c r="B4570" s="2" t="s">
        <v>9</v>
      </c>
      <c r="C4570" s="2" t="s">
        <v>11</v>
      </c>
      <c r="D4570" s="2" t="s">
        <v>12</v>
      </c>
      <c r="E4570" s="2" t="s">
        <v>385</v>
      </c>
      <c r="F4570" s="3">
        <v>11</v>
      </c>
      <c r="G4570" s="2" t="s">
        <v>18042</v>
      </c>
      <c r="H4570" s="2" t="s">
        <v>19376</v>
      </c>
      <c r="I4570" s="3" t="s">
        <v>19377</v>
      </c>
      <c r="J4570" s="3" t="s">
        <v>1098</v>
      </c>
      <c r="K4570" s="2" t="s">
        <v>19378</v>
      </c>
    </row>
    <row r="4571" spans="1:11" x14ac:dyDescent="0.25">
      <c r="A4571" s="2" t="s">
        <v>19379</v>
      </c>
      <c r="B4571" s="2" t="s">
        <v>9</v>
      </c>
      <c r="C4571" s="2" t="s">
        <v>11</v>
      </c>
      <c r="D4571" s="2" t="s">
        <v>12</v>
      </c>
      <c r="E4571" s="2" t="s">
        <v>385</v>
      </c>
      <c r="F4571" s="3">
        <v>12</v>
      </c>
      <c r="G4571" s="2" t="s">
        <v>18042</v>
      </c>
      <c r="H4571" s="2" t="s">
        <v>19380</v>
      </c>
      <c r="I4571" s="3" t="s">
        <v>19381</v>
      </c>
      <c r="J4571" s="3" t="s">
        <v>1098</v>
      </c>
      <c r="K4571" s="2" t="s">
        <v>19382</v>
      </c>
    </row>
    <row r="4572" spans="1:11" x14ac:dyDescent="0.25">
      <c r="A4572" s="2" t="s">
        <v>19383</v>
      </c>
      <c r="B4572" s="2" t="s">
        <v>9</v>
      </c>
      <c r="C4572" s="2" t="s">
        <v>11</v>
      </c>
      <c r="D4572" s="2" t="s">
        <v>12</v>
      </c>
      <c r="E4572" s="2" t="s">
        <v>385</v>
      </c>
      <c r="F4572" s="3">
        <v>13</v>
      </c>
      <c r="G4572" s="2" t="s">
        <v>18042</v>
      </c>
      <c r="H4572" s="2" t="s">
        <v>19384</v>
      </c>
      <c r="I4572" s="3" t="s">
        <v>19385</v>
      </c>
      <c r="J4572" s="3" t="s">
        <v>1098</v>
      </c>
      <c r="K4572" s="2" t="s">
        <v>19386</v>
      </c>
    </row>
    <row r="4573" spans="1:11" x14ac:dyDescent="0.25">
      <c r="A4573" s="2" t="s">
        <v>19387</v>
      </c>
      <c r="B4573" s="2" t="s">
        <v>9</v>
      </c>
      <c r="C4573" s="2" t="s">
        <v>11</v>
      </c>
      <c r="D4573" s="2" t="s">
        <v>12</v>
      </c>
      <c r="E4573" s="2" t="s">
        <v>385</v>
      </c>
      <c r="F4573" s="3">
        <v>14</v>
      </c>
      <c r="G4573" s="2" t="s">
        <v>18042</v>
      </c>
      <c r="H4573" s="2" t="s">
        <v>19388</v>
      </c>
      <c r="I4573" s="3" t="s">
        <v>19389</v>
      </c>
      <c r="J4573" s="3" t="s">
        <v>1132</v>
      </c>
      <c r="K4573" s="2" t="s">
        <v>19390</v>
      </c>
    </row>
    <row r="4574" spans="1:11" x14ac:dyDescent="0.25">
      <c r="A4574" s="2" t="s">
        <v>19391</v>
      </c>
      <c r="B4574" s="2" t="s">
        <v>9</v>
      </c>
      <c r="C4574" s="2" t="s">
        <v>11</v>
      </c>
      <c r="D4574" s="2" t="s">
        <v>12</v>
      </c>
      <c r="E4574" s="2" t="s">
        <v>385</v>
      </c>
      <c r="F4574" s="3">
        <v>15</v>
      </c>
      <c r="G4574" s="2" t="s">
        <v>18042</v>
      </c>
      <c r="H4574" s="2" t="s">
        <v>19392</v>
      </c>
      <c r="I4574" s="3" t="s">
        <v>19393</v>
      </c>
      <c r="J4574" s="3" t="s">
        <v>1098</v>
      </c>
      <c r="K4574" s="2" t="s">
        <v>19394</v>
      </c>
    </row>
    <row r="4575" spans="1:11" x14ac:dyDescent="0.25">
      <c r="A4575" s="2" t="s">
        <v>19395</v>
      </c>
      <c r="B4575" s="2" t="s">
        <v>9</v>
      </c>
      <c r="C4575" s="2" t="s">
        <v>11</v>
      </c>
      <c r="D4575" s="2" t="s">
        <v>12</v>
      </c>
      <c r="E4575" s="2" t="s">
        <v>385</v>
      </c>
      <c r="F4575" s="3">
        <v>16</v>
      </c>
      <c r="G4575" s="2" t="s">
        <v>18042</v>
      </c>
      <c r="H4575" s="2" t="s">
        <v>19396</v>
      </c>
      <c r="I4575" s="3" t="s">
        <v>19397</v>
      </c>
      <c r="J4575" s="3" t="s">
        <v>1098</v>
      </c>
      <c r="K4575" s="2" t="s">
        <v>19398</v>
      </c>
    </row>
    <row r="4576" spans="1:11" x14ac:dyDescent="0.25">
      <c r="A4576" s="2" t="s">
        <v>19399</v>
      </c>
      <c r="B4576" s="2" t="s">
        <v>19</v>
      </c>
      <c r="C4576" s="2" t="s">
        <v>20</v>
      </c>
      <c r="D4576" s="2" t="s">
        <v>12</v>
      </c>
      <c r="E4576" s="2" t="s">
        <v>388</v>
      </c>
      <c r="F4576" s="3">
        <v>0</v>
      </c>
      <c r="G4576" s="2" t="s">
        <v>18037</v>
      </c>
      <c r="H4576" s="2" t="s">
        <v>19400</v>
      </c>
      <c r="I4576" s="3" t="s">
        <v>19401</v>
      </c>
      <c r="J4576" s="3" t="s">
        <v>1098</v>
      </c>
      <c r="K4576" s="2" t="s">
        <v>19402</v>
      </c>
    </row>
    <row r="4577" spans="1:11" x14ac:dyDescent="0.25">
      <c r="A4577" s="2" t="s">
        <v>19403</v>
      </c>
      <c r="B4577" s="2" t="s">
        <v>19</v>
      </c>
      <c r="C4577" s="2" t="s">
        <v>20</v>
      </c>
      <c r="D4577" s="2" t="s">
        <v>12</v>
      </c>
      <c r="E4577" s="2" t="s">
        <v>388</v>
      </c>
      <c r="F4577" s="3">
        <v>1</v>
      </c>
      <c r="G4577" s="2" t="s">
        <v>18042</v>
      </c>
      <c r="H4577" s="2" t="s">
        <v>19404</v>
      </c>
      <c r="I4577" s="3" t="s">
        <v>19405</v>
      </c>
      <c r="J4577" s="3" t="s">
        <v>1098</v>
      </c>
      <c r="K4577" s="2" t="s">
        <v>19406</v>
      </c>
    </row>
    <row r="4578" spans="1:11" x14ac:dyDescent="0.25">
      <c r="A4578" s="2" t="s">
        <v>19407</v>
      </c>
      <c r="B4578" s="2" t="s">
        <v>19</v>
      </c>
      <c r="C4578" s="2" t="s">
        <v>20</v>
      </c>
      <c r="D4578" s="2" t="s">
        <v>12</v>
      </c>
      <c r="E4578" s="2" t="s">
        <v>388</v>
      </c>
      <c r="F4578" s="3">
        <v>2</v>
      </c>
      <c r="G4578" s="2" t="s">
        <v>18042</v>
      </c>
      <c r="H4578" s="2" t="s">
        <v>19408</v>
      </c>
      <c r="I4578" s="3" t="s">
        <v>19409</v>
      </c>
      <c r="J4578" s="3" t="s">
        <v>1098</v>
      </c>
      <c r="K4578" s="2" t="s">
        <v>19410</v>
      </c>
    </row>
    <row r="4579" spans="1:11" x14ac:dyDescent="0.25">
      <c r="A4579" s="2" t="s">
        <v>19411</v>
      </c>
      <c r="B4579" s="2" t="s">
        <v>19</v>
      </c>
      <c r="C4579" s="2" t="s">
        <v>20</v>
      </c>
      <c r="D4579" s="2" t="s">
        <v>12</v>
      </c>
      <c r="E4579" s="2" t="s">
        <v>388</v>
      </c>
      <c r="F4579" s="3">
        <v>3</v>
      </c>
      <c r="G4579" s="2" t="s">
        <v>18042</v>
      </c>
      <c r="H4579" s="2" t="s">
        <v>19412</v>
      </c>
      <c r="I4579" s="3" t="s">
        <v>19413</v>
      </c>
      <c r="J4579" s="3" t="s">
        <v>1098</v>
      </c>
      <c r="K4579" s="2" t="s">
        <v>19414</v>
      </c>
    </row>
    <row r="4580" spans="1:11" x14ac:dyDescent="0.25">
      <c r="A4580" s="2" t="s">
        <v>19415</v>
      </c>
      <c r="B4580" s="2" t="s">
        <v>19</v>
      </c>
      <c r="C4580" s="2" t="s">
        <v>20</v>
      </c>
      <c r="D4580" s="2" t="s">
        <v>12</v>
      </c>
      <c r="E4580" s="2" t="s">
        <v>388</v>
      </c>
      <c r="F4580" s="3">
        <v>4</v>
      </c>
      <c r="G4580" s="2" t="s">
        <v>18042</v>
      </c>
      <c r="H4580" s="2" t="s">
        <v>19416</v>
      </c>
      <c r="I4580" s="3" t="s">
        <v>19417</v>
      </c>
      <c r="J4580" s="3" t="s">
        <v>1137</v>
      </c>
      <c r="K4580" s="2" t="s">
        <v>19418</v>
      </c>
    </row>
    <row r="4581" spans="1:11" x14ac:dyDescent="0.25">
      <c r="A4581" s="2" t="s">
        <v>19419</v>
      </c>
      <c r="B4581" s="2" t="s">
        <v>19</v>
      </c>
      <c r="C4581" s="2" t="s">
        <v>20</v>
      </c>
      <c r="D4581" s="2" t="s">
        <v>12</v>
      </c>
      <c r="E4581" s="2" t="s">
        <v>388</v>
      </c>
      <c r="F4581" s="3">
        <v>5</v>
      </c>
      <c r="G4581" s="2" t="s">
        <v>18042</v>
      </c>
      <c r="H4581" s="2" t="s">
        <v>19420</v>
      </c>
      <c r="I4581" s="3" t="s">
        <v>19421</v>
      </c>
      <c r="J4581" s="3" t="s">
        <v>1098</v>
      </c>
      <c r="K4581" s="2" t="s">
        <v>19422</v>
      </c>
    </row>
    <row r="4582" spans="1:11" x14ac:dyDescent="0.25">
      <c r="A4582" s="2" t="s">
        <v>19423</v>
      </c>
      <c r="B4582" s="2" t="s">
        <v>19</v>
      </c>
      <c r="C4582" s="2" t="s">
        <v>20</v>
      </c>
      <c r="D4582" s="2" t="s">
        <v>12</v>
      </c>
      <c r="E4582" s="2" t="s">
        <v>388</v>
      </c>
      <c r="F4582" s="3">
        <v>6</v>
      </c>
      <c r="G4582" s="2" t="s">
        <v>18042</v>
      </c>
      <c r="H4582" s="2" t="s">
        <v>19424</v>
      </c>
      <c r="I4582" s="3" t="s">
        <v>19425</v>
      </c>
      <c r="J4582" s="3" t="s">
        <v>1098</v>
      </c>
      <c r="K4582" s="2" t="s">
        <v>19426</v>
      </c>
    </row>
    <row r="4583" spans="1:11" x14ac:dyDescent="0.25">
      <c r="A4583" s="2" t="s">
        <v>19427</v>
      </c>
      <c r="B4583" s="2" t="s">
        <v>19</v>
      </c>
      <c r="C4583" s="2" t="s">
        <v>20</v>
      </c>
      <c r="D4583" s="2" t="s">
        <v>12</v>
      </c>
      <c r="E4583" s="2" t="s">
        <v>388</v>
      </c>
      <c r="F4583" s="3">
        <v>7</v>
      </c>
      <c r="G4583" s="2" t="s">
        <v>18042</v>
      </c>
      <c r="H4583" s="2" t="s">
        <v>19428</v>
      </c>
      <c r="I4583" s="3" t="s">
        <v>19429</v>
      </c>
      <c r="J4583" s="3" t="s">
        <v>1098</v>
      </c>
      <c r="K4583" s="2" t="s">
        <v>19430</v>
      </c>
    </row>
    <row r="4584" spans="1:11" x14ac:dyDescent="0.25">
      <c r="A4584" s="2" t="s">
        <v>19431</v>
      </c>
      <c r="B4584" s="2" t="s">
        <v>19</v>
      </c>
      <c r="C4584" s="2" t="s">
        <v>20</v>
      </c>
      <c r="D4584" s="2" t="s">
        <v>12</v>
      </c>
      <c r="E4584" s="2" t="s">
        <v>388</v>
      </c>
      <c r="F4584" s="3">
        <v>8</v>
      </c>
      <c r="G4584" s="2" t="s">
        <v>18042</v>
      </c>
      <c r="H4584" s="2" t="s">
        <v>19432</v>
      </c>
      <c r="I4584" s="3" t="s">
        <v>19433</v>
      </c>
      <c r="J4584" s="3" t="s">
        <v>1098</v>
      </c>
      <c r="K4584" s="2" t="s">
        <v>19434</v>
      </c>
    </row>
    <row r="4585" spans="1:11" x14ac:dyDescent="0.25">
      <c r="A4585" s="2" t="s">
        <v>19435</v>
      </c>
      <c r="B4585" s="2" t="s">
        <v>19</v>
      </c>
      <c r="C4585" s="2" t="s">
        <v>20</v>
      </c>
      <c r="D4585" s="2" t="s">
        <v>12</v>
      </c>
      <c r="E4585" s="2" t="s">
        <v>388</v>
      </c>
      <c r="F4585" s="3">
        <v>9</v>
      </c>
      <c r="G4585" s="2" t="s">
        <v>18042</v>
      </c>
      <c r="H4585" s="2" t="s">
        <v>19436</v>
      </c>
      <c r="I4585" s="3" t="s">
        <v>19437</v>
      </c>
      <c r="J4585" s="3" t="s">
        <v>1098</v>
      </c>
      <c r="K4585" s="2" t="s">
        <v>19438</v>
      </c>
    </row>
    <row r="4586" spans="1:11" x14ac:dyDescent="0.25">
      <c r="A4586" s="2" t="s">
        <v>19439</v>
      </c>
      <c r="B4586" s="2" t="s">
        <v>19</v>
      </c>
      <c r="C4586" s="2" t="s">
        <v>20</v>
      </c>
      <c r="D4586" s="2" t="s">
        <v>12</v>
      </c>
      <c r="E4586" s="2" t="s">
        <v>388</v>
      </c>
      <c r="F4586" s="3">
        <v>10</v>
      </c>
      <c r="G4586" s="2" t="s">
        <v>18042</v>
      </c>
      <c r="H4586" s="2" t="s">
        <v>19440</v>
      </c>
      <c r="I4586" s="3" t="s">
        <v>19441</v>
      </c>
      <c r="J4586" s="3" t="s">
        <v>1098</v>
      </c>
      <c r="K4586" s="2" t="s">
        <v>19442</v>
      </c>
    </row>
    <row r="4587" spans="1:11" x14ac:dyDescent="0.25">
      <c r="A4587" s="2" t="s">
        <v>19443</v>
      </c>
      <c r="B4587" s="2" t="s">
        <v>19</v>
      </c>
      <c r="C4587" s="2" t="s">
        <v>20</v>
      </c>
      <c r="D4587" s="2" t="s">
        <v>12</v>
      </c>
      <c r="E4587" s="2" t="s">
        <v>1144</v>
      </c>
      <c r="F4587" s="3">
        <v>0</v>
      </c>
      <c r="G4587" s="2" t="s">
        <v>18037</v>
      </c>
      <c r="H4587" s="2" t="s">
        <v>19444</v>
      </c>
      <c r="I4587" s="3" t="s">
        <v>19445</v>
      </c>
      <c r="J4587" s="3" t="s">
        <v>1098</v>
      </c>
      <c r="K4587" s="2" t="s">
        <v>19446</v>
      </c>
    </row>
    <row r="4588" spans="1:11" x14ac:dyDescent="0.25">
      <c r="A4588" s="2" t="s">
        <v>19447</v>
      </c>
      <c r="B4588" s="2" t="s">
        <v>19</v>
      </c>
      <c r="C4588" s="2" t="s">
        <v>20</v>
      </c>
      <c r="D4588" s="2" t="s">
        <v>12</v>
      </c>
      <c r="E4588" s="2" t="s">
        <v>1144</v>
      </c>
      <c r="F4588" s="3">
        <v>1</v>
      </c>
      <c r="G4588" s="2" t="s">
        <v>18042</v>
      </c>
      <c r="H4588" s="2" t="s">
        <v>19448</v>
      </c>
      <c r="I4588" s="3" t="s">
        <v>19449</v>
      </c>
      <c r="J4588" s="3" t="s">
        <v>2720</v>
      </c>
      <c r="K4588" s="2" t="s">
        <v>19450</v>
      </c>
    </row>
    <row r="4589" spans="1:11" x14ac:dyDescent="0.25">
      <c r="A4589" s="2" t="s">
        <v>19451</v>
      </c>
      <c r="B4589" s="2" t="s">
        <v>19</v>
      </c>
      <c r="C4589" s="2" t="s">
        <v>20</v>
      </c>
      <c r="D4589" s="2" t="s">
        <v>12</v>
      </c>
      <c r="E4589" s="2" t="s">
        <v>1144</v>
      </c>
      <c r="F4589" s="3">
        <v>2</v>
      </c>
      <c r="G4589" s="2" t="s">
        <v>18042</v>
      </c>
      <c r="H4589" s="2" t="s">
        <v>19452</v>
      </c>
      <c r="I4589" s="3" t="s">
        <v>19453</v>
      </c>
      <c r="J4589" s="3" t="s">
        <v>1098</v>
      </c>
      <c r="K4589" s="2" t="s">
        <v>19454</v>
      </c>
    </row>
    <row r="4590" spans="1:11" x14ac:dyDescent="0.25">
      <c r="A4590" s="2" t="s">
        <v>19455</v>
      </c>
      <c r="B4590" s="2" t="s">
        <v>19</v>
      </c>
      <c r="C4590" s="2" t="s">
        <v>20</v>
      </c>
      <c r="D4590" s="2" t="s">
        <v>12</v>
      </c>
      <c r="E4590" s="2" t="s">
        <v>1144</v>
      </c>
      <c r="F4590" s="3">
        <v>3</v>
      </c>
      <c r="G4590" s="2" t="s">
        <v>18042</v>
      </c>
      <c r="H4590" s="2" t="s">
        <v>19456</v>
      </c>
      <c r="I4590" s="3" t="s">
        <v>19457</v>
      </c>
      <c r="J4590" s="3" t="s">
        <v>1098</v>
      </c>
      <c r="K4590" s="2" t="s">
        <v>19458</v>
      </c>
    </row>
    <row r="4591" spans="1:11" x14ac:dyDescent="0.25">
      <c r="A4591" s="2" t="s">
        <v>19459</v>
      </c>
      <c r="B4591" s="2" t="s">
        <v>19</v>
      </c>
      <c r="C4591" s="2" t="s">
        <v>20</v>
      </c>
      <c r="D4591" s="2" t="s">
        <v>12</v>
      </c>
      <c r="E4591" s="2" t="s">
        <v>1144</v>
      </c>
      <c r="F4591" s="3">
        <v>4</v>
      </c>
      <c r="G4591" s="2" t="s">
        <v>18042</v>
      </c>
      <c r="H4591" s="2" t="s">
        <v>19460</v>
      </c>
      <c r="I4591" s="3" t="s">
        <v>19461</v>
      </c>
      <c r="J4591" s="3" t="s">
        <v>1098</v>
      </c>
      <c r="K4591" s="2" t="s">
        <v>19462</v>
      </c>
    </row>
    <row r="4592" spans="1:11" x14ac:dyDescent="0.25">
      <c r="A4592" s="2" t="s">
        <v>19463</v>
      </c>
      <c r="B4592" s="2" t="s">
        <v>19</v>
      </c>
      <c r="C4592" s="2" t="s">
        <v>20</v>
      </c>
      <c r="D4592" s="2" t="s">
        <v>12</v>
      </c>
      <c r="E4592" s="2" t="s">
        <v>1144</v>
      </c>
      <c r="F4592" s="3">
        <v>5</v>
      </c>
      <c r="G4592" s="2" t="s">
        <v>18042</v>
      </c>
      <c r="H4592" s="2" t="s">
        <v>19464</v>
      </c>
      <c r="I4592" s="3" t="s">
        <v>19465</v>
      </c>
      <c r="J4592" s="3" t="s">
        <v>1098</v>
      </c>
      <c r="K4592" s="2" t="s">
        <v>19466</v>
      </c>
    </row>
    <row r="4593" spans="1:11" x14ac:dyDescent="0.25">
      <c r="A4593" s="2" t="s">
        <v>19467</v>
      </c>
      <c r="B4593" s="2" t="s">
        <v>19</v>
      </c>
      <c r="C4593" s="2" t="s">
        <v>20</v>
      </c>
      <c r="D4593" s="2" t="s">
        <v>12</v>
      </c>
      <c r="E4593" s="2" t="s">
        <v>1144</v>
      </c>
      <c r="F4593" s="3">
        <v>6</v>
      </c>
      <c r="G4593" s="2" t="s">
        <v>18042</v>
      </c>
      <c r="H4593" s="2" t="s">
        <v>19468</v>
      </c>
      <c r="I4593" s="3" t="s">
        <v>19469</v>
      </c>
      <c r="J4593" s="3" t="s">
        <v>1098</v>
      </c>
      <c r="K4593" s="2" t="s">
        <v>19470</v>
      </c>
    </row>
    <row r="4594" spans="1:11" x14ac:dyDescent="0.25">
      <c r="A4594" s="2" t="s">
        <v>19471</v>
      </c>
      <c r="B4594" s="2" t="s">
        <v>19</v>
      </c>
      <c r="C4594" s="2" t="s">
        <v>20</v>
      </c>
      <c r="D4594" s="2" t="s">
        <v>12</v>
      </c>
      <c r="E4594" s="2" t="s">
        <v>1144</v>
      </c>
      <c r="F4594" s="3">
        <v>7</v>
      </c>
      <c r="G4594" s="2" t="s">
        <v>18042</v>
      </c>
      <c r="H4594" s="2" t="s">
        <v>19472</v>
      </c>
      <c r="I4594" s="3" t="s">
        <v>19473</v>
      </c>
      <c r="J4594" s="3" t="s">
        <v>1098</v>
      </c>
      <c r="K4594" s="2" t="s">
        <v>19474</v>
      </c>
    </row>
    <row r="4595" spans="1:11" x14ac:dyDescent="0.25">
      <c r="A4595" s="2" t="s">
        <v>19475</v>
      </c>
      <c r="B4595" s="2" t="s">
        <v>19</v>
      </c>
      <c r="C4595" s="2" t="s">
        <v>20</v>
      </c>
      <c r="D4595" s="2" t="s">
        <v>12</v>
      </c>
      <c r="E4595" s="2" t="s">
        <v>1144</v>
      </c>
      <c r="F4595" s="3">
        <v>8</v>
      </c>
      <c r="G4595" s="2" t="s">
        <v>18042</v>
      </c>
      <c r="H4595" s="2" t="s">
        <v>19476</v>
      </c>
      <c r="I4595" s="3" t="s">
        <v>19477</v>
      </c>
      <c r="J4595" s="3" t="s">
        <v>1098</v>
      </c>
      <c r="K4595" s="2" t="s">
        <v>19478</v>
      </c>
    </row>
    <row r="4596" spans="1:11" x14ac:dyDescent="0.25">
      <c r="A4596" s="2" t="s">
        <v>19479</v>
      </c>
      <c r="B4596" s="2" t="s">
        <v>19</v>
      </c>
      <c r="C4596" s="2" t="s">
        <v>20</v>
      </c>
      <c r="D4596" s="2" t="s">
        <v>12</v>
      </c>
      <c r="E4596" s="2" t="s">
        <v>1144</v>
      </c>
      <c r="F4596" s="3">
        <v>9</v>
      </c>
      <c r="G4596" s="2" t="s">
        <v>18042</v>
      </c>
      <c r="H4596" s="2" t="s">
        <v>19480</v>
      </c>
      <c r="I4596" s="3" t="s">
        <v>19481</v>
      </c>
      <c r="J4596" s="3" t="s">
        <v>1098</v>
      </c>
      <c r="K4596" s="2" t="s">
        <v>19482</v>
      </c>
    </row>
    <row r="4597" spans="1:11" x14ac:dyDescent="0.25">
      <c r="A4597" s="2" t="s">
        <v>19483</v>
      </c>
      <c r="B4597" s="2" t="s">
        <v>19</v>
      </c>
      <c r="C4597" s="2" t="s">
        <v>20</v>
      </c>
      <c r="D4597" s="2" t="s">
        <v>12</v>
      </c>
      <c r="E4597" s="2" t="s">
        <v>1144</v>
      </c>
      <c r="F4597" s="3">
        <v>10</v>
      </c>
      <c r="G4597" s="2" t="s">
        <v>18042</v>
      </c>
      <c r="H4597" s="2" t="s">
        <v>19484</v>
      </c>
      <c r="I4597" s="3" t="s">
        <v>19485</v>
      </c>
      <c r="J4597" s="3" t="s">
        <v>2720</v>
      </c>
      <c r="K4597" s="2" t="s">
        <v>19486</v>
      </c>
    </row>
    <row r="4598" spans="1:11" x14ac:dyDescent="0.25">
      <c r="A4598" s="2" t="s">
        <v>19487</v>
      </c>
      <c r="B4598" s="2" t="s">
        <v>19</v>
      </c>
      <c r="C4598" s="2" t="s">
        <v>20</v>
      </c>
      <c r="D4598" s="2" t="s">
        <v>12</v>
      </c>
      <c r="E4598" s="2" t="s">
        <v>657</v>
      </c>
      <c r="F4598" s="3">
        <v>0</v>
      </c>
      <c r="G4598" s="2" t="s">
        <v>18037</v>
      </c>
      <c r="H4598" s="2" t="s">
        <v>19488</v>
      </c>
      <c r="I4598" s="3" t="s">
        <v>19489</v>
      </c>
      <c r="J4598" s="3" t="s">
        <v>1098</v>
      </c>
      <c r="K4598" s="2" t="s">
        <v>19490</v>
      </c>
    </row>
    <row r="4599" spans="1:11" x14ac:dyDescent="0.25">
      <c r="A4599" s="2" t="s">
        <v>19491</v>
      </c>
      <c r="B4599" s="2" t="s">
        <v>19</v>
      </c>
      <c r="C4599" s="2" t="s">
        <v>20</v>
      </c>
      <c r="D4599" s="2" t="s">
        <v>12</v>
      </c>
      <c r="E4599" s="2" t="s">
        <v>657</v>
      </c>
      <c r="F4599" s="3">
        <v>1</v>
      </c>
      <c r="G4599" s="2" t="s">
        <v>18042</v>
      </c>
      <c r="H4599" s="2" t="s">
        <v>19492</v>
      </c>
      <c r="I4599" s="3" t="s">
        <v>19493</v>
      </c>
      <c r="J4599" s="3" t="s">
        <v>1098</v>
      </c>
      <c r="K4599" s="2" t="s">
        <v>19494</v>
      </c>
    </row>
    <row r="4600" spans="1:11" x14ac:dyDescent="0.25">
      <c r="A4600" s="2" t="s">
        <v>19495</v>
      </c>
      <c r="B4600" s="2" t="s">
        <v>19</v>
      </c>
      <c r="C4600" s="2" t="s">
        <v>20</v>
      </c>
      <c r="D4600" s="2" t="s">
        <v>12</v>
      </c>
      <c r="E4600" s="2" t="s">
        <v>657</v>
      </c>
      <c r="F4600" s="3">
        <v>2</v>
      </c>
      <c r="G4600" s="2" t="s">
        <v>18042</v>
      </c>
      <c r="H4600" s="2" t="s">
        <v>19496</v>
      </c>
      <c r="I4600" s="3" t="s">
        <v>19497</v>
      </c>
      <c r="J4600" s="3" t="s">
        <v>1098</v>
      </c>
      <c r="K4600" s="2" t="s">
        <v>19498</v>
      </c>
    </row>
    <row r="4601" spans="1:11" x14ac:dyDescent="0.25">
      <c r="A4601" s="2" t="s">
        <v>19499</v>
      </c>
      <c r="B4601" s="2" t="s">
        <v>19</v>
      </c>
      <c r="C4601" s="2" t="s">
        <v>20</v>
      </c>
      <c r="D4601" s="2" t="s">
        <v>12</v>
      </c>
      <c r="E4601" s="2" t="s">
        <v>657</v>
      </c>
      <c r="F4601" s="3">
        <v>3</v>
      </c>
      <c r="G4601" s="2" t="s">
        <v>18042</v>
      </c>
      <c r="H4601" s="2" t="s">
        <v>19500</v>
      </c>
      <c r="I4601" s="3" t="s">
        <v>19501</v>
      </c>
      <c r="J4601" s="3" t="s">
        <v>1098</v>
      </c>
      <c r="K4601" s="2" t="s">
        <v>19502</v>
      </c>
    </row>
    <row r="4602" spans="1:11" x14ac:dyDescent="0.25">
      <c r="A4602" s="2" t="s">
        <v>19503</v>
      </c>
      <c r="B4602" s="2" t="s">
        <v>19</v>
      </c>
      <c r="C4602" s="2" t="s">
        <v>20</v>
      </c>
      <c r="D4602" s="2" t="s">
        <v>12</v>
      </c>
      <c r="E4602" s="2" t="s">
        <v>657</v>
      </c>
      <c r="F4602" s="3">
        <v>4</v>
      </c>
      <c r="G4602" s="2" t="s">
        <v>18042</v>
      </c>
      <c r="H4602" s="2" t="s">
        <v>19504</v>
      </c>
      <c r="I4602" s="3" t="s">
        <v>19505</v>
      </c>
      <c r="J4602" s="3" t="s">
        <v>1098</v>
      </c>
      <c r="K4602" s="2" t="s">
        <v>19506</v>
      </c>
    </row>
    <row r="4603" spans="1:11" x14ac:dyDescent="0.25">
      <c r="A4603" s="2" t="s">
        <v>19507</v>
      </c>
      <c r="B4603" s="2" t="s">
        <v>19</v>
      </c>
      <c r="C4603" s="2" t="s">
        <v>20</v>
      </c>
      <c r="D4603" s="2" t="s">
        <v>12</v>
      </c>
      <c r="E4603" s="2" t="s">
        <v>657</v>
      </c>
      <c r="F4603" s="3">
        <v>5</v>
      </c>
      <c r="G4603" s="2" t="s">
        <v>18042</v>
      </c>
      <c r="H4603" s="2" t="s">
        <v>19508</v>
      </c>
      <c r="I4603" s="3" t="s">
        <v>19509</v>
      </c>
      <c r="J4603" s="3" t="s">
        <v>1098</v>
      </c>
      <c r="K4603" s="2" t="s">
        <v>19510</v>
      </c>
    </row>
    <row r="4604" spans="1:11" x14ac:dyDescent="0.25">
      <c r="A4604" s="2" t="s">
        <v>19511</v>
      </c>
      <c r="B4604" s="2" t="s">
        <v>19</v>
      </c>
      <c r="C4604" s="2" t="s">
        <v>20</v>
      </c>
      <c r="D4604" s="2" t="s">
        <v>12</v>
      </c>
      <c r="E4604" s="2" t="s">
        <v>657</v>
      </c>
      <c r="F4604" s="3">
        <v>6</v>
      </c>
      <c r="G4604" s="2" t="s">
        <v>18042</v>
      </c>
      <c r="H4604" s="2" t="s">
        <v>19512</v>
      </c>
      <c r="I4604" s="3" t="s">
        <v>19513</v>
      </c>
      <c r="J4604" s="3" t="s">
        <v>1132</v>
      </c>
      <c r="K4604" s="2" t="s">
        <v>19514</v>
      </c>
    </row>
    <row r="4605" spans="1:11" x14ac:dyDescent="0.25">
      <c r="A4605" s="2" t="s">
        <v>19515</v>
      </c>
      <c r="B4605" s="2" t="s">
        <v>19</v>
      </c>
      <c r="C4605" s="2" t="s">
        <v>20</v>
      </c>
      <c r="D4605" s="2" t="s">
        <v>12</v>
      </c>
      <c r="E4605" s="2" t="s">
        <v>657</v>
      </c>
      <c r="F4605" s="3">
        <v>7</v>
      </c>
      <c r="G4605" s="2" t="s">
        <v>18042</v>
      </c>
      <c r="H4605" s="2" t="s">
        <v>19516</v>
      </c>
      <c r="I4605" s="3" t="s">
        <v>19517</v>
      </c>
      <c r="J4605" s="3" t="s">
        <v>1098</v>
      </c>
      <c r="K4605" s="2" t="s">
        <v>19518</v>
      </c>
    </row>
    <row r="4606" spans="1:11" x14ac:dyDescent="0.25">
      <c r="A4606" s="2" t="s">
        <v>19519</v>
      </c>
      <c r="B4606" s="2" t="s">
        <v>19</v>
      </c>
      <c r="C4606" s="2" t="s">
        <v>20</v>
      </c>
      <c r="D4606" s="2" t="s">
        <v>12</v>
      </c>
      <c r="E4606" s="2" t="s">
        <v>657</v>
      </c>
      <c r="F4606" s="3">
        <v>8</v>
      </c>
      <c r="G4606" s="2" t="s">
        <v>18042</v>
      </c>
      <c r="H4606" s="2" t="s">
        <v>19520</v>
      </c>
      <c r="I4606" s="3" t="s">
        <v>19521</v>
      </c>
      <c r="J4606" s="3" t="s">
        <v>1098</v>
      </c>
      <c r="K4606" s="2" t="s">
        <v>19522</v>
      </c>
    </row>
    <row r="4607" spans="1:11" x14ac:dyDescent="0.25">
      <c r="A4607" s="2" t="s">
        <v>19523</v>
      </c>
      <c r="B4607" s="2" t="s">
        <v>19</v>
      </c>
      <c r="C4607" s="2" t="s">
        <v>20</v>
      </c>
      <c r="D4607" s="2" t="s">
        <v>12</v>
      </c>
      <c r="E4607" s="2" t="s">
        <v>657</v>
      </c>
      <c r="F4607" s="3">
        <v>9</v>
      </c>
      <c r="G4607" s="2" t="s">
        <v>18042</v>
      </c>
      <c r="H4607" s="2" t="s">
        <v>19524</v>
      </c>
      <c r="I4607" s="3" t="s">
        <v>19525</v>
      </c>
      <c r="J4607" s="3" t="s">
        <v>1098</v>
      </c>
      <c r="K4607" s="2" t="s">
        <v>19526</v>
      </c>
    </row>
    <row r="4608" spans="1:11" x14ac:dyDescent="0.25">
      <c r="A4608" s="2" t="s">
        <v>19527</v>
      </c>
      <c r="B4608" s="2" t="s">
        <v>19</v>
      </c>
      <c r="C4608" s="2" t="s">
        <v>20</v>
      </c>
      <c r="D4608" s="2" t="s">
        <v>12</v>
      </c>
      <c r="E4608" s="2" t="s">
        <v>657</v>
      </c>
      <c r="F4608" s="3">
        <v>10</v>
      </c>
      <c r="G4608" s="2" t="s">
        <v>18042</v>
      </c>
      <c r="H4608" s="2" t="s">
        <v>19528</v>
      </c>
      <c r="I4608" s="3" t="s">
        <v>19529</v>
      </c>
      <c r="J4608" s="3" t="s">
        <v>1098</v>
      </c>
      <c r="K4608" s="2" t="s">
        <v>19530</v>
      </c>
    </row>
    <row r="4609" spans="1:11" x14ac:dyDescent="0.25">
      <c r="A4609" s="2" t="s">
        <v>19531</v>
      </c>
      <c r="B4609" s="2" t="s">
        <v>19</v>
      </c>
      <c r="C4609" s="2" t="s">
        <v>20</v>
      </c>
      <c r="D4609" s="2" t="s">
        <v>12</v>
      </c>
      <c r="E4609" s="2" t="s">
        <v>364</v>
      </c>
      <c r="F4609" s="3">
        <v>0</v>
      </c>
      <c r="G4609" s="2" t="s">
        <v>18037</v>
      </c>
      <c r="H4609" s="2" t="s">
        <v>19532</v>
      </c>
      <c r="I4609" s="3" t="s">
        <v>19533</v>
      </c>
      <c r="J4609" s="3" t="s">
        <v>1098</v>
      </c>
      <c r="K4609" s="2" t="s">
        <v>19534</v>
      </c>
    </row>
    <row r="4610" spans="1:11" x14ac:dyDescent="0.25">
      <c r="A4610" s="2" t="s">
        <v>19535</v>
      </c>
      <c r="B4610" s="2" t="s">
        <v>19</v>
      </c>
      <c r="C4610" s="2" t="s">
        <v>20</v>
      </c>
      <c r="D4610" s="2" t="s">
        <v>12</v>
      </c>
      <c r="E4610" s="2" t="s">
        <v>364</v>
      </c>
      <c r="F4610" s="3">
        <v>1</v>
      </c>
      <c r="G4610" s="2" t="s">
        <v>18042</v>
      </c>
      <c r="H4610" s="2" t="s">
        <v>19536</v>
      </c>
      <c r="I4610" s="3" t="s">
        <v>19537</v>
      </c>
      <c r="J4610" s="3" t="s">
        <v>1098</v>
      </c>
      <c r="K4610" s="2" t="s">
        <v>19538</v>
      </c>
    </row>
    <row r="4611" spans="1:11" x14ac:dyDescent="0.25">
      <c r="A4611" s="2" t="s">
        <v>19539</v>
      </c>
      <c r="B4611" s="2" t="s">
        <v>19</v>
      </c>
      <c r="C4611" s="2" t="s">
        <v>20</v>
      </c>
      <c r="D4611" s="2" t="s">
        <v>12</v>
      </c>
      <c r="E4611" s="2" t="s">
        <v>364</v>
      </c>
      <c r="F4611" s="3">
        <v>2</v>
      </c>
      <c r="G4611" s="2" t="s">
        <v>18042</v>
      </c>
      <c r="H4611" s="2" t="s">
        <v>19540</v>
      </c>
      <c r="I4611" s="3" t="s">
        <v>19541</v>
      </c>
      <c r="J4611" s="3" t="s">
        <v>1098</v>
      </c>
      <c r="K4611" s="2" t="s">
        <v>19542</v>
      </c>
    </row>
    <row r="4612" spans="1:11" x14ac:dyDescent="0.25">
      <c r="A4612" s="2" t="s">
        <v>19543</v>
      </c>
      <c r="B4612" s="2" t="s">
        <v>19</v>
      </c>
      <c r="C4612" s="2" t="s">
        <v>20</v>
      </c>
      <c r="D4612" s="2" t="s">
        <v>12</v>
      </c>
      <c r="E4612" s="2" t="s">
        <v>364</v>
      </c>
      <c r="F4612" s="3">
        <v>3</v>
      </c>
      <c r="G4612" s="2" t="s">
        <v>18042</v>
      </c>
      <c r="H4612" s="2" t="s">
        <v>19544</v>
      </c>
      <c r="I4612" s="3" t="s">
        <v>19545</v>
      </c>
      <c r="J4612" s="3" t="s">
        <v>1098</v>
      </c>
      <c r="K4612" s="2" t="s">
        <v>19546</v>
      </c>
    </row>
    <row r="4613" spans="1:11" x14ac:dyDescent="0.25">
      <c r="A4613" s="2" t="s">
        <v>19547</v>
      </c>
      <c r="B4613" s="2" t="s">
        <v>19</v>
      </c>
      <c r="C4613" s="2" t="s">
        <v>20</v>
      </c>
      <c r="D4613" s="2" t="s">
        <v>12</v>
      </c>
      <c r="E4613" s="2" t="s">
        <v>364</v>
      </c>
      <c r="F4613" s="3">
        <v>4</v>
      </c>
      <c r="G4613" s="2" t="s">
        <v>18042</v>
      </c>
      <c r="H4613" s="2" t="s">
        <v>19548</v>
      </c>
      <c r="I4613" s="3" t="s">
        <v>19549</v>
      </c>
      <c r="J4613" s="3" t="s">
        <v>1098</v>
      </c>
      <c r="K4613" s="2" t="s">
        <v>19550</v>
      </c>
    </row>
    <row r="4614" spans="1:11" x14ac:dyDescent="0.25">
      <c r="A4614" s="2" t="s">
        <v>19551</v>
      </c>
      <c r="B4614" s="2" t="s">
        <v>19</v>
      </c>
      <c r="C4614" s="2" t="s">
        <v>20</v>
      </c>
      <c r="D4614" s="2" t="s">
        <v>12</v>
      </c>
      <c r="E4614" s="2" t="s">
        <v>364</v>
      </c>
      <c r="F4614" s="3">
        <v>5</v>
      </c>
      <c r="G4614" s="2" t="s">
        <v>18042</v>
      </c>
      <c r="H4614" s="2" t="s">
        <v>19552</v>
      </c>
      <c r="I4614" s="3" t="s">
        <v>19553</v>
      </c>
      <c r="J4614" s="3" t="s">
        <v>1098</v>
      </c>
      <c r="K4614" s="2" t="s">
        <v>19554</v>
      </c>
    </row>
    <row r="4615" spans="1:11" x14ac:dyDescent="0.25">
      <c r="A4615" s="2" t="s">
        <v>19555</v>
      </c>
      <c r="B4615" s="2" t="s">
        <v>19</v>
      </c>
      <c r="C4615" s="2" t="s">
        <v>20</v>
      </c>
      <c r="D4615" s="2" t="s">
        <v>12</v>
      </c>
      <c r="E4615" s="2" t="s">
        <v>364</v>
      </c>
      <c r="F4615" s="3">
        <v>6</v>
      </c>
      <c r="G4615" s="2" t="s">
        <v>18042</v>
      </c>
      <c r="H4615" s="2" t="s">
        <v>19556</v>
      </c>
      <c r="I4615" s="3" t="s">
        <v>19557</v>
      </c>
      <c r="J4615" s="3" t="s">
        <v>1098</v>
      </c>
      <c r="K4615" s="2" t="s">
        <v>19558</v>
      </c>
    </row>
    <row r="4616" spans="1:11" x14ac:dyDescent="0.25">
      <c r="A4616" s="2" t="s">
        <v>19559</v>
      </c>
      <c r="B4616" s="2" t="s">
        <v>19</v>
      </c>
      <c r="C4616" s="2" t="s">
        <v>20</v>
      </c>
      <c r="D4616" s="2" t="s">
        <v>12</v>
      </c>
      <c r="E4616" s="2" t="s">
        <v>364</v>
      </c>
      <c r="F4616" s="3">
        <v>7</v>
      </c>
      <c r="G4616" s="2" t="s">
        <v>18042</v>
      </c>
      <c r="H4616" s="2" t="s">
        <v>19560</v>
      </c>
      <c r="I4616" s="3" t="s">
        <v>19561</v>
      </c>
      <c r="J4616" s="3" t="s">
        <v>1098</v>
      </c>
      <c r="K4616" s="2" t="s">
        <v>19562</v>
      </c>
    </row>
    <row r="4617" spans="1:11" x14ac:dyDescent="0.25">
      <c r="A4617" s="2" t="s">
        <v>19563</v>
      </c>
      <c r="B4617" s="2" t="s">
        <v>19</v>
      </c>
      <c r="C4617" s="2" t="s">
        <v>20</v>
      </c>
      <c r="D4617" s="2" t="s">
        <v>12</v>
      </c>
      <c r="E4617" s="2" t="s">
        <v>364</v>
      </c>
      <c r="F4617" s="3">
        <v>8</v>
      </c>
      <c r="G4617" s="2" t="s">
        <v>18042</v>
      </c>
      <c r="H4617" s="2" t="s">
        <v>19564</v>
      </c>
      <c r="I4617" s="3" t="s">
        <v>19565</v>
      </c>
      <c r="J4617" s="3" t="s">
        <v>1098</v>
      </c>
      <c r="K4617" s="2" t="s">
        <v>19566</v>
      </c>
    </row>
    <row r="4618" spans="1:11" x14ac:dyDescent="0.25">
      <c r="A4618" s="2" t="s">
        <v>19567</v>
      </c>
      <c r="B4618" s="2" t="s">
        <v>19</v>
      </c>
      <c r="C4618" s="2" t="s">
        <v>20</v>
      </c>
      <c r="D4618" s="2" t="s">
        <v>12</v>
      </c>
      <c r="E4618" s="2" t="s">
        <v>364</v>
      </c>
      <c r="F4618" s="3">
        <v>9</v>
      </c>
      <c r="G4618" s="2" t="s">
        <v>18042</v>
      </c>
      <c r="H4618" s="2" t="s">
        <v>19568</v>
      </c>
      <c r="I4618" s="3" t="s">
        <v>19569</v>
      </c>
      <c r="J4618" s="3" t="s">
        <v>1098</v>
      </c>
      <c r="K4618" s="2" t="s">
        <v>19570</v>
      </c>
    </row>
    <row r="4619" spans="1:11" x14ac:dyDescent="0.25">
      <c r="A4619" s="2" t="s">
        <v>19571</v>
      </c>
      <c r="B4619" s="2" t="s">
        <v>19</v>
      </c>
      <c r="C4619" s="2" t="s">
        <v>20</v>
      </c>
      <c r="D4619" s="2" t="s">
        <v>12</v>
      </c>
      <c r="E4619" s="2" t="s">
        <v>364</v>
      </c>
      <c r="F4619" s="3">
        <v>10</v>
      </c>
      <c r="G4619" s="2" t="s">
        <v>18042</v>
      </c>
      <c r="H4619" s="2" t="s">
        <v>19572</v>
      </c>
      <c r="I4619" s="3" t="s">
        <v>19573</v>
      </c>
      <c r="J4619" s="3" t="s">
        <v>1098</v>
      </c>
      <c r="K4619" s="2" t="s">
        <v>19574</v>
      </c>
    </row>
    <row r="4620" spans="1:11" x14ac:dyDescent="0.25">
      <c r="A4620" s="2" t="s">
        <v>19575</v>
      </c>
      <c r="B4620" s="2" t="s">
        <v>19</v>
      </c>
      <c r="C4620" s="2" t="s">
        <v>20</v>
      </c>
      <c r="D4620" s="2" t="s">
        <v>12</v>
      </c>
      <c r="E4620" s="2" t="s">
        <v>19576</v>
      </c>
      <c r="F4620" s="3">
        <v>0</v>
      </c>
      <c r="G4620" s="2" t="s">
        <v>18037</v>
      </c>
      <c r="H4620" s="2" t="s">
        <v>19577</v>
      </c>
      <c r="I4620" s="3" t="s">
        <v>19578</v>
      </c>
      <c r="J4620" s="3" t="s">
        <v>1132</v>
      </c>
      <c r="K4620" s="2" t="s">
        <v>19579</v>
      </c>
    </row>
    <row r="4621" spans="1:11" x14ac:dyDescent="0.25">
      <c r="A4621" s="2" t="s">
        <v>19580</v>
      </c>
      <c r="B4621" s="2" t="s">
        <v>19</v>
      </c>
      <c r="C4621" s="2" t="s">
        <v>20</v>
      </c>
      <c r="D4621" s="2" t="s">
        <v>12</v>
      </c>
      <c r="E4621" s="2" t="s">
        <v>19576</v>
      </c>
      <c r="F4621" s="3">
        <v>1</v>
      </c>
      <c r="G4621" s="2" t="s">
        <v>18042</v>
      </c>
      <c r="H4621" s="2" t="s">
        <v>19581</v>
      </c>
      <c r="I4621" s="3" t="s">
        <v>19582</v>
      </c>
      <c r="J4621" s="3" t="s">
        <v>1132</v>
      </c>
      <c r="K4621" s="2" t="s">
        <v>19583</v>
      </c>
    </row>
    <row r="4622" spans="1:11" x14ac:dyDescent="0.25">
      <c r="A4622" s="2" t="s">
        <v>19584</v>
      </c>
      <c r="B4622" s="2" t="s">
        <v>19</v>
      </c>
      <c r="C4622" s="2" t="s">
        <v>20</v>
      </c>
      <c r="D4622" s="2" t="s">
        <v>12</v>
      </c>
      <c r="E4622" s="2" t="s">
        <v>19576</v>
      </c>
      <c r="F4622" s="3">
        <v>2</v>
      </c>
      <c r="G4622" s="2" t="s">
        <v>18042</v>
      </c>
      <c r="H4622" s="2" t="s">
        <v>19585</v>
      </c>
      <c r="I4622" s="3" t="s">
        <v>19586</v>
      </c>
      <c r="J4622" s="3" t="s">
        <v>1132</v>
      </c>
      <c r="K4622" s="2" t="s">
        <v>19587</v>
      </c>
    </row>
    <row r="4623" spans="1:11" x14ac:dyDescent="0.25">
      <c r="A4623" s="2" t="s">
        <v>19588</v>
      </c>
      <c r="B4623" s="2" t="s">
        <v>19</v>
      </c>
      <c r="C4623" s="2" t="s">
        <v>20</v>
      </c>
      <c r="D4623" s="2" t="s">
        <v>12</v>
      </c>
      <c r="E4623" s="2" t="s">
        <v>19576</v>
      </c>
      <c r="F4623" s="3">
        <v>3</v>
      </c>
      <c r="G4623" s="2" t="s">
        <v>18042</v>
      </c>
      <c r="H4623" s="2" t="s">
        <v>19589</v>
      </c>
      <c r="I4623" s="3" t="s">
        <v>19590</v>
      </c>
      <c r="J4623" s="3" t="s">
        <v>1132</v>
      </c>
      <c r="K4623" s="2" t="s">
        <v>19591</v>
      </c>
    </row>
    <row r="4624" spans="1:11" x14ac:dyDescent="0.25">
      <c r="A4624" s="2" t="s">
        <v>19592</v>
      </c>
      <c r="B4624" s="2" t="s">
        <v>19</v>
      </c>
      <c r="C4624" s="2" t="s">
        <v>20</v>
      </c>
      <c r="D4624" s="2" t="s">
        <v>12</v>
      </c>
      <c r="E4624" s="2" t="s">
        <v>19576</v>
      </c>
      <c r="F4624" s="3">
        <v>4</v>
      </c>
      <c r="G4624" s="2" t="s">
        <v>18042</v>
      </c>
      <c r="H4624" s="2" t="s">
        <v>19593</v>
      </c>
      <c r="I4624" s="3" t="s">
        <v>19594</v>
      </c>
      <c r="J4624" s="3" t="s">
        <v>1132</v>
      </c>
      <c r="K4624" s="2" t="s">
        <v>19595</v>
      </c>
    </row>
    <row r="4625" spans="1:11" x14ac:dyDescent="0.25">
      <c r="A4625" s="2" t="s">
        <v>19596</v>
      </c>
      <c r="B4625" s="2" t="s">
        <v>19</v>
      </c>
      <c r="C4625" s="2" t="s">
        <v>20</v>
      </c>
      <c r="D4625" s="2" t="s">
        <v>12</v>
      </c>
      <c r="E4625" s="2" t="s">
        <v>19576</v>
      </c>
      <c r="F4625" s="3">
        <v>5</v>
      </c>
      <c r="G4625" s="2" t="s">
        <v>18042</v>
      </c>
      <c r="H4625" s="2" t="s">
        <v>19597</v>
      </c>
      <c r="I4625" s="3" t="s">
        <v>19598</v>
      </c>
      <c r="J4625" s="3" t="s">
        <v>1132</v>
      </c>
      <c r="K4625" s="2" t="s">
        <v>19599</v>
      </c>
    </row>
    <row r="4626" spans="1:11" x14ac:dyDescent="0.25">
      <c r="A4626" s="2" t="s">
        <v>19600</v>
      </c>
      <c r="B4626" s="2" t="s">
        <v>19</v>
      </c>
      <c r="C4626" s="2" t="s">
        <v>20</v>
      </c>
      <c r="D4626" s="2" t="s">
        <v>12</v>
      </c>
      <c r="E4626" s="2" t="s">
        <v>19576</v>
      </c>
      <c r="F4626" s="3">
        <v>6</v>
      </c>
      <c r="G4626" s="2" t="s">
        <v>18042</v>
      </c>
      <c r="H4626" s="2" t="s">
        <v>19601</v>
      </c>
      <c r="I4626" s="3" t="s">
        <v>19602</v>
      </c>
      <c r="J4626" s="3" t="s">
        <v>1132</v>
      </c>
      <c r="K4626" s="2" t="s">
        <v>19603</v>
      </c>
    </row>
    <row r="4627" spans="1:11" x14ac:dyDescent="0.25">
      <c r="A4627" s="2" t="s">
        <v>19604</v>
      </c>
      <c r="B4627" s="2" t="s">
        <v>19</v>
      </c>
      <c r="C4627" s="2" t="s">
        <v>20</v>
      </c>
      <c r="D4627" s="2" t="s">
        <v>12</v>
      </c>
      <c r="E4627" s="2" t="s">
        <v>19576</v>
      </c>
      <c r="F4627" s="3">
        <v>7</v>
      </c>
      <c r="G4627" s="2" t="s">
        <v>18042</v>
      </c>
      <c r="H4627" s="2" t="s">
        <v>19605</v>
      </c>
      <c r="I4627" s="3" t="s">
        <v>19606</v>
      </c>
      <c r="J4627" s="3" t="s">
        <v>1132</v>
      </c>
      <c r="K4627" s="2" t="s">
        <v>19607</v>
      </c>
    </row>
    <row r="4628" spans="1:11" x14ac:dyDescent="0.25">
      <c r="A4628" s="2" t="s">
        <v>19608</v>
      </c>
      <c r="B4628" s="2" t="s">
        <v>19</v>
      </c>
      <c r="C4628" s="2" t="s">
        <v>20</v>
      </c>
      <c r="D4628" s="2" t="s">
        <v>12</v>
      </c>
      <c r="E4628" s="2" t="s">
        <v>19576</v>
      </c>
      <c r="F4628" s="3">
        <v>8</v>
      </c>
      <c r="G4628" s="2" t="s">
        <v>18042</v>
      </c>
      <c r="H4628" s="2" t="s">
        <v>19609</v>
      </c>
      <c r="I4628" s="3" t="s">
        <v>19610</v>
      </c>
      <c r="J4628" s="3" t="s">
        <v>1132</v>
      </c>
      <c r="K4628" s="2" t="s">
        <v>19611</v>
      </c>
    </row>
    <row r="4629" spans="1:11" x14ac:dyDescent="0.25">
      <c r="A4629" s="2" t="s">
        <v>19612</v>
      </c>
      <c r="B4629" s="2" t="s">
        <v>19</v>
      </c>
      <c r="C4629" s="2" t="s">
        <v>20</v>
      </c>
      <c r="D4629" s="2" t="s">
        <v>12</v>
      </c>
      <c r="E4629" s="2" t="s">
        <v>19576</v>
      </c>
      <c r="F4629" s="3">
        <v>9</v>
      </c>
      <c r="G4629" s="2" t="s">
        <v>18042</v>
      </c>
      <c r="H4629" s="2" t="s">
        <v>19613</v>
      </c>
      <c r="I4629" s="3" t="s">
        <v>19614</v>
      </c>
      <c r="J4629" s="3" t="s">
        <v>1132</v>
      </c>
      <c r="K4629" s="2" t="s">
        <v>19615</v>
      </c>
    </row>
    <row r="4630" spans="1:11" x14ac:dyDescent="0.25">
      <c r="A4630" s="2" t="s">
        <v>19616</v>
      </c>
      <c r="B4630" s="2" t="s">
        <v>19</v>
      </c>
      <c r="C4630" s="2" t="s">
        <v>20</v>
      </c>
      <c r="D4630" s="2" t="s">
        <v>12</v>
      </c>
      <c r="E4630" s="2" t="s">
        <v>19576</v>
      </c>
      <c r="F4630" s="3">
        <v>10</v>
      </c>
      <c r="G4630" s="2" t="s">
        <v>18042</v>
      </c>
      <c r="H4630" s="2" t="s">
        <v>19617</v>
      </c>
      <c r="I4630" s="3" t="s">
        <v>19618</v>
      </c>
      <c r="J4630" s="3" t="s">
        <v>1132</v>
      </c>
      <c r="K4630" s="2" t="s">
        <v>19619</v>
      </c>
    </row>
    <row r="4631" spans="1:11" x14ac:dyDescent="0.25">
      <c r="A4631" s="2" t="s">
        <v>19620</v>
      </c>
      <c r="B4631" s="2" t="s">
        <v>19</v>
      </c>
      <c r="C4631" s="2" t="s">
        <v>20</v>
      </c>
      <c r="D4631" s="2" t="s">
        <v>12</v>
      </c>
      <c r="E4631" s="2" t="s">
        <v>370</v>
      </c>
      <c r="F4631" s="3">
        <v>0</v>
      </c>
      <c r="G4631" s="2" t="s">
        <v>18037</v>
      </c>
      <c r="H4631" s="2" t="s">
        <v>19621</v>
      </c>
      <c r="I4631" s="3" t="s">
        <v>19622</v>
      </c>
      <c r="J4631" s="3" t="s">
        <v>1098</v>
      </c>
      <c r="K4631" s="2" t="s">
        <v>19623</v>
      </c>
    </row>
    <row r="4632" spans="1:11" x14ac:dyDescent="0.25">
      <c r="A4632" s="2" t="s">
        <v>19624</v>
      </c>
      <c r="B4632" s="2" t="s">
        <v>19</v>
      </c>
      <c r="C4632" s="2" t="s">
        <v>20</v>
      </c>
      <c r="D4632" s="2" t="s">
        <v>12</v>
      </c>
      <c r="E4632" s="2" t="s">
        <v>370</v>
      </c>
      <c r="F4632" s="3">
        <v>1</v>
      </c>
      <c r="G4632" s="2" t="s">
        <v>18042</v>
      </c>
      <c r="H4632" s="2" t="s">
        <v>19625</v>
      </c>
      <c r="I4632" s="3" t="s">
        <v>19626</v>
      </c>
      <c r="J4632" s="3" t="s">
        <v>1098</v>
      </c>
      <c r="K4632" s="2" t="s">
        <v>19627</v>
      </c>
    </row>
    <row r="4633" spans="1:11" x14ac:dyDescent="0.25">
      <c r="A4633" s="2" t="s">
        <v>19628</v>
      </c>
      <c r="B4633" s="2" t="s">
        <v>19</v>
      </c>
      <c r="C4633" s="2" t="s">
        <v>20</v>
      </c>
      <c r="D4633" s="2" t="s">
        <v>12</v>
      </c>
      <c r="E4633" s="2" t="s">
        <v>370</v>
      </c>
      <c r="F4633" s="3">
        <v>2</v>
      </c>
      <c r="G4633" s="2" t="s">
        <v>18042</v>
      </c>
      <c r="H4633" s="2" t="s">
        <v>19629</v>
      </c>
      <c r="I4633" s="3" t="s">
        <v>19630</v>
      </c>
      <c r="J4633" s="3" t="s">
        <v>1098</v>
      </c>
      <c r="K4633" s="2" t="s">
        <v>19631</v>
      </c>
    </row>
    <row r="4634" spans="1:11" x14ac:dyDescent="0.25">
      <c r="A4634" s="2" t="s">
        <v>19632</v>
      </c>
      <c r="B4634" s="2" t="s">
        <v>19</v>
      </c>
      <c r="C4634" s="2" t="s">
        <v>20</v>
      </c>
      <c r="D4634" s="2" t="s">
        <v>12</v>
      </c>
      <c r="E4634" s="2" t="s">
        <v>370</v>
      </c>
      <c r="F4634" s="3">
        <v>3</v>
      </c>
      <c r="G4634" s="2" t="s">
        <v>18042</v>
      </c>
      <c r="H4634" s="2" t="s">
        <v>19633</v>
      </c>
      <c r="I4634" s="3" t="s">
        <v>19634</v>
      </c>
      <c r="J4634" s="3" t="s">
        <v>1098</v>
      </c>
      <c r="K4634" s="2" t="s">
        <v>19635</v>
      </c>
    </row>
    <row r="4635" spans="1:11" x14ac:dyDescent="0.25">
      <c r="A4635" s="2" t="s">
        <v>19636</v>
      </c>
      <c r="B4635" s="2" t="s">
        <v>19</v>
      </c>
      <c r="C4635" s="2" t="s">
        <v>20</v>
      </c>
      <c r="D4635" s="2" t="s">
        <v>12</v>
      </c>
      <c r="E4635" s="2" t="s">
        <v>370</v>
      </c>
      <c r="F4635" s="3">
        <v>4</v>
      </c>
      <c r="G4635" s="2" t="s">
        <v>18042</v>
      </c>
      <c r="H4635" s="2" t="s">
        <v>19637</v>
      </c>
      <c r="I4635" s="3" t="s">
        <v>19638</v>
      </c>
      <c r="J4635" s="3" t="s">
        <v>1098</v>
      </c>
      <c r="K4635" s="2" t="s">
        <v>19639</v>
      </c>
    </row>
    <row r="4636" spans="1:11" x14ac:dyDescent="0.25">
      <c r="A4636" s="2" t="s">
        <v>19640</v>
      </c>
      <c r="B4636" s="2" t="s">
        <v>19</v>
      </c>
      <c r="C4636" s="2" t="s">
        <v>20</v>
      </c>
      <c r="D4636" s="2" t="s">
        <v>12</v>
      </c>
      <c r="E4636" s="2" t="s">
        <v>370</v>
      </c>
      <c r="F4636" s="3">
        <v>5</v>
      </c>
      <c r="G4636" s="2" t="s">
        <v>18042</v>
      </c>
      <c r="H4636" s="2" t="s">
        <v>19641</v>
      </c>
      <c r="I4636" s="3" t="s">
        <v>19642</v>
      </c>
      <c r="J4636" s="3" t="s">
        <v>1098</v>
      </c>
      <c r="K4636" s="2" t="s">
        <v>19643</v>
      </c>
    </row>
    <row r="4637" spans="1:11" x14ac:dyDescent="0.25">
      <c r="A4637" s="2" t="s">
        <v>19644</v>
      </c>
      <c r="B4637" s="2" t="s">
        <v>19</v>
      </c>
      <c r="C4637" s="2" t="s">
        <v>20</v>
      </c>
      <c r="D4637" s="2" t="s">
        <v>12</v>
      </c>
      <c r="E4637" s="2" t="s">
        <v>370</v>
      </c>
      <c r="F4637" s="3">
        <v>6</v>
      </c>
      <c r="G4637" s="2" t="s">
        <v>18042</v>
      </c>
      <c r="H4637" s="2" t="s">
        <v>19645</v>
      </c>
      <c r="I4637" s="3" t="s">
        <v>19646</v>
      </c>
      <c r="J4637" s="3" t="s">
        <v>1098</v>
      </c>
      <c r="K4637" s="2" t="s">
        <v>19647</v>
      </c>
    </row>
    <row r="4638" spans="1:11" x14ac:dyDescent="0.25">
      <c r="A4638" s="2" t="s">
        <v>19648</v>
      </c>
      <c r="B4638" s="2" t="s">
        <v>19</v>
      </c>
      <c r="C4638" s="2" t="s">
        <v>20</v>
      </c>
      <c r="D4638" s="2" t="s">
        <v>12</v>
      </c>
      <c r="E4638" s="2" t="s">
        <v>370</v>
      </c>
      <c r="F4638" s="3">
        <v>7</v>
      </c>
      <c r="G4638" s="2" t="s">
        <v>18042</v>
      </c>
      <c r="H4638" s="2" t="s">
        <v>19649</v>
      </c>
      <c r="I4638" s="3" t="s">
        <v>19650</v>
      </c>
      <c r="J4638" s="3" t="s">
        <v>1098</v>
      </c>
      <c r="K4638" s="2" t="s">
        <v>19651</v>
      </c>
    </row>
    <row r="4639" spans="1:11" x14ac:dyDescent="0.25">
      <c r="A4639" s="2" t="s">
        <v>19652</v>
      </c>
      <c r="B4639" s="2" t="s">
        <v>19</v>
      </c>
      <c r="C4639" s="2" t="s">
        <v>20</v>
      </c>
      <c r="D4639" s="2" t="s">
        <v>12</v>
      </c>
      <c r="E4639" s="2" t="s">
        <v>370</v>
      </c>
      <c r="F4639" s="3">
        <v>8</v>
      </c>
      <c r="G4639" s="2" t="s">
        <v>18042</v>
      </c>
      <c r="H4639" s="2" t="s">
        <v>19653</v>
      </c>
      <c r="I4639" s="3" t="s">
        <v>19654</v>
      </c>
      <c r="J4639" s="3" t="s">
        <v>1098</v>
      </c>
      <c r="K4639" s="2" t="s">
        <v>19655</v>
      </c>
    </row>
    <row r="4640" spans="1:11" x14ac:dyDescent="0.25">
      <c r="A4640" s="2" t="s">
        <v>19656</v>
      </c>
      <c r="B4640" s="2" t="s">
        <v>19</v>
      </c>
      <c r="C4640" s="2" t="s">
        <v>20</v>
      </c>
      <c r="D4640" s="2" t="s">
        <v>12</v>
      </c>
      <c r="E4640" s="2" t="s">
        <v>370</v>
      </c>
      <c r="F4640" s="3">
        <v>9</v>
      </c>
      <c r="G4640" s="2" t="s">
        <v>18042</v>
      </c>
      <c r="H4640" s="2" t="s">
        <v>19657</v>
      </c>
      <c r="I4640" s="3" t="s">
        <v>19658</v>
      </c>
      <c r="J4640" s="3" t="s">
        <v>1098</v>
      </c>
      <c r="K4640" s="2" t="s">
        <v>19659</v>
      </c>
    </row>
    <row r="4641" spans="1:11" x14ac:dyDescent="0.25">
      <c r="A4641" s="2" t="s">
        <v>19660</v>
      </c>
      <c r="B4641" s="2" t="s">
        <v>19</v>
      </c>
      <c r="C4641" s="2" t="s">
        <v>20</v>
      </c>
      <c r="D4641" s="2" t="s">
        <v>12</v>
      </c>
      <c r="E4641" s="2" t="s">
        <v>370</v>
      </c>
      <c r="F4641" s="3">
        <v>10</v>
      </c>
      <c r="G4641" s="2" t="s">
        <v>18042</v>
      </c>
      <c r="H4641" s="2" t="s">
        <v>19661</v>
      </c>
      <c r="I4641" s="3" t="s">
        <v>19662</v>
      </c>
      <c r="J4641" s="3" t="s">
        <v>1098</v>
      </c>
      <c r="K4641" s="2" t="s">
        <v>19663</v>
      </c>
    </row>
    <row r="4642" spans="1:11" x14ac:dyDescent="0.25">
      <c r="A4642" s="2" t="s">
        <v>19664</v>
      </c>
      <c r="B4642" s="2" t="s">
        <v>19</v>
      </c>
      <c r="C4642" s="2" t="s">
        <v>20</v>
      </c>
      <c r="D4642" s="2" t="s">
        <v>12</v>
      </c>
      <c r="E4642" s="2" t="s">
        <v>378</v>
      </c>
      <c r="F4642" s="3">
        <v>0</v>
      </c>
      <c r="G4642" s="2" t="s">
        <v>18037</v>
      </c>
      <c r="H4642" s="2" t="s">
        <v>19665</v>
      </c>
      <c r="I4642" s="3" t="s">
        <v>19666</v>
      </c>
      <c r="J4642" s="3" t="s">
        <v>1098</v>
      </c>
      <c r="K4642" s="2" t="s">
        <v>19667</v>
      </c>
    </row>
    <row r="4643" spans="1:11" x14ac:dyDescent="0.25">
      <c r="A4643" s="2" t="s">
        <v>19668</v>
      </c>
      <c r="B4643" s="2" t="s">
        <v>19</v>
      </c>
      <c r="C4643" s="2" t="s">
        <v>20</v>
      </c>
      <c r="D4643" s="2" t="s">
        <v>12</v>
      </c>
      <c r="E4643" s="2" t="s">
        <v>378</v>
      </c>
      <c r="F4643" s="3">
        <v>1</v>
      </c>
      <c r="G4643" s="2" t="s">
        <v>18042</v>
      </c>
      <c r="H4643" s="2" t="s">
        <v>19669</v>
      </c>
      <c r="I4643" s="3" t="s">
        <v>19670</v>
      </c>
      <c r="J4643" s="3" t="s">
        <v>1098</v>
      </c>
      <c r="K4643" s="2" t="s">
        <v>19671</v>
      </c>
    </row>
    <row r="4644" spans="1:11" x14ac:dyDescent="0.25">
      <c r="A4644" s="2" t="s">
        <v>19672</v>
      </c>
      <c r="B4644" s="2" t="s">
        <v>19</v>
      </c>
      <c r="C4644" s="2" t="s">
        <v>20</v>
      </c>
      <c r="D4644" s="2" t="s">
        <v>12</v>
      </c>
      <c r="E4644" s="2" t="s">
        <v>378</v>
      </c>
      <c r="F4644" s="3">
        <v>2</v>
      </c>
      <c r="G4644" s="2" t="s">
        <v>18042</v>
      </c>
      <c r="H4644" s="2" t="s">
        <v>19673</v>
      </c>
      <c r="I4644" s="3" t="s">
        <v>19674</v>
      </c>
      <c r="J4644" s="3" t="s">
        <v>1098</v>
      </c>
      <c r="K4644" s="2" t="s">
        <v>19675</v>
      </c>
    </row>
    <row r="4645" spans="1:11" x14ac:dyDescent="0.25">
      <c r="A4645" s="2" t="s">
        <v>19676</v>
      </c>
      <c r="B4645" s="2" t="s">
        <v>19</v>
      </c>
      <c r="C4645" s="2" t="s">
        <v>20</v>
      </c>
      <c r="D4645" s="2" t="s">
        <v>12</v>
      </c>
      <c r="E4645" s="2" t="s">
        <v>378</v>
      </c>
      <c r="F4645" s="3">
        <v>3</v>
      </c>
      <c r="G4645" s="2" t="s">
        <v>18042</v>
      </c>
      <c r="H4645" s="2" t="s">
        <v>19677</v>
      </c>
      <c r="I4645" s="3" t="s">
        <v>19678</v>
      </c>
      <c r="J4645" s="3" t="s">
        <v>1098</v>
      </c>
      <c r="K4645" s="2" t="s">
        <v>19679</v>
      </c>
    </row>
    <row r="4646" spans="1:11" x14ac:dyDescent="0.25">
      <c r="A4646" s="2" t="s">
        <v>19680</v>
      </c>
      <c r="B4646" s="2" t="s">
        <v>19</v>
      </c>
      <c r="C4646" s="2" t="s">
        <v>20</v>
      </c>
      <c r="D4646" s="2" t="s">
        <v>12</v>
      </c>
      <c r="E4646" s="2" t="s">
        <v>378</v>
      </c>
      <c r="F4646" s="3">
        <v>4</v>
      </c>
      <c r="G4646" s="2" t="s">
        <v>18042</v>
      </c>
      <c r="H4646" s="2" t="s">
        <v>19681</v>
      </c>
      <c r="I4646" s="3" t="s">
        <v>19682</v>
      </c>
      <c r="J4646" s="3" t="s">
        <v>1098</v>
      </c>
      <c r="K4646" s="2" t="s">
        <v>19683</v>
      </c>
    </row>
    <row r="4647" spans="1:11" x14ac:dyDescent="0.25">
      <c r="A4647" s="2" t="s">
        <v>19684</v>
      </c>
      <c r="B4647" s="2" t="s">
        <v>19</v>
      </c>
      <c r="C4647" s="2" t="s">
        <v>20</v>
      </c>
      <c r="D4647" s="2" t="s">
        <v>12</v>
      </c>
      <c r="E4647" s="2" t="s">
        <v>378</v>
      </c>
      <c r="F4647" s="3">
        <v>5</v>
      </c>
      <c r="G4647" s="2" t="s">
        <v>18042</v>
      </c>
      <c r="H4647" s="2" t="s">
        <v>19685</v>
      </c>
      <c r="I4647" s="3" t="s">
        <v>19686</v>
      </c>
      <c r="J4647" s="3" t="s">
        <v>1098</v>
      </c>
      <c r="K4647" s="2" t="s">
        <v>19687</v>
      </c>
    </row>
    <row r="4648" spans="1:11" x14ac:dyDescent="0.25">
      <c r="A4648" s="2" t="s">
        <v>19688</v>
      </c>
      <c r="B4648" s="2" t="s">
        <v>19</v>
      </c>
      <c r="C4648" s="2" t="s">
        <v>20</v>
      </c>
      <c r="D4648" s="2" t="s">
        <v>12</v>
      </c>
      <c r="E4648" s="2" t="s">
        <v>378</v>
      </c>
      <c r="F4648" s="3">
        <v>6</v>
      </c>
      <c r="G4648" s="2" t="s">
        <v>18042</v>
      </c>
      <c r="H4648" s="2" t="s">
        <v>19689</v>
      </c>
      <c r="I4648" s="3" t="s">
        <v>19690</v>
      </c>
      <c r="J4648" s="3" t="s">
        <v>1098</v>
      </c>
      <c r="K4648" s="2" t="s">
        <v>19691</v>
      </c>
    </row>
    <row r="4649" spans="1:11" x14ac:dyDescent="0.25">
      <c r="A4649" s="2" t="s">
        <v>19692</v>
      </c>
      <c r="B4649" s="2" t="s">
        <v>19</v>
      </c>
      <c r="C4649" s="2" t="s">
        <v>20</v>
      </c>
      <c r="D4649" s="2" t="s">
        <v>12</v>
      </c>
      <c r="E4649" s="2" t="s">
        <v>378</v>
      </c>
      <c r="F4649" s="3">
        <v>7</v>
      </c>
      <c r="G4649" s="2" t="s">
        <v>18042</v>
      </c>
      <c r="H4649" s="2" t="s">
        <v>19693</v>
      </c>
      <c r="I4649" s="3" t="s">
        <v>19694</v>
      </c>
      <c r="J4649" s="3" t="s">
        <v>1098</v>
      </c>
      <c r="K4649" s="2" t="s">
        <v>19695</v>
      </c>
    </row>
    <row r="4650" spans="1:11" x14ac:dyDescent="0.25">
      <c r="A4650" s="2" t="s">
        <v>19696</v>
      </c>
      <c r="B4650" s="2" t="s">
        <v>19</v>
      </c>
      <c r="C4650" s="2" t="s">
        <v>20</v>
      </c>
      <c r="D4650" s="2" t="s">
        <v>12</v>
      </c>
      <c r="E4650" s="2" t="s">
        <v>378</v>
      </c>
      <c r="F4650" s="3">
        <v>8</v>
      </c>
      <c r="G4650" s="2" t="s">
        <v>18042</v>
      </c>
      <c r="H4650" s="2" t="s">
        <v>19697</v>
      </c>
      <c r="I4650" s="3" t="s">
        <v>19698</v>
      </c>
      <c r="J4650" s="3" t="s">
        <v>1098</v>
      </c>
      <c r="K4650" s="2" t="s">
        <v>19699</v>
      </c>
    </row>
    <row r="4651" spans="1:11" x14ac:dyDescent="0.25">
      <c r="A4651" s="2" t="s">
        <v>19700</v>
      </c>
      <c r="B4651" s="2" t="s">
        <v>19</v>
      </c>
      <c r="C4651" s="2" t="s">
        <v>20</v>
      </c>
      <c r="D4651" s="2" t="s">
        <v>12</v>
      </c>
      <c r="E4651" s="2" t="s">
        <v>378</v>
      </c>
      <c r="F4651" s="3">
        <v>9</v>
      </c>
      <c r="G4651" s="2" t="s">
        <v>18042</v>
      </c>
      <c r="H4651" s="2" t="s">
        <v>19701</v>
      </c>
      <c r="I4651" s="3" t="s">
        <v>19702</v>
      </c>
      <c r="J4651" s="3" t="s">
        <v>1098</v>
      </c>
      <c r="K4651" s="2" t="s">
        <v>19703</v>
      </c>
    </row>
    <row r="4652" spans="1:11" x14ac:dyDescent="0.25">
      <c r="A4652" s="2" t="s">
        <v>19704</v>
      </c>
      <c r="B4652" s="2" t="s">
        <v>19</v>
      </c>
      <c r="C4652" s="2" t="s">
        <v>20</v>
      </c>
      <c r="D4652" s="2" t="s">
        <v>12</v>
      </c>
      <c r="E4652" s="2" t="s">
        <v>378</v>
      </c>
      <c r="F4652" s="3">
        <v>10</v>
      </c>
      <c r="G4652" s="2" t="s">
        <v>18042</v>
      </c>
      <c r="H4652" s="2" t="s">
        <v>19705</v>
      </c>
      <c r="I4652" s="3" t="s">
        <v>19706</v>
      </c>
      <c r="J4652" s="3" t="s">
        <v>1098</v>
      </c>
      <c r="K4652" s="2" t="s">
        <v>19707</v>
      </c>
    </row>
    <row r="4653" spans="1:11" x14ac:dyDescent="0.25">
      <c r="A4653" s="2" t="s">
        <v>19708</v>
      </c>
      <c r="B4653" s="2" t="s">
        <v>19</v>
      </c>
      <c r="C4653" s="2" t="s">
        <v>20</v>
      </c>
      <c r="D4653" s="2" t="s">
        <v>12</v>
      </c>
      <c r="E4653" s="2" t="s">
        <v>393</v>
      </c>
      <c r="F4653" s="3">
        <v>0</v>
      </c>
      <c r="G4653" s="2" t="s">
        <v>18037</v>
      </c>
      <c r="H4653" s="2" t="s">
        <v>19709</v>
      </c>
      <c r="I4653" s="3" t="s">
        <v>19710</v>
      </c>
      <c r="J4653" s="3" t="s">
        <v>1098</v>
      </c>
      <c r="K4653" s="2" t="s">
        <v>19711</v>
      </c>
    </row>
    <row r="4654" spans="1:11" x14ac:dyDescent="0.25">
      <c r="A4654" s="2" t="s">
        <v>19712</v>
      </c>
      <c r="B4654" s="2" t="s">
        <v>19</v>
      </c>
      <c r="C4654" s="2" t="s">
        <v>20</v>
      </c>
      <c r="D4654" s="2" t="s">
        <v>12</v>
      </c>
      <c r="E4654" s="2" t="s">
        <v>393</v>
      </c>
      <c r="F4654" s="3">
        <v>1</v>
      </c>
      <c r="G4654" s="2" t="s">
        <v>18042</v>
      </c>
      <c r="H4654" s="2" t="s">
        <v>19713</v>
      </c>
      <c r="I4654" s="3" t="s">
        <v>19714</v>
      </c>
      <c r="J4654" s="3" t="s">
        <v>1098</v>
      </c>
      <c r="K4654" s="2" t="s">
        <v>19715</v>
      </c>
    </row>
    <row r="4655" spans="1:11" x14ac:dyDescent="0.25">
      <c r="A4655" s="2" t="s">
        <v>19716</v>
      </c>
      <c r="B4655" s="2" t="s">
        <v>19</v>
      </c>
      <c r="C4655" s="2" t="s">
        <v>20</v>
      </c>
      <c r="D4655" s="2" t="s">
        <v>12</v>
      </c>
      <c r="E4655" s="2" t="s">
        <v>393</v>
      </c>
      <c r="F4655" s="3">
        <v>2</v>
      </c>
      <c r="G4655" s="2" t="s">
        <v>18042</v>
      </c>
      <c r="H4655" s="2" t="s">
        <v>19717</v>
      </c>
      <c r="I4655" s="3" t="s">
        <v>19718</v>
      </c>
      <c r="J4655" s="3" t="s">
        <v>1098</v>
      </c>
      <c r="K4655" s="2" t="s">
        <v>19719</v>
      </c>
    </row>
    <row r="4656" spans="1:11" x14ac:dyDescent="0.25">
      <c r="A4656" s="2" t="s">
        <v>19720</v>
      </c>
      <c r="B4656" s="2" t="s">
        <v>19</v>
      </c>
      <c r="C4656" s="2" t="s">
        <v>20</v>
      </c>
      <c r="D4656" s="2" t="s">
        <v>12</v>
      </c>
      <c r="E4656" s="2" t="s">
        <v>393</v>
      </c>
      <c r="F4656" s="3">
        <v>3</v>
      </c>
      <c r="G4656" s="2" t="s">
        <v>18042</v>
      </c>
      <c r="H4656" s="2" t="s">
        <v>19721</v>
      </c>
      <c r="I4656" s="3" t="s">
        <v>19722</v>
      </c>
      <c r="J4656" s="3" t="s">
        <v>1098</v>
      </c>
      <c r="K4656" s="2" t="s">
        <v>19723</v>
      </c>
    </row>
    <row r="4657" spans="1:11" x14ac:dyDescent="0.25">
      <c r="A4657" s="2" t="s">
        <v>19724</v>
      </c>
      <c r="B4657" s="2" t="s">
        <v>19</v>
      </c>
      <c r="C4657" s="2" t="s">
        <v>20</v>
      </c>
      <c r="D4657" s="2" t="s">
        <v>12</v>
      </c>
      <c r="E4657" s="2" t="s">
        <v>393</v>
      </c>
      <c r="F4657" s="3">
        <v>4</v>
      </c>
      <c r="G4657" s="2" t="s">
        <v>18042</v>
      </c>
      <c r="H4657" s="2" t="s">
        <v>19725</v>
      </c>
      <c r="I4657" s="3" t="s">
        <v>19726</v>
      </c>
      <c r="J4657" s="3" t="s">
        <v>1098</v>
      </c>
      <c r="K4657" s="2" t="s">
        <v>19727</v>
      </c>
    </row>
    <row r="4658" spans="1:11" x14ac:dyDescent="0.25">
      <c r="A4658" s="2" t="s">
        <v>19728</v>
      </c>
      <c r="B4658" s="2" t="s">
        <v>19</v>
      </c>
      <c r="C4658" s="2" t="s">
        <v>20</v>
      </c>
      <c r="D4658" s="2" t="s">
        <v>12</v>
      </c>
      <c r="E4658" s="2" t="s">
        <v>393</v>
      </c>
      <c r="F4658" s="3">
        <v>5</v>
      </c>
      <c r="G4658" s="2" t="s">
        <v>18042</v>
      </c>
      <c r="H4658" s="2" t="s">
        <v>19729</v>
      </c>
      <c r="I4658" s="3" t="s">
        <v>19730</v>
      </c>
      <c r="J4658" s="3" t="s">
        <v>1098</v>
      </c>
      <c r="K4658" s="2" t="s">
        <v>19731</v>
      </c>
    </row>
    <row r="4659" spans="1:11" x14ac:dyDescent="0.25">
      <c r="A4659" s="2" t="s">
        <v>19732</v>
      </c>
      <c r="B4659" s="2" t="s">
        <v>19</v>
      </c>
      <c r="C4659" s="2" t="s">
        <v>20</v>
      </c>
      <c r="D4659" s="2" t="s">
        <v>12</v>
      </c>
      <c r="E4659" s="2" t="s">
        <v>393</v>
      </c>
      <c r="F4659" s="3">
        <v>6</v>
      </c>
      <c r="G4659" s="2" t="s">
        <v>18042</v>
      </c>
      <c r="H4659" s="2" t="s">
        <v>19733</v>
      </c>
      <c r="I4659" s="3" t="s">
        <v>19734</v>
      </c>
      <c r="J4659" s="3" t="s">
        <v>1098</v>
      </c>
      <c r="K4659" s="2" t="s">
        <v>19735</v>
      </c>
    </row>
    <row r="4660" spans="1:11" x14ac:dyDescent="0.25">
      <c r="A4660" s="2" t="s">
        <v>19736</v>
      </c>
      <c r="B4660" s="2" t="s">
        <v>19</v>
      </c>
      <c r="C4660" s="2" t="s">
        <v>20</v>
      </c>
      <c r="D4660" s="2" t="s">
        <v>12</v>
      </c>
      <c r="E4660" s="2" t="s">
        <v>393</v>
      </c>
      <c r="F4660" s="3">
        <v>7</v>
      </c>
      <c r="G4660" s="2" t="s">
        <v>18042</v>
      </c>
      <c r="H4660" s="2" t="s">
        <v>19737</v>
      </c>
      <c r="I4660" s="3" t="s">
        <v>19738</v>
      </c>
      <c r="J4660" s="3" t="s">
        <v>1098</v>
      </c>
      <c r="K4660" s="2" t="s">
        <v>19739</v>
      </c>
    </row>
    <row r="4661" spans="1:11" x14ac:dyDescent="0.25">
      <c r="A4661" s="2" t="s">
        <v>19740</v>
      </c>
      <c r="B4661" s="2" t="s">
        <v>19</v>
      </c>
      <c r="C4661" s="2" t="s">
        <v>20</v>
      </c>
      <c r="D4661" s="2" t="s">
        <v>12</v>
      </c>
      <c r="E4661" s="2" t="s">
        <v>393</v>
      </c>
      <c r="F4661" s="3">
        <v>8</v>
      </c>
      <c r="G4661" s="2" t="s">
        <v>18042</v>
      </c>
      <c r="H4661" s="2" t="s">
        <v>19741</v>
      </c>
      <c r="I4661" s="3" t="s">
        <v>19742</v>
      </c>
      <c r="J4661" s="3" t="s">
        <v>1098</v>
      </c>
      <c r="K4661" s="2" t="s">
        <v>19743</v>
      </c>
    </row>
    <row r="4662" spans="1:11" x14ac:dyDescent="0.25">
      <c r="A4662" s="2" t="s">
        <v>19744</v>
      </c>
      <c r="B4662" s="2" t="s">
        <v>19</v>
      </c>
      <c r="C4662" s="2" t="s">
        <v>20</v>
      </c>
      <c r="D4662" s="2" t="s">
        <v>12</v>
      </c>
      <c r="E4662" s="2" t="s">
        <v>393</v>
      </c>
      <c r="F4662" s="3">
        <v>9</v>
      </c>
      <c r="G4662" s="2" t="s">
        <v>18042</v>
      </c>
      <c r="H4662" s="2" t="s">
        <v>19745</v>
      </c>
      <c r="I4662" s="3" t="s">
        <v>19746</v>
      </c>
      <c r="J4662" s="3" t="s">
        <v>1098</v>
      </c>
      <c r="K4662" s="2" t="s">
        <v>19747</v>
      </c>
    </row>
    <row r="4663" spans="1:11" x14ac:dyDescent="0.25">
      <c r="A4663" s="2" t="s">
        <v>19748</v>
      </c>
      <c r="B4663" s="2" t="s">
        <v>19</v>
      </c>
      <c r="C4663" s="2" t="s">
        <v>20</v>
      </c>
      <c r="D4663" s="2" t="s">
        <v>12</v>
      </c>
      <c r="E4663" s="2" t="s">
        <v>393</v>
      </c>
      <c r="F4663" s="3">
        <v>10</v>
      </c>
      <c r="G4663" s="2" t="s">
        <v>18042</v>
      </c>
      <c r="H4663" s="2" t="s">
        <v>19749</v>
      </c>
      <c r="I4663" s="3" t="s">
        <v>19750</v>
      </c>
      <c r="J4663" s="3" t="s">
        <v>1098</v>
      </c>
      <c r="K4663" s="2" t="s">
        <v>19751</v>
      </c>
    </row>
    <row r="4664" spans="1:11" x14ac:dyDescent="0.25">
      <c r="A4664" s="2" t="s">
        <v>19752</v>
      </c>
      <c r="B4664" s="2" t="s">
        <v>19</v>
      </c>
      <c r="C4664" s="2" t="s">
        <v>20</v>
      </c>
      <c r="D4664" s="2" t="s">
        <v>12</v>
      </c>
      <c r="E4664" s="2" t="s">
        <v>660</v>
      </c>
      <c r="F4664" s="3">
        <v>0</v>
      </c>
      <c r="G4664" s="2" t="s">
        <v>18037</v>
      </c>
      <c r="H4664" s="2" t="s">
        <v>19753</v>
      </c>
      <c r="I4664" s="3" t="s">
        <v>19754</v>
      </c>
      <c r="J4664" s="3" t="s">
        <v>1098</v>
      </c>
      <c r="K4664" s="2" t="s">
        <v>19755</v>
      </c>
    </row>
    <row r="4665" spans="1:11" x14ac:dyDescent="0.25">
      <c r="A4665" s="2" t="s">
        <v>19756</v>
      </c>
      <c r="B4665" s="2" t="s">
        <v>19</v>
      </c>
      <c r="C4665" s="2" t="s">
        <v>20</v>
      </c>
      <c r="D4665" s="2" t="s">
        <v>12</v>
      </c>
      <c r="E4665" s="2" t="s">
        <v>660</v>
      </c>
      <c r="F4665" s="3">
        <v>1</v>
      </c>
      <c r="G4665" s="2" t="s">
        <v>18042</v>
      </c>
      <c r="H4665" s="2" t="s">
        <v>19757</v>
      </c>
      <c r="I4665" s="3" t="s">
        <v>19758</v>
      </c>
      <c r="J4665" s="3" t="s">
        <v>1098</v>
      </c>
      <c r="K4665" s="2" t="s">
        <v>19759</v>
      </c>
    </row>
    <row r="4666" spans="1:11" x14ac:dyDescent="0.25">
      <c r="A4666" s="2" t="s">
        <v>19760</v>
      </c>
      <c r="B4666" s="2" t="s">
        <v>19</v>
      </c>
      <c r="C4666" s="2" t="s">
        <v>20</v>
      </c>
      <c r="D4666" s="2" t="s">
        <v>12</v>
      </c>
      <c r="E4666" s="2" t="s">
        <v>660</v>
      </c>
      <c r="F4666" s="3">
        <v>2</v>
      </c>
      <c r="G4666" s="2" t="s">
        <v>18042</v>
      </c>
      <c r="H4666" s="2" t="s">
        <v>19761</v>
      </c>
      <c r="I4666" s="3" t="s">
        <v>19762</v>
      </c>
      <c r="J4666" s="3" t="s">
        <v>1098</v>
      </c>
      <c r="K4666" s="2" t="s">
        <v>19763</v>
      </c>
    </row>
    <row r="4667" spans="1:11" x14ac:dyDescent="0.25">
      <c r="A4667" s="2" t="s">
        <v>19764</v>
      </c>
      <c r="B4667" s="2" t="s">
        <v>19</v>
      </c>
      <c r="C4667" s="2" t="s">
        <v>20</v>
      </c>
      <c r="D4667" s="2" t="s">
        <v>12</v>
      </c>
      <c r="E4667" s="2" t="s">
        <v>660</v>
      </c>
      <c r="F4667" s="3">
        <v>3</v>
      </c>
      <c r="G4667" s="2" t="s">
        <v>18042</v>
      </c>
      <c r="H4667" s="2" t="s">
        <v>19765</v>
      </c>
      <c r="I4667" s="3" t="s">
        <v>19766</v>
      </c>
      <c r="J4667" s="3" t="s">
        <v>1098</v>
      </c>
      <c r="K4667" s="2" t="s">
        <v>19767</v>
      </c>
    </row>
    <row r="4668" spans="1:11" x14ac:dyDescent="0.25">
      <c r="A4668" s="2" t="s">
        <v>19768</v>
      </c>
      <c r="B4668" s="2" t="s">
        <v>19</v>
      </c>
      <c r="C4668" s="2" t="s">
        <v>20</v>
      </c>
      <c r="D4668" s="2" t="s">
        <v>12</v>
      </c>
      <c r="E4668" s="2" t="s">
        <v>660</v>
      </c>
      <c r="F4668" s="3">
        <v>4</v>
      </c>
      <c r="G4668" s="2" t="s">
        <v>18042</v>
      </c>
      <c r="H4668" s="2" t="s">
        <v>19769</v>
      </c>
      <c r="I4668" s="3" t="s">
        <v>19770</v>
      </c>
      <c r="J4668" s="3" t="s">
        <v>1098</v>
      </c>
      <c r="K4668" s="2" t="s">
        <v>19771</v>
      </c>
    </row>
    <row r="4669" spans="1:11" x14ac:dyDescent="0.25">
      <c r="A4669" s="2" t="s">
        <v>19772</v>
      </c>
      <c r="B4669" s="2" t="s">
        <v>19</v>
      </c>
      <c r="C4669" s="2" t="s">
        <v>20</v>
      </c>
      <c r="D4669" s="2" t="s">
        <v>12</v>
      </c>
      <c r="E4669" s="2" t="s">
        <v>660</v>
      </c>
      <c r="F4669" s="3">
        <v>5</v>
      </c>
      <c r="G4669" s="2" t="s">
        <v>18042</v>
      </c>
      <c r="H4669" s="2" t="s">
        <v>19773</v>
      </c>
      <c r="I4669" s="3" t="s">
        <v>19774</v>
      </c>
      <c r="J4669" s="3" t="s">
        <v>1098</v>
      </c>
      <c r="K4669" s="2" t="s">
        <v>19775</v>
      </c>
    </row>
    <row r="4670" spans="1:11" x14ac:dyDescent="0.25">
      <c r="A4670" s="2" t="s">
        <v>19776</v>
      </c>
      <c r="B4670" s="2" t="s">
        <v>19</v>
      </c>
      <c r="C4670" s="2" t="s">
        <v>20</v>
      </c>
      <c r="D4670" s="2" t="s">
        <v>12</v>
      </c>
      <c r="E4670" s="2" t="s">
        <v>660</v>
      </c>
      <c r="F4670" s="3">
        <v>6</v>
      </c>
      <c r="G4670" s="2" t="s">
        <v>18042</v>
      </c>
      <c r="H4670" s="2" t="s">
        <v>19777</v>
      </c>
      <c r="I4670" s="3" t="s">
        <v>19778</v>
      </c>
      <c r="J4670" s="3" t="s">
        <v>1098</v>
      </c>
      <c r="K4670" s="2" t="s">
        <v>19779</v>
      </c>
    </row>
    <row r="4671" spans="1:11" x14ac:dyDescent="0.25">
      <c r="A4671" s="2" t="s">
        <v>19780</v>
      </c>
      <c r="B4671" s="2" t="s">
        <v>19</v>
      </c>
      <c r="C4671" s="2" t="s">
        <v>20</v>
      </c>
      <c r="D4671" s="2" t="s">
        <v>12</v>
      </c>
      <c r="E4671" s="2" t="s">
        <v>660</v>
      </c>
      <c r="F4671" s="3">
        <v>7</v>
      </c>
      <c r="G4671" s="2" t="s">
        <v>18042</v>
      </c>
      <c r="H4671" s="2" t="s">
        <v>19781</v>
      </c>
      <c r="I4671" s="3" t="s">
        <v>19782</v>
      </c>
      <c r="J4671" s="3" t="s">
        <v>1098</v>
      </c>
      <c r="K4671" s="2" t="s">
        <v>19783</v>
      </c>
    </row>
    <row r="4672" spans="1:11" x14ac:dyDescent="0.25">
      <c r="A4672" s="2" t="s">
        <v>19784</v>
      </c>
      <c r="B4672" s="2" t="s">
        <v>19</v>
      </c>
      <c r="C4672" s="2" t="s">
        <v>20</v>
      </c>
      <c r="D4672" s="2" t="s">
        <v>12</v>
      </c>
      <c r="E4672" s="2" t="s">
        <v>660</v>
      </c>
      <c r="F4672" s="3">
        <v>8</v>
      </c>
      <c r="G4672" s="2" t="s">
        <v>18042</v>
      </c>
      <c r="H4672" s="2" t="s">
        <v>19785</v>
      </c>
      <c r="I4672" s="3" t="s">
        <v>19786</v>
      </c>
      <c r="J4672" s="3" t="s">
        <v>1098</v>
      </c>
      <c r="K4672" s="2" t="s">
        <v>19787</v>
      </c>
    </row>
    <row r="4673" spans="1:11" x14ac:dyDescent="0.25">
      <c r="A4673" s="2" t="s">
        <v>19788</v>
      </c>
      <c r="B4673" s="2" t="s">
        <v>19</v>
      </c>
      <c r="C4673" s="2" t="s">
        <v>20</v>
      </c>
      <c r="D4673" s="2" t="s">
        <v>12</v>
      </c>
      <c r="E4673" s="2" t="s">
        <v>660</v>
      </c>
      <c r="F4673" s="3">
        <v>9</v>
      </c>
      <c r="G4673" s="2" t="s">
        <v>18042</v>
      </c>
      <c r="H4673" s="2" t="s">
        <v>19789</v>
      </c>
      <c r="I4673" s="3" t="s">
        <v>19790</v>
      </c>
      <c r="J4673" s="3" t="s">
        <v>1098</v>
      </c>
      <c r="K4673" s="2" t="s">
        <v>19791</v>
      </c>
    </row>
    <row r="4674" spans="1:11" x14ac:dyDescent="0.25">
      <c r="A4674" s="2" t="s">
        <v>19792</v>
      </c>
      <c r="B4674" s="2" t="s">
        <v>19</v>
      </c>
      <c r="C4674" s="2" t="s">
        <v>20</v>
      </c>
      <c r="D4674" s="2" t="s">
        <v>12</v>
      </c>
      <c r="E4674" s="2" t="s">
        <v>660</v>
      </c>
      <c r="F4674" s="3">
        <v>10</v>
      </c>
      <c r="G4674" s="2" t="s">
        <v>18042</v>
      </c>
      <c r="H4674" s="2" t="s">
        <v>19793</v>
      </c>
      <c r="I4674" s="3" t="s">
        <v>19794</v>
      </c>
      <c r="J4674" s="3" t="s">
        <v>1098</v>
      </c>
      <c r="K4674" s="2" t="s">
        <v>19795</v>
      </c>
    </row>
    <row r="4675" spans="1:11" x14ac:dyDescent="0.25">
      <c r="A4675" s="2" t="s">
        <v>19796</v>
      </c>
      <c r="B4675" s="2" t="s">
        <v>19</v>
      </c>
      <c r="C4675" s="2" t="s">
        <v>20</v>
      </c>
      <c r="D4675" s="2" t="s">
        <v>12</v>
      </c>
      <c r="E4675" s="2" t="s">
        <v>398</v>
      </c>
      <c r="F4675" s="3">
        <v>0</v>
      </c>
      <c r="G4675" s="2" t="s">
        <v>18037</v>
      </c>
      <c r="H4675" s="2" t="s">
        <v>19797</v>
      </c>
      <c r="I4675" s="3" t="s">
        <v>19798</v>
      </c>
      <c r="J4675" s="3" t="s">
        <v>1098</v>
      </c>
      <c r="K4675" s="2" t="s">
        <v>19799</v>
      </c>
    </row>
    <row r="4676" spans="1:11" x14ac:dyDescent="0.25">
      <c r="A4676" s="2" t="s">
        <v>19800</v>
      </c>
      <c r="B4676" s="2" t="s">
        <v>19</v>
      </c>
      <c r="C4676" s="2" t="s">
        <v>20</v>
      </c>
      <c r="D4676" s="2" t="s">
        <v>12</v>
      </c>
      <c r="E4676" s="2" t="s">
        <v>398</v>
      </c>
      <c r="F4676" s="3">
        <v>1</v>
      </c>
      <c r="G4676" s="2" t="s">
        <v>18042</v>
      </c>
      <c r="H4676" s="2" t="s">
        <v>19801</v>
      </c>
      <c r="I4676" s="3" t="s">
        <v>19802</v>
      </c>
      <c r="J4676" s="3" t="s">
        <v>1098</v>
      </c>
      <c r="K4676" s="2" t="s">
        <v>19803</v>
      </c>
    </row>
    <row r="4677" spans="1:11" x14ac:dyDescent="0.25">
      <c r="A4677" s="2" t="s">
        <v>19804</v>
      </c>
      <c r="B4677" s="2" t="s">
        <v>19</v>
      </c>
      <c r="C4677" s="2" t="s">
        <v>20</v>
      </c>
      <c r="D4677" s="2" t="s">
        <v>12</v>
      </c>
      <c r="E4677" s="2" t="s">
        <v>398</v>
      </c>
      <c r="F4677" s="3">
        <v>2</v>
      </c>
      <c r="G4677" s="2" t="s">
        <v>18042</v>
      </c>
      <c r="H4677" s="2" t="s">
        <v>19805</v>
      </c>
      <c r="I4677" s="3" t="s">
        <v>19806</v>
      </c>
      <c r="J4677" s="3" t="s">
        <v>1098</v>
      </c>
      <c r="K4677" s="2" t="s">
        <v>19807</v>
      </c>
    </row>
    <row r="4678" spans="1:11" x14ac:dyDescent="0.25">
      <c r="A4678" s="2" t="s">
        <v>19808</v>
      </c>
      <c r="B4678" s="2" t="s">
        <v>19</v>
      </c>
      <c r="C4678" s="2" t="s">
        <v>20</v>
      </c>
      <c r="D4678" s="2" t="s">
        <v>12</v>
      </c>
      <c r="E4678" s="2" t="s">
        <v>398</v>
      </c>
      <c r="F4678" s="3">
        <v>3</v>
      </c>
      <c r="G4678" s="2" t="s">
        <v>18042</v>
      </c>
      <c r="H4678" s="2" t="s">
        <v>19809</v>
      </c>
      <c r="I4678" s="3" t="s">
        <v>19810</v>
      </c>
      <c r="J4678" s="3" t="s">
        <v>1098</v>
      </c>
      <c r="K4678" s="2" t="s">
        <v>19811</v>
      </c>
    </row>
    <row r="4679" spans="1:11" x14ac:dyDescent="0.25">
      <c r="A4679" s="2" t="s">
        <v>19812</v>
      </c>
      <c r="B4679" s="2" t="s">
        <v>19</v>
      </c>
      <c r="C4679" s="2" t="s">
        <v>20</v>
      </c>
      <c r="D4679" s="2" t="s">
        <v>12</v>
      </c>
      <c r="E4679" s="2" t="s">
        <v>398</v>
      </c>
      <c r="F4679" s="3">
        <v>4</v>
      </c>
      <c r="G4679" s="2" t="s">
        <v>18042</v>
      </c>
      <c r="H4679" s="2" t="s">
        <v>19813</v>
      </c>
      <c r="I4679" s="3" t="s">
        <v>19814</v>
      </c>
      <c r="J4679" s="3" t="s">
        <v>1098</v>
      </c>
      <c r="K4679" s="2" t="s">
        <v>19815</v>
      </c>
    </row>
    <row r="4680" spans="1:11" x14ac:dyDescent="0.25">
      <c r="A4680" s="2" t="s">
        <v>19816</v>
      </c>
      <c r="B4680" s="2" t="s">
        <v>19</v>
      </c>
      <c r="C4680" s="2" t="s">
        <v>20</v>
      </c>
      <c r="D4680" s="2" t="s">
        <v>12</v>
      </c>
      <c r="E4680" s="2" t="s">
        <v>398</v>
      </c>
      <c r="F4680" s="3">
        <v>5</v>
      </c>
      <c r="G4680" s="2" t="s">
        <v>18042</v>
      </c>
      <c r="H4680" s="2" t="s">
        <v>19817</v>
      </c>
      <c r="I4680" s="3" t="s">
        <v>19818</v>
      </c>
      <c r="J4680" s="3" t="s">
        <v>1098</v>
      </c>
      <c r="K4680" s="2" t="s">
        <v>19819</v>
      </c>
    </row>
    <row r="4681" spans="1:11" x14ac:dyDescent="0.25">
      <c r="A4681" s="2" t="s">
        <v>19820</v>
      </c>
      <c r="B4681" s="2" t="s">
        <v>19</v>
      </c>
      <c r="C4681" s="2" t="s">
        <v>20</v>
      </c>
      <c r="D4681" s="2" t="s">
        <v>12</v>
      </c>
      <c r="E4681" s="2" t="s">
        <v>398</v>
      </c>
      <c r="F4681" s="3">
        <v>6</v>
      </c>
      <c r="G4681" s="2" t="s">
        <v>18042</v>
      </c>
      <c r="H4681" s="2" t="s">
        <v>19821</v>
      </c>
      <c r="I4681" s="3" t="s">
        <v>19822</v>
      </c>
      <c r="J4681" s="3" t="s">
        <v>1098</v>
      </c>
      <c r="K4681" s="2" t="s">
        <v>19823</v>
      </c>
    </row>
    <row r="4682" spans="1:11" x14ac:dyDescent="0.25">
      <c r="A4682" s="2" t="s">
        <v>19824</v>
      </c>
      <c r="B4682" s="2" t="s">
        <v>19</v>
      </c>
      <c r="C4682" s="2" t="s">
        <v>20</v>
      </c>
      <c r="D4682" s="2" t="s">
        <v>12</v>
      </c>
      <c r="E4682" s="2" t="s">
        <v>398</v>
      </c>
      <c r="F4682" s="3">
        <v>7</v>
      </c>
      <c r="G4682" s="2" t="s">
        <v>18042</v>
      </c>
      <c r="H4682" s="2" t="s">
        <v>19825</v>
      </c>
      <c r="I4682" s="3" t="s">
        <v>19826</v>
      </c>
      <c r="J4682" s="3" t="s">
        <v>1098</v>
      </c>
      <c r="K4682" s="2" t="s">
        <v>19827</v>
      </c>
    </row>
    <row r="4683" spans="1:11" x14ac:dyDescent="0.25">
      <c r="A4683" s="2" t="s">
        <v>19828</v>
      </c>
      <c r="B4683" s="2" t="s">
        <v>19</v>
      </c>
      <c r="C4683" s="2" t="s">
        <v>20</v>
      </c>
      <c r="D4683" s="2" t="s">
        <v>12</v>
      </c>
      <c r="E4683" s="2" t="s">
        <v>398</v>
      </c>
      <c r="F4683" s="3">
        <v>8</v>
      </c>
      <c r="G4683" s="2" t="s">
        <v>18042</v>
      </c>
      <c r="H4683" s="2" t="s">
        <v>19829</v>
      </c>
      <c r="I4683" s="3" t="s">
        <v>19830</v>
      </c>
      <c r="J4683" s="3" t="s">
        <v>1098</v>
      </c>
      <c r="K4683" s="2" t="s">
        <v>19831</v>
      </c>
    </row>
    <row r="4684" spans="1:11" x14ac:dyDescent="0.25">
      <c r="A4684" s="2" t="s">
        <v>19832</v>
      </c>
      <c r="B4684" s="2" t="s">
        <v>19</v>
      </c>
      <c r="C4684" s="2" t="s">
        <v>20</v>
      </c>
      <c r="D4684" s="2" t="s">
        <v>12</v>
      </c>
      <c r="E4684" s="2" t="s">
        <v>398</v>
      </c>
      <c r="F4684" s="3">
        <v>9</v>
      </c>
      <c r="G4684" s="2" t="s">
        <v>18042</v>
      </c>
      <c r="H4684" s="2" t="s">
        <v>19833</v>
      </c>
      <c r="I4684" s="3" t="s">
        <v>19834</v>
      </c>
      <c r="J4684" s="3" t="s">
        <v>1098</v>
      </c>
      <c r="K4684" s="2" t="s">
        <v>19835</v>
      </c>
    </row>
    <row r="4685" spans="1:11" x14ac:dyDescent="0.25">
      <c r="A4685" s="2" t="s">
        <v>19836</v>
      </c>
      <c r="B4685" s="2" t="s">
        <v>19</v>
      </c>
      <c r="C4685" s="2" t="s">
        <v>20</v>
      </c>
      <c r="D4685" s="2" t="s">
        <v>12</v>
      </c>
      <c r="E4685" s="2" t="s">
        <v>398</v>
      </c>
      <c r="F4685" s="3">
        <v>10</v>
      </c>
      <c r="G4685" s="2" t="s">
        <v>18042</v>
      </c>
      <c r="H4685" s="2" t="s">
        <v>19837</v>
      </c>
      <c r="I4685" s="3" t="s">
        <v>19838</v>
      </c>
      <c r="J4685" s="3" t="s">
        <v>1098</v>
      </c>
      <c r="K4685" s="2" t="s">
        <v>19839</v>
      </c>
    </row>
    <row r="4686" spans="1:11" x14ac:dyDescent="0.25">
      <c r="A4686" s="2" t="s">
        <v>19840</v>
      </c>
      <c r="B4686" s="2" t="s">
        <v>19</v>
      </c>
      <c r="C4686" s="2" t="s">
        <v>20</v>
      </c>
      <c r="D4686" s="2" t="s">
        <v>12</v>
      </c>
      <c r="E4686" s="2" t="s">
        <v>390</v>
      </c>
      <c r="F4686" s="3">
        <v>0</v>
      </c>
      <c r="G4686" s="2" t="s">
        <v>18037</v>
      </c>
      <c r="H4686" s="2" t="s">
        <v>19841</v>
      </c>
      <c r="I4686" s="3" t="s">
        <v>19842</v>
      </c>
      <c r="J4686" s="3" t="s">
        <v>1098</v>
      </c>
      <c r="K4686" s="2" t="s">
        <v>19843</v>
      </c>
    </row>
    <row r="4687" spans="1:11" x14ac:dyDescent="0.25">
      <c r="A4687" s="2" t="s">
        <v>19844</v>
      </c>
      <c r="B4687" s="2" t="s">
        <v>19</v>
      </c>
      <c r="C4687" s="2" t="s">
        <v>20</v>
      </c>
      <c r="D4687" s="2" t="s">
        <v>12</v>
      </c>
      <c r="E4687" s="2" t="s">
        <v>390</v>
      </c>
      <c r="F4687" s="3">
        <v>1</v>
      </c>
      <c r="G4687" s="2" t="s">
        <v>18042</v>
      </c>
      <c r="H4687" s="2" t="s">
        <v>19845</v>
      </c>
      <c r="I4687" s="3" t="s">
        <v>19846</v>
      </c>
      <c r="J4687" s="3" t="s">
        <v>1098</v>
      </c>
      <c r="K4687" s="2" t="s">
        <v>19847</v>
      </c>
    </row>
    <row r="4688" spans="1:11" x14ac:dyDescent="0.25">
      <c r="A4688" s="2" t="s">
        <v>19848</v>
      </c>
      <c r="B4688" s="2" t="s">
        <v>19</v>
      </c>
      <c r="C4688" s="2" t="s">
        <v>20</v>
      </c>
      <c r="D4688" s="2" t="s">
        <v>12</v>
      </c>
      <c r="E4688" s="2" t="s">
        <v>390</v>
      </c>
      <c r="F4688" s="3">
        <v>2</v>
      </c>
      <c r="G4688" s="2" t="s">
        <v>18042</v>
      </c>
      <c r="H4688" s="2" t="s">
        <v>19849</v>
      </c>
      <c r="I4688" s="3" t="s">
        <v>19850</v>
      </c>
      <c r="J4688" s="3" t="s">
        <v>1098</v>
      </c>
      <c r="K4688" s="2" t="s">
        <v>19851</v>
      </c>
    </row>
    <row r="4689" spans="1:11" x14ac:dyDescent="0.25">
      <c r="A4689" s="2" t="s">
        <v>19852</v>
      </c>
      <c r="B4689" s="2" t="s">
        <v>19</v>
      </c>
      <c r="C4689" s="2" t="s">
        <v>20</v>
      </c>
      <c r="D4689" s="2" t="s">
        <v>12</v>
      </c>
      <c r="E4689" s="2" t="s">
        <v>390</v>
      </c>
      <c r="F4689" s="3">
        <v>3</v>
      </c>
      <c r="G4689" s="2" t="s">
        <v>18042</v>
      </c>
      <c r="H4689" s="2" t="s">
        <v>19853</v>
      </c>
      <c r="I4689" s="3" t="s">
        <v>19854</v>
      </c>
      <c r="J4689" s="3" t="s">
        <v>1098</v>
      </c>
      <c r="K4689" s="2" t="s">
        <v>19855</v>
      </c>
    </row>
    <row r="4690" spans="1:11" x14ac:dyDescent="0.25">
      <c r="A4690" s="2" t="s">
        <v>19856</v>
      </c>
      <c r="B4690" s="2" t="s">
        <v>19</v>
      </c>
      <c r="C4690" s="2" t="s">
        <v>20</v>
      </c>
      <c r="D4690" s="2" t="s">
        <v>12</v>
      </c>
      <c r="E4690" s="2" t="s">
        <v>390</v>
      </c>
      <c r="F4690" s="3">
        <v>4</v>
      </c>
      <c r="G4690" s="2" t="s">
        <v>18042</v>
      </c>
      <c r="H4690" s="2" t="s">
        <v>19857</v>
      </c>
      <c r="I4690" s="3" t="s">
        <v>19858</v>
      </c>
      <c r="J4690" s="3" t="s">
        <v>1098</v>
      </c>
      <c r="K4690" s="2" t="s">
        <v>19859</v>
      </c>
    </row>
    <row r="4691" spans="1:11" x14ac:dyDescent="0.25">
      <c r="A4691" s="2" t="s">
        <v>19860</v>
      </c>
      <c r="B4691" s="2" t="s">
        <v>19</v>
      </c>
      <c r="C4691" s="2" t="s">
        <v>20</v>
      </c>
      <c r="D4691" s="2" t="s">
        <v>12</v>
      </c>
      <c r="E4691" s="2" t="s">
        <v>390</v>
      </c>
      <c r="F4691" s="3">
        <v>5</v>
      </c>
      <c r="G4691" s="2" t="s">
        <v>18042</v>
      </c>
      <c r="H4691" s="2" t="s">
        <v>19861</v>
      </c>
      <c r="I4691" s="3" t="s">
        <v>19862</v>
      </c>
      <c r="J4691" s="3" t="s">
        <v>1098</v>
      </c>
      <c r="K4691" s="2" t="s">
        <v>19863</v>
      </c>
    </row>
    <row r="4692" spans="1:11" x14ac:dyDescent="0.25">
      <c r="A4692" s="2" t="s">
        <v>19864</v>
      </c>
      <c r="B4692" s="2" t="s">
        <v>19</v>
      </c>
      <c r="C4692" s="2" t="s">
        <v>20</v>
      </c>
      <c r="D4692" s="2" t="s">
        <v>12</v>
      </c>
      <c r="E4692" s="2" t="s">
        <v>390</v>
      </c>
      <c r="F4692" s="3">
        <v>6</v>
      </c>
      <c r="G4692" s="2" t="s">
        <v>18042</v>
      </c>
      <c r="H4692" s="2" t="s">
        <v>19865</v>
      </c>
      <c r="I4692" s="3" t="s">
        <v>19866</v>
      </c>
      <c r="J4692" s="3" t="s">
        <v>1098</v>
      </c>
      <c r="K4692" s="2" t="s">
        <v>19867</v>
      </c>
    </row>
    <row r="4693" spans="1:11" x14ac:dyDescent="0.25">
      <c r="A4693" s="2" t="s">
        <v>19868</v>
      </c>
      <c r="B4693" s="2" t="s">
        <v>19</v>
      </c>
      <c r="C4693" s="2" t="s">
        <v>20</v>
      </c>
      <c r="D4693" s="2" t="s">
        <v>12</v>
      </c>
      <c r="E4693" s="2" t="s">
        <v>390</v>
      </c>
      <c r="F4693" s="3">
        <v>7</v>
      </c>
      <c r="G4693" s="2" t="s">
        <v>18042</v>
      </c>
      <c r="H4693" s="2" t="s">
        <v>19869</v>
      </c>
      <c r="I4693" s="3" t="s">
        <v>19870</v>
      </c>
      <c r="J4693" s="3" t="s">
        <v>1098</v>
      </c>
      <c r="K4693" s="2" t="s">
        <v>19871</v>
      </c>
    </row>
    <row r="4694" spans="1:11" x14ac:dyDescent="0.25">
      <c r="A4694" s="2" t="s">
        <v>19872</v>
      </c>
      <c r="B4694" s="2" t="s">
        <v>19</v>
      </c>
      <c r="C4694" s="2" t="s">
        <v>20</v>
      </c>
      <c r="D4694" s="2" t="s">
        <v>12</v>
      </c>
      <c r="E4694" s="2" t="s">
        <v>390</v>
      </c>
      <c r="F4694" s="3">
        <v>8</v>
      </c>
      <c r="G4694" s="2" t="s">
        <v>18042</v>
      </c>
      <c r="H4694" s="2" t="s">
        <v>19873</v>
      </c>
      <c r="I4694" s="3" t="s">
        <v>19874</v>
      </c>
      <c r="J4694" s="3" t="s">
        <v>1098</v>
      </c>
      <c r="K4694" s="2" t="s">
        <v>19875</v>
      </c>
    </row>
    <row r="4695" spans="1:11" x14ac:dyDescent="0.25">
      <c r="A4695" s="2" t="s">
        <v>19876</v>
      </c>
      <c r="B4695" s="2" t="s">
        <v>19</v>
      </c>
      <c r="C4695" s="2" t="s">
        <v>20</v>
      </c>
      <c r="D4695" s="2" t="s">
        <v>12</v>
      </c>
      <c r="E4695" s="2" t="s">
        <v>390</v>
      </c>
      <c r="F4695" s="3">
        <v>9</v>
      </c>
      <c r="G4695" s="2" t="s">
        <v>18042</v>
      </c>
      <c r="H4695" s="2" t="s">
        <v>19877</v>
      </c>
      <c r="I4695" s="3" t="s">
        <v>19878</v>
      </c>
      <c r="J4695" s="3" t="s">
        <v>1098</v>
      </c>
      <c r="K4695" s="2" t="s">
        <v>19879</v>
      </c>
    </row>
    <row r="4696" spans="1:11" x14ac:dyDescent="0.25">
      <c r="A4696" s="2" t="s">
        <v>19880</v>
      </c>
      <c r="B4696" s="2" t="s">
        <v>19</v>
      </c>
      <c r="C4696" s="2" t="s">
        <v>20</v>
      </c>
      <c r="D4696" s="2" t="s">
        <v>12</v>
      </c>
      <c r="E4696" s="2" t="s">
        <v>390</v>
      </c>
      <c r="F4696" s="3">
        <v>10</v>
      </c>
      <c r="G4696" s="2" t="s">
        <v>18042</v>
      </c>
      <c r="H4696" s="2" t="s">
        <v>19881</v>
      </c>
      <c r="I4696" s="3" t="s">
        <v>19882</v>
      </c>
      <c r="J4696" s="3" t="s">
        <v>1098</v>
      </c>
      <c r="K4696" s="2" t="s">
        <v>19883</v>
      </c>
    </row>
    <row r="4697" spans="1:11" x14ac:dyDescent="0.25">
      <c r="A4697" s="2" t="s">
        <v>19884</v>
      </c>
      <c r="B4697" s="2" t="s">
        <v>19</v>
      </c>
      <c r="C4697" s="2" t="s">
        <v>20</v>
      </c>
      <c r="D4697" s="2" t="s">
        <v>12</v>
      </c>
      <c r="E4697" s="2" t="s">
        <v>373</v>
      </c>
      <c r="F4697" s="3">
        <v>0</v>
      </c>
      <c r="G4697" s="2" t="s">
        <v>18037</v>
      </c>
      <c r="H4697" s="2" t="s">
        <v>19885</v>
      </c>
      <c r="I4697" s="3" t="s">
        <v>19886</v>
      </c>
      <c r="J4697" s="3" t="s">
        <v>1098</v>
      </c>
      <c r="K4697" s="2" t="s">
        <v>19887</v>
      </c>
    </row>
    <row r="4698" spans="1:11" x14ac:dyDescent="0.25">
      <c r="A4698" s="2" t="s">
        <v>19888</v>
      </c>
      <c r="B4698" s="2" t="s">
        <v>19</v>
      </c>
      <c r="C4698" s="2" t="s">
        <v>20</v>
      </c>
      <c r="D4698" s="2" t="s">
        <v>12</v>
      </c>
      <c r="E4698" s="2" t="s">
        <v>373</v>
      </c>
      <c r="F4698" s="3">
        <v>1</v>
      </c>
      <c r="G4698" s="2" t="s">
        <v>18042</v>
      </c>
      <c r="H4698" s="2" t="s">
        <v>19889</v>
      </c>
      <c r="I4698" s="3" t="s">
        <v>19890</v>
      </c>
      <c r="J4698" s="3" t="s">
        <v>1098</v>
      </c>
      <c r="K4698" s="2" t="s">
        <v>19891</v>
      </c>
    </row>
    <row r="4699" spans="1:11" x14ac:dyDescent="0.25">
      <c r="A4699" s="2" t="s">
        <v>19892</v>
      </c>
      <c r="B4699" s="2" t="s">
        <v>19</v>
      </c>
      <c r="C4699" s="2" t="s">
        <v>20</v>
      </c>
      <c r="D4699" s="2" t="s">
        <v>12</v>
      </c>
      <c r="E4699" s="2" t="s">
        <v>373</v>
      </c>
      <c r="F4699" s="3">
        <v>2</v>
      </c>
      <c r="G4699" s="2" t="s">
        <v>18042</v>
      </c>
      <c r="H4699" s="2" t="s">
        <v>19893</v>
      </c>
      <c r="I4699" s="3" t="s">
        <v>19894</v>
      </c>
      <c r="J4699" s="3" t="s">
        <v>1098</v>
      </c>
      <c r="K4699" s="2" t="s">
        <v>19895</v>
      </c>
    </row>
    <row r="4700" spans="1:11" x14ac:dyDescent="0.25">
      <c r="A4700" s="2" t="s">
        <v>19896</v>
      </c>
      <c r="B4700" s="2" t="s">
        <v>19</v>
      </c>
      <c r="C4700" s="2" t="s">
        <v>20</v>
      </c>
      <c r="D4700" s="2" t="s">
        <v>12</v>
      </c>
      <c r="E4700" s="2" t="s">
        <v>373</v>
      </c>
      <c r="F4700" s="3">
        <v>3</v>
      </c>
      <c r="G4700" s="2" t="s">
        <v>18042</v>
      </c>
      <c r="H4700" s="2" t="s">
        <v>19897</v>
      </c>
      <c r="I4700" s="3" t="s">
        <v>19898</v>
      </c>
      <c r="J4700" s="3" t="s">
        <v>1098</v>
      </c>
      <c r="K4700" s="2" t="s">
        <v>19899</v>
      </c>
    </row>
    <row r="4701" spans="1:11" x14ac:dyDescent="0.25">
      <c r="A4701" s="2" t="s">
        <v>19900</v>
      </c>
      <c r="B4701" s="2" t="s">
        <v>19</v>
      </c>
      <c r="C4701" s="2" t="s">
        <v>20</v>
      </c>
      <c r="D4701" s="2" t="s">
        <v>12</v>
      </c>
      <c r="E4701" s="2" t="s">
        <v>373</v>
      </c>
      <c r="F4701" s="3">
        <v>4</v>
      </c>
      <c r="G4701" s="2" t="s">
        <v>18042</v>
      </c>
      <c r="H4701" s="2" t="s">
        <v>19901</v>
      </c>
      <c r="I4701" s="3" t="s">
        <v>19902</v>
      </c>
      <c r="J4701" s="3" t="s">
        <v>1098</v>
      </c>
      <c r="K4701" s="2" t="s">
        <v>19903</v>
      </c>
    </row>
    <row r="4702" spans="1:11" x14ac:dyDescent="0.25">
      <c r="A4702" s="2" t="s">
        <v>19904</v>
      </c>
      <c r="B4702" s="2" t="s">
        <v>19</v>
      </c>
      <c r="C4702" s="2" t="s">
        <v>20</v>
      </c>
      <c r="D4702" s="2" t="s">
        <v>12</v>
      </c>
      <c r="E4702" s="2" t="s">
        <v>373</v>
      </c>
      <c r="F4702" s="3">
        <v>5</v>
      </c>
      <c r="G4702" s="2" t="s">
        <v>18042</v>
      </c>
      <c r="H4702" s="2" t="s">
        <v>19905</v>
      </c>
      <c r="I4702" s="3" t="s">
        <v>19906</v>
      </c>
      <c r="J4702" s="3" t="s">
        <v>1098</v>
      </c>
      <c r="K4702" s="2" t="s">
        <v>19907</v>
      </c>
    </row>
    <row r="4703" spans="1:11" x14ac:dyDescent="0.25">
      <c r="A4703" s="2" t="s">
        <v>19908</v>
      </c>
      <c r="B4703" s="2" t="s">
        <v>19</v>
      </c>
      <c r="C4703" s="2" t="s">
        <v>20</v>
      </c>
      <c r="D4703" s="2" t="s">
        <v>12</v>
      </c>
      <c r="E4703" s="2" t="s">
        <v>373</v>
      </c>
      <c r="F4703" s="3">
        <v>6</v>
      </c>
      <c r="G4703" s="2" t="s">
        <v>18042</v>
      </c>
      <c r="H4703" s="2" t="s">
        <v>19909</v>
      </c>
      <c r="I4703" s="3" t="s">
        <v>19910</v>
      </c>
      <c r="J4703" s="3" t="s">
        <v>1098</v>
      </c>
      <c r="K4703" s="2" t="s">
        <v>19911</v>
      </c>
    </row>
    <row r="4704" spans="1:11" x14ac:dyDescent="0.25">
      <c r="A4704" s="2" t="s">
        <v>19912</v>
      </c>
      <c r="B4704" s="2" t="s">
        <v>19</v>
      </c>
      <c r="C4704" s="2" t="s">
        <v>20</v>
      </c>
      <c r="D4704" s="2" t="s">
        <v>12</v>
      </c>
      <c r="E4704" s="2" t="s">
        <v>373</v>
      </c>
      <c r="F4704" s="3">
        <v>7</v>
      </c>
      <c r="G4704" s="2" t="s">
        <v>18042</v>
      </c>
      <c r="H4704" s="2" t="s">
        <v>19913</v>
      </c>
      <c r="I4704" s="3" t="s">
        <v>19914</v>
      </c>
      <c r="J4704" s="3" t="s">
        <v>1098</v>
      </c>
      <c r="K4704" s="2" t="s">
        <v>19915</v>
      </c>
    </row>
    <row r="4705" spans="1:11" x14ac:dyDescent="0.25">
      <c r="A4705" s="2" t="s">
        <v>19916</v>
      </c>
      <c r="B4705" s="2" t="s">
        <v>19</v>
      </c>
      <c r="C4705" s="2" t="s">
        <v>20</v>
      </c>
      <c r="D4705" s="2" t="s">
        <v>12</v>
      </c>
      <c r="E4705" s="2" t="s">
        <v>373</v>
      </c>
      <c r="F4705" s="3">
        <v>8</v>
      </c>
      <c r="G4705" s="2" t="s">
        <v>18042</v>
      </c>
      <c r="H4705" s="2" t="s">
        <v>19917</v>
      </c>
      <c r="I4705" s="3" t="s">
        <v>19918</v>
      </c>
      <c r="J4705" s="3" t="s">
        <v>1098</v>
      </c>
      <c r="K4705" s="2" t="s">
        <v>19919</v>
      </c>
    </row>
    <row r="4706" spans="1:11" x14ac:dyDescent="0.25">
      <c r="A4706" s="2" t="s">
        <v>19920</v>
      </c>
      <c r="B4706" s="2" t="s">
        <v>19</v>
      </c>
      <c r="C4706" s="2" t="s">
        <v>20</v>
      </c>
      <c r="D4706" s="2" t="s">
        <v>12</v>
      </c>
      <c r="E4706" s="2" t="s">
        <v>373</v>
      </c>
      <c r="F4706" s="3">
        <v>9</v>
      </c>
      <c r="G4706" s="2" t="s">
        <v>18042</v>
      </c>
      <c r="H4706" s="2" t="s">
        <v>19921</v>
      </c>
      <c r="I4706" s="3" t="s">
        <v>19922</v>
      </c>
      <c r="J4706" s="3" t="s">
        <v>1098</v>
      </c>
      <c r="K4706" s="2" t="s">
        <v>19923</v>
      </c>
    </row>
    <row r="4707" spans="1:11" x14ac:dyDescent="0.25">
      <c r="A4707" s="2" t="s">
        <v>19924</v>
      </c>
      <c r="B4707" s="2" t="s">
        <v>19</v>
      </c>
      <c r="C4707" s="2" t="s">
        <v>20</v>
      </c>
      <c r="D4707" s="2" t="s">
        <v>12</v>
      </c>
      <c r="E4707" s="2" t="s">
        <v>373</v>
      </c>
      <c r="F4707" s="3">
        <v>10</v>
      </c>
      <c r="G4707" s="2" t="s">
        <v>18042</v>
      </c>
      <c r="H4707" s="2" t="s">
        <v>19925</v>
      </c>
      <c r="I4707" s="3" t="s">
        <v>19926</v>
      </c>
      <c r="J4707" s="3" t="s">
        <v>1098</v>
      </c>
      <c r="K4707" s="2" t="s">
        <v>19927</v>
      </c>
    </row>
    <row r="4708" spans="1:11" x14ac:dyDescent="0.25">
      <c r="A4708" s="2" t="s">
        <v>19928</v>
      </c>
      <c r="B4708" s="2" t="s">
        <v>19</v>
      </c>
      <c r="C4708" s="2" t="s">
        <v>20</v>
      </c>
      <c r="D4708" s="2" t="s">
        <v>12</v>
      </c>
      <c r="E4708" s="2" t="s">
        <v>385</v>
      </c>
      <c r="F4708" s="3">
        <v>0</v>
      </c>
      <c r="G4708" s="2" t="s">
        <v>18037</v>
      </c>
      <c r="H4708" s="2" t="s">
        <v>19929</v>
      </c>
      <c r="I4708" s="3" t="s">
        <v>19930</v>
      </c>
      <c r="J4708" s="3" t="s">
        <v>1098</v>
      </c>
      <c r="K4708" s="2" t="s">
        <v>19931</v>
      </c>
    </row>
    <row r="4709" spans="1:11" x14ac:dyDescent="0.25">
      <c r="A4709" s="2" t="s">
        <v>19932</v>
      </c>
      <c r="B4709" s="2" t="s">
        <v>19</v>
      </c>
      <c r="C4709" s="2" t="s">
        <v>20</v>
      </c>
      <c r="D4709" s="2" t="s">
        <v>12</v>
      </c>
      <c r="E4709" s="2" t="s">
        <v>385</v>
      </c>
      <c r="F4709" s="3">
        <v>1</v>
      </c>
      <c r="G4709" s="2" t="s">
        <v>18042</v>
      </c>
      <c r="H4709" s="2" t="s">
        <v>19933</v>
      </c>
      <c r="I4709" s="3" t="s">
        <v>19934</v>
      </c>
      <c r="J4709" s="3" t="s">
        <v>1098</v>
      </c>
      <c r="K4709" s="2" t="s">
        <v>19935</v>
      </c>
    </row>
    <row r="4710" spans="1:11" x14ac:dyDescent="0.25">
      <c r="A4710" s="2" t="s">
        <v>19936</v>
      </c>
      <c r="B4710" s="2" t="s">
        <v>19</v>
      </c>
      <c r="C4710" s="2" t="s">
        <v>20</v>
      </c>
      <c r="D4710" s="2" t="s">
        <v>12</v>
      </c>
      <c r="E4710" s="2" t="s">
        <v>385</v>
      </c>
      <c r="F4710" s="3">
        <v>2</v>
      </c>
      <c r="G4710" s="2" t="s">
        <v>18042</v>
      </c>
      <c r="H4710" s="2" t="s">
        <v>19937</v>
      </c>
      <c r="I4710" s="3" t="s">
        <v>19938</v>
      </c>
      <c r="J4710" s="3" t="s">
        <v>1098</v>
      </c>
      <c r="K4710" s="2" t="s">
        <v>19939</v>
      </c>
    </row>
    <row r="4711" spans="1:11" x14ac:dyDescent="0.25">
      <c r="A4711" s="2" t="s">
        <v>19940</v>
      </c>
      <c r="B4711" s="2" t="s">
        <v>19</v>
      </c>
      <c r="C4711" s="2" t="s">
        <v>20</v>
      </c>
      <c r="D4711" s="2" t="s">
        <v>12</v>
      </c>
      <c r="E4711" s="2" t="s">
        <v>385</v>
      </c>
      <c r="F4711" s="3">
        <v>3</v>
      </c>
      <c r="G4711" s="2" t="s">
        <v>18042</v>
      </c>
      <c r="H4711" s="2" t="s">
        <v>19941</v>
      </c>
      <c r="I4711" s="3" t="s">
        <v>19942</v>
      </c>
      <c r="J4711" s="3" t="s">
        <v>1132</v>
      </c>
      <c r="K4711" s="2" t="s">
        <v>19943</v>
      </c>
    </row>
    <row r="4712" spans="1:11" x14ac:dyDescent="0.25">
      <c r="A4712" s="2" t="s">
        <v>19944</v>
      </c>
      <c r="B4712" s="2" t="s">
        <v>19</v>
      </c>
      <c r="C4712" s="2" t="s">
        <v>20</v>
      </c>
      <c r="D4712" s="2" t="s">
        <v>12</v>
      </c>
      <c r="E4712" s="2" t="s">
        <v>385</v>
      </c>
      <c r="F4712" s="3">
        <v>4</v>
      </c>
      <c r="G4712" s="2" t="s">
        <v>18042</v>
      </c>
      <c r="H4712" s="2" t="s">
        <v>19945</v>
      </c>
      <c r="I4712" s="3" t="s">
        <v>19946</v>
      </c>
      <c r="J4712" s="3" t="s">
        <v>1132</v>
      </c>
      <c r="K4712" s="2" t="s">
        <v>19947</v>
      </c>
    </row>
    <row r="4713" spans="1:11" x14ac:dyDescent="0.25">
      <c r="A4713" s="2" t="s">
        <v>19948</v>
      </c>
      <c r="B4713" s="2" t="s">
        <v>19</v>
      </c>
      <c r="C4713" s="2" t="s">
        <v>20</v>
      </c>
      <c r="D4713" s="2" t="s">
        <v>12</v>
      </c>
      <c r="E4713" s="2" t="s">
        <v>385</v>
      </c>
      <c r="F4713" s="3">
        <v>5</v>
      </c>
      <c r="G4713" s="2" t="s">
        <v>18042</v>
      </c>
      <c r="H4713" s="2" t="s">
        <v>19949</v>
      </c>
      <c r="I4713" s="3" t="s">
        <v>19950</v>
      </c>
      <c r="J4713" s="3" t="s">
        <v>1098</v>
      </c>
      <c r="K4713" s="2" t="s">
        <v>19951</v>
      </c>
    </row>
    <row r="4714" spans="1:11" x14ac:dyDescent="0.25">
      <c r="A4714" s="2" t="s">
        <v>19952</v>
      </c>
      <c r="B4714" s="2" t="s">
        <v>19</v>
      </c>
      <c r="C4714" s="2" t="s">
        <v>20</v>
      </c>
      <c r="D4714" s="2" t="s">
        <v>12</v>
      </c>
      <c r="E4714" s="2" t="s">
        <v>385</v>
      </c>
      <c r="F4714" s="3">
        <v>6</v>
      </c>
      <c r="G4714" s="2" t="s">
        <v>18042</v>
      </c>
      <c r="H4714" s="2" t="s">
        <v>19953</v>
      </c>
      <c r="I4714" s="3" t="s">
        <v>19954</v>
      </c>
      <c r="J4714" s="3" t="s">
        <v>2720</v>
      </c>
      <c r="K4714" s="2" t="s">
        <v>19955</v>
      </c>
    </row>
    <row r="4715" spans="1:11" x14ac:dyDescent="0.25">
      <c r="A4715" s="2" t="s">
        <v>19956</v>
      </c>
      <c r="B4715" s="2" t="s">
        <v>19</v>
      </c>
      <c r="C4715" s="2" t="s">
        <v>20</v>
      </c>
      <c r="D4715" s="2" t="s">
        <v>12</v>
      </c>
      <c r="E4715" s="2" t="s">
        <v>385</v>
      </c>
      <c r="F4715" s="3">
        <v>7</v>
      </c>
      <c r="G4715" s="2" t="s">
        <v>18042</v>
      </c>
      <c r="H4715" s="2" t="s">
        <v>19957</v>
      </c>
      <c r="I4715" s="3" t="s">
        <v>19958</v>
      </c>
      <c r="J4715" s="3" t="s">
        <v>1098</v>
      </c>
      <c r="K4715" s="2" t="s">
        <v>19959</v>
      </c>
    </row>
    <row r="4716" spans="1:11" x14ac:dyDescent="0.25">
      <c r="A4716" s="2" t="s">
        <v>19960</v>
      </c>
      <c r="B4716" s="2" t="s">
        <v>19</v>
      </c>
      <c r="C4716" s="2" t="s">
        <v>20</v>
      </c>
      <c r="D4716" s="2" t="s">
        <v>12</v>
      </c>
      <c r="E4716" s="2" t="s">
        <v>385</v>
      </c>
      <c r="F4716" s="3">
        <v>8</v>
      </c>
      <c r="G4716" s="2" t="s">
        <v>18042</v>
      </c>
      <c r="H4716" s="2" t="s">
        <v>19961</v>
      </c>
      <c r="I4716" s="3" t="s">
        <v>19962</v>
      </c>
      <c r="J4716" s="3" t="s">
        <v>1098</v>
      </c>
      <c r="K4716" s="2" t="s">
        <v>19963</v>
      </c>
    </row>
    <row r="4717" spans="1:11" x14ac:dyDescent="0.25">
      <c r="A4717" s="2" t="s">
        <v>19964</v>
      </c>
      <c r="B4717" s="2" t="s">
        <v>19</v>
      </c>
      <c r="C4717" s="2" t="s">
        <v>20</v>
      </c>
      <c r="D4717" s="2" t="s">
        <v>12</v>
      </c>
      <c r="E4717" s="2" t="s">
        <v>385</v>
      </c>
      <c r="F4717" s="3">
        <v>9</v>
      </c>
      <c r="G4717" s="2" t="s">
        <v>18042</v>
      </c>
      <c r="H4717" s="2" t="s">
        <v>19965</v>
      </c>
      <c r="I4717" s="3" t="s">
        <v>19966</v>
      </c>
      <c r="J4717" s="3" t="s">
        <v>1098</v>
      </c>
      <c r="K4717" s="2" t="s">
        <v>19967</v>
      </c>
    </row>
    <row r="4718" spans="1:11" x14ac:dyDescent="0.25">
      <c r="A4718" s="2" t="s">
        <v>19968</v>
      </c>
      <c r="B4718" s="2" t="s">
        <v>19</v>
      </c>
      <c r="C4718" s="2" t="s">
        <v>20</v>
      </c>
      <c r="D4718" s="2" t="s">
        <v>12</v>
      </c>
      <c r="E4718" s="2" t="s">
        <v>385</v>
      </c>
      <c r="F4718" s="3">
        <v>10</v>
      </c>
      <c r="G4718" s="2" t="s">
        <v>18042</v>
      </c>
      <c r="H4718" s="2" t="s">
        <v>19969</v>
      </c>
      <c r="I4718" s="3" t="s">
        <v>19970</v>
      </c>
      <c r="J4718" s="3" t="s">
        <v>1098</v>
      </c>
      <c r="K4718" s="2" t="s">
        <v>19971</v>
      </c>
    </row>
    <row r="4719" spans="1:11" x14ac:dyDescent="0.25">
      <c r="A4719" s="2" t="s">
        <v>19972</v>
      </c>
      <c r="B4719" s="2" t="s">
        <v>26</v>
      </c>
      <c r="C4719" s="2" t="s">
        <v>27</v>
      </c>
      <c r="D4719" s="2" t="s">
        <v>12</v>
      </c>
      <c r="E4719" s="2" t="s">
        <v>1144</v>
      </c>
      <c r="F4719" s="3">
        <v>0</v>
      </c>
      <c r="G4719" s="2" t="s">
        <v>18037</v>
      </c>
      <c r="H4719" s="2" t="s">
        <v>19973</v>
      </c>
      <c r="I4719" s="3" t="s">
        <v>19974</v>
      </c>
      <c r="J4719" s="3" t="s">
        <v>1098</v>
      </c>
      <c r="K4719" s="2" t="s">
        <v>19975</v>
      </c>
    </row>
    <row r="4720" spans="1:11" x14ac:dyDescent="0.25">
      <c r="A4720" s="2" t="s">
        <v>19976</v>
      </c>
      <c r="B4720" s="2" t="s">
        <v>26</v>
      </c>
      <c r="C4720" s="2" t="s">
        <v>27</v>
      </c>
      <c r="D4720" s="2" t="s">
        <v>12</v>
      </c>
      <c r="E4720" s="2" t="s">
        <v>1144</v>
      </c>
      <c r="F4720" s="3">
        <v>1</v>
      </c>
      <c r="G4720" s="2" t="s">
        <v>18042</v>
      </c>
      <c r="H4720" s="2" t="s">
        <v>19977</v>
      </c>
      <c r="I4720" s="3" t="s">
        <v>19978</v>
      </c>
      <c r="J4720" s="3" t="s">
        <v>1098</v>
      </c>
      <c r="K4720" s="2" t="s">
        <v>19979</v>
      </c>
    </row>
    <row r="4721" spans="1:11" x14ac:dyDescent="0.25">
      <c r="A4721" s="2" t="s">
        <v>19980</v>
      </c>
      <c r="B4721" s="2" t="s">
        <v>26</v>
      </c>
      <c r="C4721" s="2" t="s">
        <v>27</v>
      </c>
      <c r="D4721" s="2" t="s">
        <v>12</v>
      </c>
      <c r="E4721" s="2" t="s">
        <v>1144</v>
      </c>
      <c r="F4721" s="3">
        <v>2</v>
      </c>
      <c r="G4721" s="2" t="s">
        <v>18042</v>
      </c>
      <c r="H4721" s="2" t="s">
        <v>19981</v>
      </c>
      <c r="I4721" s="3" t="s">
        <v>19982</v>
      </c>
      <c r="J4721" s="3" t="s">
        <v>1098</v>
      </c>
      <c r="K4721" s="2" t="s">
        <v>19983</v>
      </c>
    </row>
    <row r="4722" spans="1:11" x14ac:dyDescent="0.25">
      <c r="A4722" s="2" t="s">
        <v>19984</v>
      </c>
      <c r="B4722" s="2" t="s">
        <v>26</v>
      </c>
      <c r="C4722" s="2" t="s">
        <v>27</v>
      </c>
      <c r="D4722" s="2" t="s">
        <v>12</v>
      </c>
      <c r="E4722" s="2" t="s">
        <v>1144</v>
      </c>
      <c r="F4722" s="3">
        <v>3</v>
      </c>
      <c r="G4722" s="2" t="s">
        <v>18042</v>
      </c>
      <c r="H4722" s="2" t="s">
        <v>19985</v>
      </c>
      <c r="I4722" s="3" t="s">
        <v>19986</v>
      </c>
      <c r="J4722" s="3" t="s">
        <v>1098</v>
      </c>
      <c r="K4722" s="2" t="s">
        <v>19987</v>
      </c>
    </row>
    <row r="4723" spans="1:11" x14ac:dyDescent="0.25">
      <c r="A4723" s="2" t="s">
        <v>19988</v>
      </c>
      <c r="B4723" s="2" t="s">
        <v>26</v>
      </c>
      <c r="C4723" s="2" t="s">
        <v>27</v>
      </c>
      <c r="D4723" s="2" t="s">
        <v>12</v>
      </c>
      <c r="E4723" s="2" t="s">
        <v>1144</v>
      </c>
      <c r="F4723" s="3">
        <v>4</v>
      </c>
      <c r="G4723" s="2" t="s">
        <v>18042</v>
      </c>
      <c r="H4723" s="2" t="s">
        <v>19989</v>
      </c>
      <c r="I4723" s="3" t="s">
        <v>19990</v>
      </c>
      <c r="J4723" s="3" t="s">
        <v>1098</v>
      </c>
      <c r="K4723" s="2" t="s">
        <v>19991</v>
      </c>
    </row>
    <row r="4724" spans="1:11" x14ac:dyDescent="0.25">
      <c r="A4724" s="2" t="s">
        <v>19992</v>
      </c>
      <c r="B4724" s="2" t="s">
        <v>26</v>
      </c>
      <c r="C4724" s="2" t="s">
        <v>27</v>
      </c>
      <c r="D4724" s="2" t="s">
        <v>12</v>
      </c>
      <c r="E4724" s="2" t="s">
        <v>1144</v>
      </c>
      <c r="F4724" s="3">
        <v>5</v>
      </c>
      <c r="G4724" s="2" t="s">
        <v>18042</v>
      </c>
      <c r="H4724" s="2" t="s">
        <v>19993</v>
      </c>
      <c r="I4724" s="3" t="s">
        <v>19994</v>
      </c>
      <c r="J4724" s="3" t="s">
        <v>1098</v>
      </c>
      <c r="K4724" s="2" t="s">
        <v>19995</v>
      </c>
    </row>
    <row r="4725" spans="1:11" x14ac:dyDescent="0.25">
      <c r="A4725" s="2" t="s">
        <v>19996</v>
      </c>
      <c r="B4725" s="2" t="s">
        <v>26</v>
      </c>
      <c r="C4725" s="2" t="s">
        <v>27</v>
      </c>
      <c r="D4725" s="2" t="s">
        <v>12</v>
      </c>
      <c r="E4725" s="2" t="s">
        <v>1144</v>
      </c>
      <c r="F4725" s="3">
        <v>6</v>
      </c>
      <c r="G4725" s="2" t="s">
        <v>18042</v>
      </c>
      <c r="H4725" s="2" t="s">
        <v>19997</v>
      </c>
      <c r="I4725" s="3" t="s">
        <v>19998</v>
      </c>
      <c r="J4725" s="3" t="s">
        <v>1098</v>
      </c>
      <c r="K4725" s="2" t="s">
        <v>19999</v>
      </c>
    </row>
    <row r="4726" spans="1:11" x14ac:dyDescent="0.25">
      <c r="A4726" s="2" t="s">
        <v>20000</v>
      </c>
      <c r="B4726" s="2" t="s">
        <v>26</v>
      </c>
      <c r="C4726" s="2" t="s">
        <v>27</v>
      </c>
      <c r="D4726" s="2" t="s">
        <v>12</v>
      </c>
      <c r="E4726" s="2" t="s">
        <v>1144</v>
      </c>
      <c r="F4726" s="3">
        <v>7</v>
      </c>
      <c r="G4726" s="2" t="s">
        <v>18042</v>
      </c>
      <c r="H4726" s="2" t="s">
        <v>20001</v>
      </c>
      <c r="I4726" s="3" t="s">
        <v>20002</v>
      </c>
      <c r="J4726" s="3" t="s">
        <v>1098</v>
      </c>
      <c r="K4726" s="2" t="s">
        <v>20003</v>
      </c>
    </row>
    <row r="4727" spans="1:11" x14ac:dyDescent="0.25">
      <c r="A4727" s="2" t="s">
        <v>20004</v>
      </c>
      <c r="B4727" s="2" t="s">
        <v>26</v>
      </c>
      <c r="C4727" s="2" t="s">
        <v>27</v>
      </c>
      <c r="D4727" s="2" t="s">
        <v>12</v>
      </c>
      <c r="E4727" s="2" t="s">
        <v>1144</v>
      </c>
      <c r="F4727" s="3">
        <v>8</v>
      </c>
      <c r="G4727" s="2" t="s">
        <v>18042</v>
      </c>
      <c r="H4727" s="2" t="s">
        <v>20005</v>
      </c>
      <c r="I4727" s="3" t="s">
        <v>20006</v>
      </c>
      <c r="J4727" s="3" t="s">
        <v>1098</v>
      </c>
      <c r="K4727" s="2" t="s">
        <v>20007</v>
      </c>
    </row>
    <row r="4728" spans="1:11" x14ac:dyDescent="0.25">
      <c r="A4728" s="2" t="s">
        <v>20008</v>
      </c>
      <c r="B4728" s="2" t="s">
        <v>26</v>
      </c>
      <c r="C4728" s="2" t="s">
        <v>27</v>
      </c>
      <c r="D4728" s="2" t="s">
        <v>12</v>
      </c>
      <c r="E4728" s="2" t="s">
        <v>380</v>
      </c>
      <c r="F4728" s="3">
        <v>0</v>
      </c>
      <c r="G4728" s="2" t="s">
        <v>18037</v>
      </c>
      <c r="H4728" s="2" t="s">
        <v>20009</v>
      </c>
      <c r="I4728" s="3" t="s">
        <v>20010</v>
      </c>
      <c r="J4728" s="3" t="s">
        <v>1098</v>
      </c>
      <c r="K4728" s="2" t="s">
        <v>20011</v>
      </c>
    </row>
    <row r="4729" spans="1:11" x14ac:dyDescent="0.25">
      <c r="A4729" s="2" t="s">
        <v>20012</v>
      </c>
      <c r="B4729" s="2" t="s">
        <v>26</v>
      </c>
      <c r="C4729" s="2" t="s">
        <v>27</v>
      </c>
      <c r="D4729" s="2" t="s">
        <v>12</v>
      </c>
      <c r="E4729" s="2" t="s">
        <v>380</v>
      </c>
      <c r="F4729" s="3">
        <v>1</v>
      </c>
      <c r="G4729" s="2" t="s">
        <v>18042</v>
      </c>
      <c r="H4729" s="2" t="s">
        <v>20013</v>
      </c>
      <c r="I4729" s="3" t="s">
        <v>20014</v>
      </c>
      <c r="J4729" s="3" t="s">
        <v>1098</v>
      </c>
      <c r="K4729" s="2" t="s">
        <v>20015</v>
      </c>
    </row>
    <row r="4730" spans="1:11" x14ac:dyDescent="0.25">
      <c r="A4730" s="2" t="s">
        <v>20016</v>
      </c>
      <c r="B4730" s="2" t="s">
        <v>26</v>
      </c>
      <c r="C4730" s="2" t="s">
        <v>27</v>
      </c>
      <c r="D4730" s="2" t="s">
        <v>12</v>
      </c>
      <c r="E4730" s="2" t="s">
        <v>380</v>
      </c>
      <c r="F4730" s="3">
        <v>2</v>
      </c>
      <c r="G4730" s="2" t="s">
        <v>18042</v>
      </c>
      <c r="H4730" s="2" t="s">
        <v>20017</v>
      </c>
      <c r="I4730" s="3" t="s">
        <v>20018</v>
      </c>
      <c r="J4730" s="3" t="s">
        <v>1098</v>
      </c>
      <c r="K4730" s="2" t="s">
        <v>20019</v>
      </c>
    </row>
    <row r="4731" spans="1:11" x14ac:dyDescent="0.25">
      <c r="A4731" s="2" t="s">
        <v>20020</v>
      </c>
      <c r="B4731" s="2" t="s">
        <v>26</v>
      </c>
      <c r="C4731" s="2" t="s">
        <v>27</v>
      </c>
      <c r="D4731" s="2" t="s">
        <v>12</v>
      </c>
      <c r="E4731" s="2" t="s">
        <v>380</v>
      </c>
      <c r="F4731" s="3">
        <v>3</v>
      </c>
      <c r="G4731" s="2" t="s">
        <v>18042</v>
      </c>
      <c r="H4731" s="2" t="s">
        <v>20021</v>
      </c>
      <c r="I4731" s="3" t="s">
        <v>20022</v>
      </c>
      <c r="J4731" s="3" t="s">
        <v>1098</v>
      </c>
      <c r="K4731" s="2" t="s">
        <v>20023</v>
      </c>
    </row>
    <row r="4732" spans="1:11" x14ac:dyDescent="0.25">
      <c r="A4732" s="2" t="s">
        <v>20024</v>
      </c>
      <c r="B4732" s="2" t="s">
        <v>26</v>
      </c>
      <c r="C4732" s="2" t="s">
        <v>27</v>
      </c>
      <c r="D4732" s="2" t="s">
        <v>12</v>
      </c>
      <c r="E4732" s="2" t="s">
        <v>380</v>
      </c>
      <c r="F4732" s="3">
        <v>4</v>
      </c>
      <c r="G4732" s="2" t="s">
        <v>18042</v>
      </c>
      <c r="H4732" s="2" t="s">
        <v>20025</v>
      </c>
      <c r="I4732" s="3" t="s">
        <v>20026</v>
      </c>
      <c r="J4732" s="3" t="s">
        <v>1098</v>
      </c>
      <c r="K4732" s="2" t="s">
        <v>20027</v>
      </c>
    </row>
    <row r="4733" spans="1:11" x14ac:dyDescent="0.25">
      <c r="A4733" s="2" t="s">
        <v>20028</v>
      </c>
      <c r="B4733" s="2" t="s">
        <v>26</v>
      </c>
      <c r="C4733" s="2" t="s">
        <v>27</v>
      </c>
      <c r="D4733" s="2" t="s">
        <v>12</v>
      </c>
      <c r="E4733" s="2" t="s">
        <v>380</v>
      </c>
      <c r="F4733" s="3">
        <v>5</v>
      </c>
      <c r="G4733" s="2" t="s">
        <v>18042</v>
      </c>
      <c r="H4733" s="2" t="s">
        <v>20029</v>
      </c>
      <c r="I4733" s="3" t="s">
        <v>20030</v>
      </c>
      <c r="J4733" s="3" t="s">
        <v>1098</v>
      </c>
      <c r="K4733" s="2" t="s">
        <v>20031</v>
      </c>
    </row>
    <row r="4734" spans="1:11" x14ac:dyDescent="0.25">
      <c r="A4734" s="2" t="s">
        <v>20032</v>
      </c>
      <c r="B4734" s="2" t="s">
        <v>26</v>
      </c>
      <c r="C4734" s="2" t="s">
        <v>27</v>
      </c>
      <c r="D4734" s="2" t="s">
        <v>12</v>
      </c>
      <c r="E4734" s="2" t="s">
        <v>380</v>
      </c>
      <c r="F4734" s="3">
        <v>6</v>
      </c>
      <c r="G4734" s="2" t="s">
        <v>18042</v>
      </c>
      <c r="H4734" s="2" t="s">
        <v>20033</v>
      </c>
      <c r="I4734" s="3" t="s">
        <v>20034</v>
      </c>
      <c r="J4734" s="3" t="s">
        <v>1098</v>
      </c>
      <c r="K4734" s="2" t="s">
        <v>20035</v>
      </c>
    </row>
    <row r="4735" spans="1:11" x14ac:dyDescent="0.25">
      <c r="A4735" s="2" t="s">
        <v>20036</v>
      </c>
      <c r="B4735" s="2" t="s">
        <v>26</v>
      </c>
      <c r="C4735" s="2" t="s">
        <v>27</v>
      </c>
      <c r="D4735" s="2" t="s">
        <v>12</v>
      </c>
      <c r="E4735" s="2" t="s">
        <v>380</v>
      </c>
      <c r="F4735" s="3">
        <v>7</v>
      </c>
      <c r="G4735" s="2" t="s">
        <v>18042</v>
      </c>
      <c r="H4735" s="2" t="s">
        <v>20037</v>
      </c>
      <c r="I4735" s="3" t="s">
        <v>20038</v>
      </c>
      <c r="J4735" s="3" t="s">
        <v>1098</v>
      </c>
      <c r="K4735" s="2" t="s">
        <v>20039</v>
      </c>
    </row>
    <row r="4736" spans="1:11" x14ac:dyDescent="0.25">
      <c r="A4736" s="2" t="s">
        <v>20040</v>
      </c>
      <c r="B4736" s="2" t="s">
        <v>26</v>
      </c>
      <c r="C4736" s="2" t="s">
        <v>27</v>
      </c>
      <c r="D4736" s="2" t="s">
        <v>12</v>
      </c>
      <c r="E4736" s="2" t="s">
        <v>380</v>
      </c>
      <c r="F4736" s="3">
        <v>8</v>
      </c>
      <c r="G4736" s="2" t="s">
        <v>18042</v>
      </c>
      <c r="H4736" s="2" t="s">
        <v>20041</v>
      </c>
      <c r="I4736" s="3" t="s">
        <v>20042</v>
      </c>
      <c r="J4736" s="3" t="s">
        <v>1098</v>
      </c>
      <c r="K4736" s="2" t="s">
        <v>20043</v>
      </c>
    </row>
    <row r="4737" spans="1:11" x14ac:dyDescent="0.25">
      <c r="A4737" s="2" t="s">
        <v>20044</v>
      </c>
      <c r="B4737" s="2" t="s">
        <v>26</v>
      </c>
      <c r="C4737" s="2" t="s">
        <v>27</v>
      </c>
      <c r="D4737" s="2" t="s">
        <v>12</v>
      </c>
      <c r="E4737" s="2" t="s">
        <v>706</v>
      </c>
      <c r="F4737" s="3">
        <v>0</v>
      </c>
      <c r="G4737" s="2" t="s">
        <v>18037</v>
      </c>
      <c r="H4737" s="2" t="s">
        <v>20045</v>
      </c>
      <c r="I4737" s="3" t="s">
        <v>20046</v>
      </c>
      <c r="J4737" s="3" t="s">
        <v>1098</v>
      </c>
      <c r="K4737" s="2" t="s">
        <v>20047</v>
      </c>
    </row>
    <row r="4738" spans="1:11" x14ac:dyDescent="0.25">
      <c r="A4738" s="2" t="s">
        <v>20048</v>
      </c>
      <c r="B4738" s="2" t="s">
        <v>26</v>
      </c>
      <c r="C4738" s="2" t="s">
        <v>27</v>
      </c>
      <c r="D4738" s="2" t="s">
        <v>12</v>
      </c>
      <c r="E4738" s="2" t="s">
        <v>706</v>
      </c>
      <c r="F4738" s="3">
        <v>1</v>
      </c>
      <c r="G4738" s="2" t="s">
        <v>18042</v>
      </c>
      <c r="H4738" s="2" t="s">
        <v>20049</v>
      </c>
      <c r="I4738" s="3" t="s">
        <v>20050</v>
      </c>
      <c r="J4738" s="3" t="s">
        <v>1098</v>
      </c>
      <c r="K4738" s="2" t="s">
        <v>20051</v>
      </c>
    </row>
    <row r="4739" spans="1:11" x14ac:dyDescent="0.25">
      <c r="A4739" s="2" t="s">
        <v>20052</v>
      </c>
      <c r="B4739" s="2" t="s">
        <v>26</v>
      </c>
      <c r="C4739" s="2" t="s">
        <v>27</v>
      </c>
      <c r="D4739" s="2" t="s">
        <v>12</v>
      </c>
      <c r="E4739" s="2" t="s">
        <v>706</v>
      </c>
      <c r="F4739" s="3">
        <v>2</v>
      </c>
      <c r="G4739" s="2" t="s">
        <v>18042</v>
      </c>
      <c r="H4739" s="2" t="s">
        <v>20053</v>
      </c>
      <c r="I4739" s="3" t="s">
        <v>20054</v>
      </c>
      <c r="J4739" s="3" t="s">
        <v>1098</v>
      </c>
      <c r="K4739" s="2" t="s">
        <v>20055</v>
      </c>
    </row>
    <row r="4740" spans="1:11" x14ac:dyDescent="0.25">
      <c r="A4740" s="2" t="s">
        <v>20056</v>
      </c>
      <c r="B4740" s="2" t="s">
        <v>26</v>
      </c>
      <c r="C4740" s="2" t="s">
        <v>27</v>
      </c>
      <c r="D4740" s="2" t="s">
        <v>12</v>
      </c>
      <c r="E4740" s="2" t="s">
        <v>706</v>
      </c>
      <c r="F4740" s="3">
        <v>3</v>
      </c>
      <c r="G4740" s="2" t="s">
        <v>18042</v>
      </c>
      <c r="H4740" s="2" t="s">
        <v>20057</v>
      </c>
      <c r="I4740" s="3" t="s">
        <v>20058</v>
      </c>
      <c r="J4740" s="3" t="s">
        <v>1098</v>
      </c>
      <c r="K4740" s="2" t="s">
        <v>20059</v>
      </c>
    </row>
    <row r="4741" spans="1:11" x14ac:dyDescent="0.25">
      <c r="A4741" s="2" t="s">
        <v>20060</v>
      </c>
      <c r="B4741" s="2" t="s">
        <v>26</v>
      </c>
      <c r="C4741" s="2" t="s">
        <v>27</v>
      </c>
      <c r="D4741" s="2" t="s">
        <v>12</v>
      </c>
      <c r="E4741" s="2" t="s">
        <v>706</v>
      </c>
      <c r="F4741" s="3">
        <v>4</v>
      </c>
      <c r="G4741" s="2" t="s">
        <v>18042</v>
      </c>
      <c r="H4741" s="2" t="s">
        <v>20061</v>
      </c>
      <c r="I4741" s="3" t="s">
        <v>20062</v>
      </c>
      <c r="J4741" s="3" t="s">
        <v>1098</v>
      </c>
      <c r="K4741" s="2" t="s">
        <v>20063</v>
      </c>
    </row>
    <row r="4742" spans="1:11" x14ac:dyDescent="0.25">
      <c r="A4742" s="2" t="s">
        <v>20064</v>
      </c>
      <c r="B4742" s="2" t="s">
        <v>26</v>
      </c>
      <c r="C4742" s="2" t="s">
        <v>27</v>
      </c>
      <c r="D4742" s="2" t="s">
        <v>12</v>
      </c>
      <c r="E4742" s="2" t="s">
        <v>706</v>
      </c>
      <c r="F4742" s="3">
        <v>5</v>
      </c>
      <c r="G4742" s="2" t="s">
        <v>18042</v>
      </c>
      <c r="H4742" s="2" t="s">
        <v>20065</v>
      </c>
      <c r="I4742" s="3" t="s">
        <v>20066</v>
      </c>
      <c r="J4742" s="3" t="s">
        <v>1098</v>
      </c>
      <c r="K4742" s="2" t="s">
        <v>20067</v>
      </c>
    </row>
    <row r="4743" spans="1:11" x14ac:dyDescent="0.25">
      <c r="A4743" s="2" t="s">
        <v>20068</v>
      </c>
      <c r="B4743" s="2" t="s">
        <v>26</v>
      </c>
      <c r="C4743" s="2" t="s">
        <v>27</v>
      </c>
      <c r="D4743" s="2" t="s">
        <v>12</v>
      </c>
      <c r="E4743" s="2" t="s">
        <v>706</v>
      </c>
      <c r="F4743" s="3">
        <v>6</v>
      </c>
      <c r="G4743" s="2" t="s">
        <v>18042</v>
      </c>
      <c r="H4743" s="2" t="s">
        <v>20069</v>
      </c>
      <c r="I4743" s="3" t="s">
        <v>20070</v>
      </c>
      <c r="J4743" s="3" t="s">
        <v>1098</v>
      </c>
      <c r="K4743" s="2" t="s">
        <v>20071</v>
      </c>
    </row>
    <row r="4744" spans="1:11" x14ac:dyDescent="0.25">
      <c r="A4744" s="2" t="s">
        <v>20072</v>
      </c>
      <c r="B4744" s="2" t="s">
        <v>26</v>
      </c>
      <c r="C4744" s="2" t="s">
        <v>27</v>
      </c>
      <c r="D4744" s="2" t="s">
        <v>12</v>
      </c>
      <c r="E4744" s="2" t="s">
        <v>706</v>
      </c>
      <c r="F4744" s="3">
        <v>7</v>
      </c>
      <c r="G4744" s="2" t="s">
        <v>18042</v>
      </c>
      <c r="H4744" s="2" t="s">
        <v>20073</v>
      </c>
      <c r="I4744" s="3" t="s">
        <v>20074</v>
      </c>
      <c r="J4744" s="3" t="s">
        <v>1098</v>
      </c>
      <c r="K4744" s="2" t="s">
        <v>20075</v>
      </c>
    </row>
    <row r="4745" spans="1:11" x14ac:dyDescent="0.25">
      <c r="A4745" s="2" t="s">
        <v>20076</v>
      </c>
      <c r="B4745" s="2" t="s">
        <v>26</v>
      </c>
      <c r="C4745" s="2" t="s">
        <v>27</v>
      </c>
      <c r="D4745" s="2" t="s">
        <v>12</v>
      </c>
      <c r="E4745" s="2" t="s">
        <v>706</v>
      </c>
      <c r="F4745" s="3">
        <v>8</v>
      </c>
      <c r="G4745" s="2" t="s">
        <v>18042</v>
      </c>
      <c r="H4745" s="2" t="s">
        <v>20077</v>
      </c>
      <c r="I4745" s="3" t="s">
        <v>20078</v>
      </c>
      <c r="J4745" s="3" t="s">
        <v>1098</v>
      </c>
      <c r="K4745" s="2" t="s">
        <v>20079</v>
      </c>
    </row>
    <row r="4746" spans="1:11" x14ac:dyDescent="0.25">
      <c r="A4746" s="2" t="s">
        <v>20080</v>
      </c>
      <c r="B4746" s="2" t="s">
        <v>26</v>
      </c>
      <c r="C4746" s="2" t="s">
        <v>27</v>
      </c>
      <c r="D4746" s="2" t="s">
        <v>12</v>
      </c>
      <c r="E4746" s="2" t="s">
        <v>364</v>
      </c>
      <c r="F4746" s="3">
        <v>0</v>
      </c>
      <c r="G4746" s="2" t="s">
        <v>18037</v>
      </c>
      <c r="H4746" s="2" t="s">
        <v>20081</v>
      </c>
      <c r="I4746" s="3" t="s">
        <v>20082</v>
      </c>
      <c r="J4746" s="3" t="s">
        <v>1098</v>
      </c>
      <c r="K4746" s="2" t="s">
        <v>20083</v>
      </c>
    </row>
    <row r="4747" spans="1:11" x14ac:dyDescent="0.25">
      <c r="A4747" s="2" t="s">
        <v>20084</v>
      </c>
      <c r="B4747" s="2" t="s">
        <v>26</v>
      </c>
      <c r="C4747" s="2" t="s">
        <v>27</v>
      </c>
      <c r="D4747" s="2" t="s">
        <v>12</v>
      </c>
      <c r="E4747" s="2" t="s">
        <v>364</v>
      </c>
      <c r="F4747" s="3">
        <v>1</v>
      </c>
      <c r="G4747" s="2" t="s">
        <v>18042</v>
      </c>
      <c r="H4747" s="2" t="s">
        <v>20085</v>
      </c>
      <c r="I4747" s="3" t="s">
        <v>20086</v>
      </c>
      <c r="J4747" s="3" t="s">
        <v>1098</v>
      </c>
      <c r="K4747" s="2" t="s">
        <v>20087</v>
      </c>
    </row>
    <row r="4748" spans="1:11" x14ac:dyDescent="0.25">
      <c r="A4748" s="2" t="s">
        <v>20088</v>
      </c>
      <c r="B4748" s="2" t="s">
        <v>26</v>
      </c>
      <c r="C4748" s="2" t="s">
        <v>27</v>
      </c>
      <c r="D4748" s="2" t="s">
        <v>12</v>
      </c>
      <c r="E4748" s="2" t="s">
        <v>364</v>
      </c>
      <c r="F4748" s="3">
        <v>2</v>
      </c>
      <c r="G4748" s="2" t="s">
        <v>18042</v>
      </c>
      <c r="H4748" s="2" t="s">
        <v>20089</v>
      </c>
      <c r="I4748" s="3" t="s">
        <v>20090</v>
      </c>
      <c r="J4748" s="3" t="s">
        <v>1098</v>
      </c>
      <c r="K4748" s="2" t="s">
        <v>20091</v>
      </c>
    </row>
    <row r="4749" spans="1:11" x14ac:dyDescent="0.25">
      <c r="A4749" s="2" t="s">
        <v>20092</v>
      </c>
      <c r="B4749" s="2" t="s">
        <v>26</v>
      </c>
      <c r="C4749" s="2" t="s">
        <v>27</v>
      </c>
      <c r="D4749" s="2" t="s">
        <v>12</v>
      </c>
      <c r="E4749" s="2" t="s">
        <v>364</v>
      </c>
      <c r="F4749" s="3">
        <v>3</v>
      </c>
      <c r="G4749" s="2" t="s">
        <v>18042</v>
      </c>
      <c r="H4749" s="2" t="s">
        <v>20093</v>
      </c>
      <c r="I4749" s="3" t="s">
        <v>20094</v>
      </c>
      <c r="J4749" s="3" t="s">
        <v>1098</v>
      </c>
      <c r="K4749" s="2" t="s">
        <v>20095</v>
      </c>
    </row>
    <row r="4750" spans="1:11" x14ac:dyDescent="0.25">
      <c r="A4750" s="2" t="s">
        <v>20096</v>
      </c>
      <c r="B4750" s="2" t="s">
        <v>26</v>
      </c>
      <c r="C4750" s="2" t="s">
        <v>27</v>
      </c>
      <c r="D4750" s="2" t="s">
        <v>12</v>
      </c>
      <c r="E4750" s="2" t="s">
        <v>364</v>
      </c>
      <c r="F4750" s="3">
        <v>4</v>
      </c>
      <c r="G4750" s="2" t="s">
        <v>18042</v>
      </c>
      <c r="H4750" s="2" t="s">
        <v>20097</v>
      </c>
      <c r="I4750" s="3" t="s">
        <v>20098</v>
      </c>
      <c r="J4750" s="3" t="s">
        <v>1098</v>
      </c>
      <c r="K4750" s="2" t="s">
        <v>20099</v>
      </c>
    </row>
    <row r="4751" spans="1:11" x14ac:dyDescent="0.25">
      <c r="A4751" s="2" t="s">
        <v>20100</v>
      </c>
      <c r="B4751" s="2" t="s">
        <v>26</v>
      </c>
      <c r="C4751" s="2" t="s">
        <v>27</v>
      </c>
      <c r="D4751" s="2" t="s">
        <v>12</v>
      </c>
      <c r="E4751" s="2" t="s">
        <v>364</v>
      </c>
      <c r="F4751" s="3">
        <v>5</v>
      </c>
      <c r="G4751" s="2" t="s">
        <v>18042</v>
      </c>
      <c r="H4751" s="2" t="s">
        <v>20101</v>
      </c>
      <c r="I4751" s="3" t="s">
        <v>20102</v>
      </c>
      <c r="J4751" s="3" t="s">
        <v>1098</v>
      </c>
      <c r="K4751" s="2" t="s">
        <v>20103</v>
      </c>
    </row>
    <row r="4752" spans="1:11" x14ac:dyDescent="0.25">
      <c r="A4752" s="2" t="s">
        <v>20104</v>
      </c>
      <c r="B4752" s="2" t="s">
        <v>26</v>
      </c>
      <c r="C4752" s="2" t="s">
        <v>27</v>
      </c>
      <c r="D4752" s="2" t="s">
        <v>12</v>
      </c>
      <c r="E4752" s="2" t="s">
        <v>364</v>
      </c>
      <c r="F4752" s="3">
        <v>6</v>
      </c>
      <c r="G4752" s="2" t="s">
        <v>18042</v>
      </c>
      <c r="H4752" s="2" t="s">
        <v>20105</v>
      </c>
      <c r="I4752" s="3" t="s">
        <v>20106</v>
      </c>
      <c r="J4752" s="3" t="s">
        <v>1098</v>
      </c>
      <c r="K4752" s="2" t="s">
        <v>20107</v>
      </c>
    </row>
    <row r="4753" spans="1:11" x14ac:dyDescent="0.25">
      <c r="A4753" s="2" t="s">
        <v>20108</v>
      </c>
      <c r="B4753" s="2" t="s">
        <v>26</v>
      </c>
      <c r="C4753" s="2" t="s">
        <v>27</v>
      </c>
      <c r="D4753" s="2" t="s">
        <v>12</v>
      </c>
      <c r="E4753" s="2" t="s">
        <v>364</v>
      </c>
      <c r="F4753" s="3">
        <v>7</v>
      </c>
      <c r="G4753" s="2" t="s">
        <v>18042</v>
      </c>
      <c r="H4753" s="2" t="s">
        <v>20109</v>
      </c>
      <c r="I4753" s="3" t="s">
        <v>20110</v>
      </c>
      <c r="J4753" s="3" t="s">
        <v>1098</v>
      </c>
      <c r="K4753" s="2" t="s">
        <v>20111</v>
      </c>
    </row>
    <row r="4754" spans="1:11" x14ac:dyDescent="0.25">
      <c r="A4754" s="2" t="s">
        <v>20112</v>
      </c>
      <c r="B4754" s="2" t="s">
        <v>26</v>
      </c>
      <c r="C4754" s="2" t="s">
        <v>27</v>
      </c>
      <c r="D4754" s="2" t="s">
        <v>12</v>
      </c>
      <c r="E4754" s="2" t="s">
        <v>364</v>
      </c>
      <c r="F4754" s="3">
        <v>8</v>
      </c>
      <c r="G4754" s="2" t="s">
        <v>18042</v>
      </c>
      <c r="H4754" s="2" t="s">
        <v>20113</v>
      </c>
      <c r="I4754" s="3" t="s">
        <v>20114</v>
      </c>
      <c r="J4754" s="3" t="s">
        <v>1098</v>
      </c>
      <c r="K4754" s="2" t="s">
        <v>20115</v>
      </c>
    </row>
    <row r="4755" spans="1:11" x14ac:dyDescent="0.25">
      <c r="A4755" s="2" t="s">
        <v>20116</v>
      </c>
      <c r="B4755" s="2" t="s">
        <v>26</v>
      </c>
      <c r="C4755" s="2" t="s">
        <v>27</v>
      </c>
      <c r="D4755" s="2" t="s">
        <v>12</v>
      </c>
      <c r="E4755" s="2" t="s">
        <v>378</v>
      </c>
      <c r="F4755" s="3">
        <v>0</v>
      </c>
      <c r="G4755" s="2" t="s">
        <v>18037</v>
      </c>
      <c r="H4755" s="2" t="s">
        <v>20117</v>
      </c>
      <c r="I4755" s="3" t="s">
        <v>20118</v>
      </c>
      <c r="J4755" s="3" t="s">
        <v>1098</v>
      </c>
      <c r="K4755" s="2" t="s">
        <v>20119</v>
      </c>
    </row>
    <row r="4756" spans="1:11" x14ac:dyDescent="0.25">
      <c r="A4756" s="2" t="s">
        <v>20120</v>
      </c>
      <c r="B4756" s="2" t="s">
        <v>26</v>
      </c>
      <c r="C4756" s="2" t="s">
        <v>27</v>
      </c>
      <c r="D4756" s="2" t="s">
        <v>12</v>
      </c>
      <c r="E4756" s="2" t="s">
        <v>378</v>
      </c>
      <c r="F4756" s="3">
        <v>1</v>
      </c>
      <c r="G4756" s="2" t="s">
        <v>18042</v>
      </c>
      <c r="H4756" s="2" t="s">
        <v>20121</v>
      </c>
      <c r="I4756" s="3" t="s">
        <v>20122</v>
      </c>
      <c r="J4756" s="3" t="s">
        <v>1098</v>
      </c>
      <c r="K4756" s="2" t="s">
        <v>20123</v>
      </c>
    </row>
    <row r="4757" spans="1:11" x14ac:dyDescent="0.25">
      <c r="A4757" s="2" t="s">
        <v>20124</v>
      </c>
      <c r="B4757" s="2" t="s">
        <v>26</v>
      </c>
      <c r="C4757" s="2" t="s">
        <v>27</v>
      </c>
      <c r="D4757" s="2" t="s">
        <v>12</v>
      </c>
      <c r="E4757" s="2" t="s">
        <v>378</v>
      </c>
      <c r="F4757" s="3">
        <v>2</v>
      </c>
      <c r="G4757" s="2" t="s">
        <v>18042</v>
      </c>
      <c r="H4757" s="2" t="s">
        <v>20125</v>
      </c>
      <c r="I4757" s="3" t="s">
        <v>20126</v>
      </c>
      <c r="J4757" s="3" t="s">
        <v>1098</v>
      </c>
      <c r="K4757" s="2" t="s">
        <v>20127</v>
      </c>
    </row>
    <row r="4758" spans="1:11" x14ac:dyDescent="0.25">
      <c r="A4758" s="2" t="s">
        <v>20128</v>
      </c>
      <c r="B4758" s="2" t="s">
        <v>26</v>
      </c>
      <c r="C4758" s="2" t="s">
        <v>27</v>
      </c>
      <c r="D4758" s="2" t="s">
        <v>12</v>
      </c>
      <c r="E4758" s="2" t="s">
        <v>378</v>
      </c>
      <c r="F4758" s="3">
        <v>3</v>
      </c>
      <c r="G4758" s="2" t="s">
        <v>18042</v>
      </c>
      <c r="H4758" s="2" t="s">
        <v>20129</v>
      </c>
      <c r="I4758" s="3" t="s">
        <v>20130</v>
      </c>
      <c r="J4758" s="3" t="s">
        <v>1098</v>
      </c>
      <c r="K4758" s="2" t="s">
        <v>20131</v>
      </c>
    </row>
    <row r="4759" spans="1:11" x14ac:dyDescent="0.25">
      <c r="A4759" s="2" t="s">
        <v>20132</v>
      </c>
      <c r="B4759" s="2" t="s">
        <v>26</v>
      </c>
      <c r="C4759" s="2" t="s">
        <v>27</v>
      </c>
      <c r="D4759" s="2" t="s">
        <v>12</v>
      </c>
      <c r="E4759" s="2" t="s">
        <v>378</v>
      </c>
      <c r="F4759" s="3">
        <v>4</v>
      </c>
      <c r="G4759" s="2" t="s">
        <v>18042</v>
      </c>
      <c r="H4759" s="2" t="s">
        <v>20133</v>
      </c>
      <c r="I4759" s="3" t="s">
        <v>20134</v>
      </c>
      <c r="J4759" s="3" t="s">
        <v>1098</v>
      </c>
      <c r="K4759" s="2" t="s">
        <v>20135</v>
      </c>
    </row>
    <row r="4760" spans="1:11" x14ac:dyDescent="0.25">
      <c r="A4760" s="2" t="s">
        <v>20136</v>
      </c>
      <c r="B4760" s="2" t="s">
        <v>26</v>
      </c>
      <c r="C4760" s="2" t="s">
        <v>27</v>
      </c>
      <c r="D4760" s="2" t="s">
        <v>12</v>
      </c>
      <c r="E4760" s="2" t="s">
        <v>378</v>
      </c>
      <c r="F4760" s="3">
        <v>5</v>
      </c>
      <c r="G4760" s="2" t="s">
        <v>18042</v>
      </c>
      <c r="H4760" s="2" t="s">
        <v>20137</v>
      </c>
      <c r="I4760" s="3" t="s">
        <v>20138</v>
      </c>
      <c r="J4760" s="3" t="s">
        <v>1098</v>
      </c>
      <c r="K4760" s="2" t="s">
        <v>20139</v>
      </c>
    </row>
    <row r="4761" spans="1:11" x14ac:dyDescent="0.25">
      <c r="A4761" s="2" t="s">
        <v>20140</v>
      </c>
      <c r="B4761" s="2" t="s">
        <v>26</v>
      </c>
      <c r="C4761" s="2" t="s">
        <v>27</v>
      </c>
      <c r="D4761" s="2" t="s">
        <v>12</v>
      </c>
      <c r="E4761" s="2" t="s">
        <v>378</v>
      </c>
      <c r="F4761" s="3">
        <v>6</v>
      </c>
      <c r="G4761" s="2" t="s">
        <v>18042</v>
      </c>
      <c r="H4761" s="2" t="s">
        <v>20141</v>
      </c>
      <c r="I4761" s="3" t="s">
        <v>20142</v>
      </c>
      <c r="J4761" s="3" t="s">
        <v>1137</v>
      </c>
      <c r="K4761" s="2" t="s">
        <v>20143</v>
      </c>
    </row>
    <row r="4762" spans="1:11" x14ac:dyDescent="0.25">
      <c r="A4762" s="2" t="s">
        <v>20144</v>
      </c>
      <c r="B4762" s="2" t="s">
        <v>26</v>
      </c>
      <c r="C4762" s="2" t="s">
        <v>27</v>
      </c>
      <c r="D4762" s="2" t="s">
        <v>12</v>
      </c>
      <c r="E4762" s="2" t="s">
        <v>378</v>
      </c>
      <c r="F4762" s="3">
        <v>7</v>
      </c>
      <c r="G4762" s="2" t="s">
        <v>18042</v>
      </c>
      <c r="H4762" s="2" t="s">
        <v>20145</v>
      </c>
      <c r="I4762" s="3" t="s">
        <v>20146</v>
      </c>
      <c r="J4762" s="3" t="s">
        <v>1098</v>
      </c>
      <c r="K4762" s="2" t="s">
        <v>20147</v>
      </c>
    </row>
    <row r="4763" spans="1:11" x14ac:dyDescent="0.25">
      <c r="A4763" s="2" t="s">
        <v>20148</v>
      </c>
      <c r="B4763" s="2" t="s">
        <v>26</v>
      </c>
      <c r="C4763" s="2" t="s">
        <v>27</v>
      </c>
      <c r="D4763" s="2" t="s">
        <v>12</v>
      </c>
      <c r="E4763" s="2" t="s">
        <v>378</v>
      </c>
      <c r="F4763" s="3">
        <v>8</v>
      </c>
      <c r="G4763" s="2" t="s">
        <v>18042</v>
      </c>
      <c r="H4763" s="2" t="s">
        <v>20149</v>
      </c>
      <c r="I4763" s="3" t="s">
        <v>20150</v>
      </c>
      <c r="J4763" s="3" t="s">
        <v>1098</v>
      </c>
      <c r="K4763" s="2" t="s">
        <v>20151</v>
      </c>
    </row>
    <row r="4764" spans="1:11" x14ac:dyDescent="0.25">
      <c r="A4764" s="2" t="s">
        <v>20152</v>
      </c>
      <c r="B4764" s="2" t="s">
        <v>26</v>
      </c>
      <c r="C4764" s="2" t="s">
        <v>27</v>
      </c>
      <c r="D4764" s="2" t="s">
        <v>12</v>
      </c>
      <c r="E4764" s="2" t="s">
        <v>401</v>
      </c>
      <c r="F4764" s="3">
        <v>0</v>
      </c>
      <c r="G4764" s="2" t="s">
        <v>18037</v>
      </c>
      <c r="H4764" s="2" t="s">
        <v>20153</v>
      </c>
      <c r="I4764" s="3" t="s">
        <v>20154</v>
      </c>
      <c r="J4764" s="3" t="s">
        <v>1098</v>
      </c>
      <c r="K4764" s="2" t="s">
        <v>20155</v>
      </c>
    </row>
    <row r="4765" spans="1:11" x14ac:dyDescent="0.25">
      <c r="A4765" s="2" t="s">
        <v>20156</v>
      </c>
      <c r="B4765" s="2" t="s">
        <v>26</v>
      </c>
      <c r="C4765" s="2" t="s">
        <v>27</v>
      </c>
      <c r="D4765" s="2" t="s">
        <v>12</v>
      </c>
      <c r="E4765" s="2" t="s">
        <v>401</v>
      </c>
      <c r="F4765" s="3">
        <v>1</v>
      </c>
      <c r="G4765" s="2" t="s">
        <v>18042</v>
      </c>
      <c r="H4765" s="2" t="s">
        <v>20157</v>
      </c>
      <c r="I4765" s="3" t="s">
        <v>20158</v>
      </c>
      <c r="J4765" s="3" t="s">
        <v>1098</v>
      </c>
      <c r="K4765" s="2" t="s">
        <v>20159</v>
      </c>
    </row>
    <row r="4766" spans="1:11" x14ac:dyDescent="0.25">
      <c r="A4766" s="2" t="s">
        <v>20160</v>
      </c>
      <c r="B4766" s="2" t="s">
        <v>26</v>
      </c>
      <c r="C4766" s="2" t="s">
        <v>27</v>
      </c>
      <c r="D4766" s="2" t="s">
        <v>12</v>
      </c>
      <c r="E4766" s="2" t="s">
        <v>401</v>
      </c>
      <c r="F4766" s="3">
        <v>2</v>
      </c>
      <c r="G4766" s="2" t="s">
        <v>18042</v>
      </c>
      <c r="H4766" s="2" t="s">
        <v>20161</v>
      </c>
      <c r="I4766" s="3" t="s">
        <v>20162</v>
      </c>
      <c r="J4766" s="3" t="s">
        <v>1098</v>
      </c>
      <c r="K4766" s="2" t="s">
        <v>20163</v>
      </c>
    </row>
    <row r="4767" spans="1:11" x14ac:dyDescent="0.25">
      <c r="A4767" s="2" t="s">
        <v>20164</v>
      </c>
      <c r="B4767" s="2" t="s">
        <v>26</v>
      </c>
      <c r="C4767" s="2" t="s">
        <v>27</v>
      </c>
      <c r="D4767" s="2" t="s">
        <v>12</v>
      </c>
      <c r="E4767" s="2" t="s">
        <v>401</v>
      </c>
      <c r="F4767" s="3">
        <v>3</v>
      </c>
      <c r="G4767" s="2" t="s">
        <v>18042</v>
      </c>
      <c r="H4767" s="2" t="s">
        <v>20165</v>
      </c>
      <c r="I4767" s="3" t="s">
        <v>20166</v>
      </c>
      <c r="J4767" s="3" t="s">
        <v>1098</v>
      </c>
      <c r="K4767" s="2" t="s">
        <v>20167</v>
      </c>
    </row>
    <row r="4768" spans="1:11" x14ac:dyDescent="0.25">
      <c r="A4768" s="2" t="s">
        <v>20168</v>
      </c>
      <c r="B4768" s="2" t="s">
        <v>26</v>
      </c>
      <c r="C4768" s="2" t="s">
        <v>27</v>
      </c>
      <c r="D4768" s="2" t="s">
        <v>12</v>
      </c>
      <c r="E4768" s="2" t="s">
        <v>401</v>
      </c>
      <c r="F4768" s="3">
        <v>4</v>
      </c>
      <c r="G4768" s="2" t="s">
        <v>18042</v>
      </c>
      <c r="H4768" s="2" t="s">
        <v>20169</v>
      </c>
      <c r="I4768" s="3" t="s">
        <v>20170</v>
      </c>
      <c r="J4768" s="3" t="s">
        <v>1098</v>
      </c>
      <c r="K4768" s="2" t="s">
        <v>20171</v>
      </c>
    </row>
    <row r="4769" spans="1:11" x14ac:dyDescent="0.25">
      <c r="A4769" s="2" t="s">
        <v>20172</v>
      </c>
      <c r="B4769" s="2" t="s">
        <v>26</v>
      </c>
      <c r="C4769" s="2" t="s">
        <v>27</v>
      </c>
      <c r="D4769" s="2" t="s">
        <v>12</v>
      </c>
      <c r="E4769" s="2" t="s">
        <v>401</v>
      </c>
      <c r="F4769" s="3">
        <v>5</v>
      </c>
      <c r="G4769" s="2" t="s">
        <v>18042</v>
      </c>
      <c r="H4769" s="2" t="s">
        <v>20173</v>
      </c>
      <c r="I4769" s="3" t="s">
        <v>20174</v>
      </c>
      <c r="J4769" s="3" t="s">
        <v>1098</v>
      </c>
      <c r="K4769" s="2" t="s">
        <v>20175</v>
      </c>
    </row>
    <row r="4770" spans="1:11" x14ac:dyDescent="0.25">
      <c r="A4770" s="2" t="s">
        <v>20176</v>
      </c>
      <c r="B4770" s="2" t="s">
        <v>26</v>
      </c>
      <c r="C4770" s="2" t="s">
        <v>27</v>
      </c>
      <c r="D4770" s="2" t="s">
        <v>12</v>
      </c>
      <c r="E4770" s="2" t="s">
        <v>401</v>
      </c>
      <c r="F4770" s="3">
        <v>6</v>
      </c>
      <c r="G4770" s="2" t="s">
        <v>18042</v>
      </c>
      <c r="H4770" s="2" t="s">
        <v>20177</v>
      </c>
      <c r="I4770" s="3" t="s">
        <v>20178</v>
      </c>
      <c r="J4770" s="3" t="s">
        <v>1132</v>
      </c>
      <c r="K4770" s="2" t="s">
        <v>20179</v>
      </c>
    </row>
    <row r="4771" spans="1:11" x14ac:dyDescent="0.25">
      <c r="A4771" s="2" t="s">
        <v>20180</v>
      </c>
      <c r="B4771" s="2" t="s">
        <v>26</v>
      </c>
      <c r="C4771" s="2" t="s">
        <v>27</v>
      </c>
      <c r="D4771" s="2" t="s">
        <v>12</v>
      </c>
      <c r="E4771" s="2" t="s">
        <v>401</v>
      </c>
      <c r="F4771" s="3">
        <v>7</v>
      </c>
      <c r="G4771" s="2" t="s">
        <v>18042</v>
      </c>
      <c r="H4771" s="2" t="s">
        <v>20181</v>
      </c>
      <c r="I4771" s="3" t="s">
        <v>20182</v>
      </c>
      <c r="J4771" s="3" t="s">
        <v>1098</v>
      </c>
      <c r="K4771" s="2" t="s">
        <v>20183</v>
      </c>
    </row>
    <row r="4772" spans="1:11" x14ac:dyDescent="0.25">
      <c r="A4772" s="2" t="s">
        <v>20184</v>
      </c>
      <c r="B4772" s="2" t="s">
        <v>26</v>
      </c>
      <c r="C4772" s="2" t="s">
        <v>27</v>
      </c>
      <c r="D4772" s="2" t="s">
        <v>12</v>
      </c>
      <c r="E4772" s="2" t="s">
        <v>401</v>
      </c>
      <c r="F4772" s="3">
        <v>8</v>
      </c>
      <c r="G4772" s="2" t="s">
        <v>18042</v>
      </c>
      <c r="H4772" s="2" t="s">
        <v>20185</v>
      </c>
      <c r="I4772" s="3" t="s">
        <v>20186</v>
      </c>
      <c r="J4772" s="3" t="s">
        <v>1098</v>
      </c>
      <c r="K4772" s="2" t="s">
        <v>20187</v>
      </c>
    </row>
    <row r="4773" spans="1:11" x14ac:dyDescent="0.25">
      <c r="A4773" s="2" t="s">
        <v>20188</v>
      </c>
      <c r="B4773" s="2" t="s">
        <v>26</v>
      </c>
      <c r="C4773" s="2" t="s">
        <v>27</v>
      </c>
      <c r="D4773" s="2" t="s">
        <v>12</v>
      </c>
      <c r="E4773" s="2" t="s">
        <v>390</v>
      </c>
      <c r="F4773" s="3">
        <v>0</v>
      </c>
      <c r="G4773" s="2" t="s">
        <v>18037</v>
      </c>
      <c r="H4773" s="2" t="s">
        <v>20189</v>
      </c>
      <c r="I4773" s="3" t="s">
        <v>20190</v>
      </c>
      <c r="J4773" s="3" t="s">
        <v>1098</v>
      </c>
      <c r="K4773" s="2" t="s">
        <v>20191</v>
      </c>
    </row>
    <row r="4774" spans="1:11" x14ac:dyDescent="0.25">
      <c r="A4774" s="2" t="s">
        <v>20192</v>
      </c>
      <c r="B4774" s="2" t="s">
        <v>26</v>
      </c>
      <c r="C4774" s="2" t="s">
        <v>27</v>
      </c>
      <c r="D4774" s="2" t="s">
        <v>12</v>
      </c>
      <c r="E4774" s="2" t="s">
        <v>390</v>
      </c>
      <c r="F4774" s="3">
        <v>1</v>
      </c>
      <c r="G4774" s="2" t="s">
        <v>18042</v>
      </c>
      <c r="H4774" s="2" t="s">
        <v>20193</v>
      </c>
      <c r="I4774" s="3" t="s">
        <v>20194</v>
      </c>
      <c r="J4774" s="3" t="s">
        <v>1098</v>
      </c>
      <c r="K4774" s="2" t="s">
        <v>20195</v>
      </c>
    </row>
    <row r="4775" spans="1:11" x14ac:dyDescent="0.25">
      <c r="A4775" s="2" t="s">
        <v>20196</v>
      </c>
      <c r="B4775" s="2" t="s">
        <v>26</v>
      </c>
      <c r="C4775" s="2" t="s">
        <v>27</v>
      </c>
      <c r="D4775" s="2" t="s">
        <v>12</v>
      </c>
      <c r="E4775" s="2" t="s">
        <v>390</v>
      </c>
      <c r="F4775" s="3">
        <v>2</v>
      </c>
      <c r="G4775" s="2" t="s">
        <v>18042</v>
      </c>
      <c r="H4775" s="2" t="s">
        <v>20197</v>
      </c>
      <c r="I4775" s="3" t="s">
        <v>20198</v>
      </c>
      <c r="J4775" s="3" t="s">
        <v>1098</v>
      </c>
      <c r="K4775" s="2" t="s">
        <v>20199</v>
      </c>
    </row>
    <row r="4776" spans="1:11" x14ac:dyDescent="0.25">
      <c r="A4776" s="2" t="s">
        <v>20200</v>
      </c>
      <c r="B4776" s="2" t="s">
        <v>26</v>
      </c>
      <c r="C4776" s="2" t="s">
        <v>27</v>
      </c>
      <c r="D4776" s="2" t="s">
        <v>12</v>
      </c>
      <c r="E4776" s="2" t="s">
        <v>390</v>
      </c>
      <c r="F4776" s="3">
        <v>3</v>
      </c>
      <c r="G4776" s="2" t="s">
        <v>18042</v>
      </c>
      <c r="H4776" s="2" t="s">
        <v>20201</v>
      </c>
      <c r="I4776" s="3" t="s">
        <v>20202</v>
      </c>
      <c r="J4776" s="3" t="s">
        <v>1098</v>
      </c>
      <c r="K4776" s="2" t="s">
        <v>20203</v>
      </c>
    </row>
    <row r="4777" spans="1:11" x14ac:dyDescent="0.25">
      <c r="A4777" s="2" t="s">
        <v>20204</v>
      </c>
      <c r="B4777" s="2" t="s">
        <v>26</v>
      </c>
      <c r="C4777" s="2" t="s">
        <v>27</v>
      </c>
      <c r="D4777" s="2" t="s">
        <v>12</v>
      </c>
      <c r="E4777" s="2" t="s">
        <v>390</v>
      </c>
      <c r="F4777" s="3">
        <v>4</v>
      </c>
      <c r="G4777" s="2" t="s">
        <v>18042</v>
      </c>
      <c r="H4777" s="2" t="s">
        <v>20205</v>
      </c>
      <c r="I4777" s="3" t="s">
        <v>20206</v>
      </c>
      <c r="J4777" s="3" t="s">
        <v>1098</v>
      </c>
      <c r="K4777" s="2" t="s">
        <v>20207</v>
      </c>
    </row>
    <row r="4778" spans="1:11" x14ac:dyDescent="0.25">
      <c r="A4778" s="2" t="s">
        <v>20208</v>
      </c>
      <c r="B4778" s="2" t="s">
        <v>26</v>
      </c>
      <c r="C4778" s="2" t="s">
        <v>27</v>
      </c>
      <c r="D4778" s="2" t="s">
        <v>12</v>
      </c>
      <c r="E4778" s="2" t="s">
        <v>390</v>
      </c>
      <c r="F4778" s="3">
        <v>5</v>
      </c>
      <c r="G4778" s="2" t="s">
        <v>18042</v>
      </c>
      <c r="H4778" s="2" t="s">
        <v>20209</v>
      </c>
      <c r="I4778" s="3" t="s">
        <v>20210</v>
      </c>
      <c r="J4778" s="3" t="s">
        <v>1098</v>
      </c>
      <c r="K4778" s="2" t="s">
        <v>20211</v>
      </c>
    </row>
    <row r="4779" spans="1:11" x14ac:dyDescent="0.25">
      <c r="A4779" s="2" t="s">
        <v>20212</v>
      </c>
      <c r="B4779" s="2" t="s">
        <v>26</v>
      </c>
      <c r="C4779" s="2" t="s">
        <v>27</v>
      </c>
      <c r="D4779" s="2" t="s">
        <v>12</v>
      </c>
      <c r="E4779" s="2" t="s">
        <v>390</v>
      </c>
      <c r="F4779" s="3">
        <v>6</v>
      </c>
      <c r="G4779" s="2" t="s">
        <v>18042</v>
      </c>
      <c r="H4779" s="2" t="s">
        <v>20213</v>
      </c>
      <c r="I4779" s="3" t="s">
        <v>20214</v>
      </c>
      <c r="J4779" s="3" t="s">
        <v>1098</v>
      </c>
      <c r="K4779" s="2" t="s">
        <v>20215</v>
      </c>
    </row>
    <row r="4780" spans="1:11" x14ac:dyDescent="0.25">
      <c r="A4780" s="2" t="s">
        <v>20216</v>
      </c>
      <c r="B4780" s="2" t="s">
        <v>26</v>
      </c>
      <c r="C4780" s="2" t="s">
        <v>27</v>
      </c>
      <c r="D4780" s="2" t="s">
        <v>12</v>
      </c>
      <c r="E4780" s="2" t="s">
        <v>390</v>
      </c>
      <c r="F4780" s="3">
        <v>7</v>
      </c>
      <c r="G4780" s="2" t="s">
        <v>18042</v>
      </c>
      <c r="H4780" s="2" t="s">
        <v>20217</v>
      </c>
      <c r="I4780" s="3" t="s">
        <v>20218</v>
      </c>
      <c r="J4780" s="3" t="s">
        <v>1098</v>
      </c>
      <c r="K4780" s="2" t="s">
        <v>20219</v>
      </c>
    </row>
    <row r="4781" spans="1:11" x14ac:dyDescent="0.25">
      <c r="A4781" s="2" t="s">
        <v>20220</v>
      </c>
      <c r="B4781" s="2" t="s">
        <v>26</v>
      </c>
      <c r="C4781" s="2" t="s">
        <v>27</v>
      </c>
      <c r="D4781" s="2" t="s">
        <v>12</v>
      </c>
      <c r="E4781" s="2" t="s">
        <v>390</v>
      </c>
      <c r="F4781" s="3">
        <v>8</v>
      </c>
      <c r="G4781" s="2" t="s">
        <v>18042</v>
      </c>
      <c r="H4781" s="2" t="s">
        <v>20221</v>
      </c>
      <c r="I4781" s="3" t="s">
        <v>20222</v>
      </c>
      <c r="J4781" s="3" t="s">
        <v>1098</v>
      </c>
      <c r="K4781" s="2" t="s">
        <v>20223</v>
      </c>
    </row>
    <row r="4782" spans="1:11" x14ac:dyDescent="0.25">
      <c r="A4782" s="2" t="s">
        <v>20224</v>
      </c>
      <c r="B4782" s="2" t="s">
        <v>26</v>
      </c>
      <c r="C4782" s="2" t="s">
        <v>27</v>
      </c>
      <c r="D4782" s="2" t="s">
        <v>12</v>
      </c>
      <c r="E4782" s="2" t="s">
        <v>373</v>
      </c>
      <c r="F4782" s="3">
        <v>0</v>
      </c>
      <c r="G4782" s="2" t="s">
        <v>18037</v>
      </c>
      <c r="H4782" s="2" t="s">
        <v>20225</v>
      </c>
      <c r="I4782" s="3" t="s">
        <v>20226</v>
      </c>
      <c r="J4782" s="3" t="s">
        <v>1098</v>
      </c>
      <c r="K4782" s="2" t="s">
        <v>20227</v>
      </c>
    </row>
    <row r="4783" spans="1:11" x14ac:dyDescent="0.25">
      <c r="A4783" s="2" t="s">
        <v>20228</v>
      </c>
      <c r="B4783" s="2" t="s">
        <v>26</v>
      </c>
      <c r="C4783" s="2" t="s">
        <v>27</v>
      </c>
      <c r="D4783" s="2" t="s">
        <v>12</v>
      </c>
      <c r="E4783" s="2" t="s">
        <v>373</v>
      </c>
      <c r="F4783" s="3">
        <v>1</v>
      </c>
      <c r="G4783" s="2" t="s">
        <v>18042</v>
      </c>
      <c r="H4783" s="2" t="s">
        <v>20229</v>
      </c>
      <c r="I4783" s="3" t="s">
        <v>20230</v>
      </c>
      <c r="J4783" s="3" t="s">
        <v>1098</v>
      </c>
      <c r="K4783" s="2" t="s">
        <v>20231</v>
      </c>
    </row>
    <row r="4784" spans="1:11" x14ac:dyDescent="0.25">
      <c r="A4784" s="2" t="s">
        <v>20232</v>
      </c>
      <c r="B4784" s="2" t="s">
        <v>26</v>
      </c>
      <c r="C4784" s="2" t="s">
        <v>27</v>
      </c>
      <c r="D4784" s="2" t="s">
        <v>12</v>
      </c>
      <c r="E4784" s="2" t="s">
        <v>373</v>
      </c>
      <c r="F4784" s="3">
        <v>2</v>
      </c>
      <c r="G4784" s="2" t="s">
        <v>18042</v>
      </c>
      <c r="H4784" s="2" t="s">
        <v>20233</v>
      </c>
      <c r="I4784" s="3" t="s">
        <v>20234</v>
      </c>
      <c r="J4784" s="3" t="s">
        <v>1098</v>
      </c>
      <c r="K4784" s="2" t="s">
        <v>20235</v>
      </c>
    </row>
    <row r="4785" spans="1:11" x14ac:dyDescent="0.25">
      <c r="A4785" s="2" t="s">
        <v>20236</v>
      </c>
      <c r="B4785" s="2" t="s">
        <v>26</v>
      </c>
      <c r="C4785" s="2" t="s">
        <v>27</v>
      </c>
      <c r="D4785" s="2" t="s">
        <v>12</v>
      </c>
      <c r="E4785" s="2" t="s">
        <v>373</v>
      </c>
      <c r="F4785" s="3">
        <v>3</v>
      </c>
      <c r="G4785" s="2" t="s">
        <v>18042</v>
      </c>
      <c r="H4785" s="2" t="s">
        <v>20237</v>
      </c>
      <c r="I4785" s="3" t="s">
        <v>20238</v>
      </c>
      <c r="J4785" s="3" t="s">
        <v>1098</v>
      </c>
      <c r="K4785" s="2" t="s">
        <v>20239</v>
      </c>
    </row>
    <row r="4786" spans="1:11" x14ac:dyDescent="0.25">
      <c r="A4786" s="2" t="s">
        <v>20240</v>
      </c>
      <c r="B4786" s="2" t="s">
        <v>26</v>
      </c>
      <c r="C4786" s="2" t="s">
        <v>27</v>
      </c>
      <c r="D4786" s="2" t="s">
        <v>12</v>
      </c>
      <c r="E4786" s="2" t="s">
        <v>373</v>
      </c>
      <c r="F4786" s="3">
        <v>4</v>
      </c>
      <c r="G4786" s="2" t="s">
        <v>18042</v>
      </c>
      <c r="H4786" s="2" t="s">
        <v>20241</v>
      </c>
      <c r="I4786" s="3" t="s">
        <v>20242</v>
      </c>
      <c r="J4786" s="3" t="s">
        <v>1098</v>
      </c>
      <c r="K4786" s="2" t="s">
        <v>20243</v>
      </c>
    </row>
    <row r="4787" spans="1:11" x14ac:dyDescent="0.25">
      <c r="A4787" s="2" t="s">
        <v>20244</v>
      </c>
      <c r="B4787" s="2" t="s">
        <v>26</v>
      </c>
      <c r="C4787" s="2" t="s">
        <v>27</v>
      </c>
      <c r="D4787" s="2" t="s">
        <v>12</v>
      </c>
      <c r="E4787" s="2" t="s">
        <v>373</v>
      </c>
      <c r="F4787" s="3">
        <v>5</v>
      </c>
      <c r="G4787" s="2" t="s">
        <v>18042</v>
      </c>
      <c r="H4787" s="2" t="s">
        <v>20245</v>
      </c>
      <c r="I4787" s="3" t="s">
        <v>20246</v>
      </c>
      <c r="J4787" s="3" t="s">
        <v>1098</v>
      </c>
      <c r="K4787" s="2" t="s">
        <v>20247</v>
      </c>
    </row>
    <row r="4788" spans="1:11" x14ac:dyDescent="0.25">
      <c r="A4788" s="2" t="s">
        <v>20248</v>
      </c>
      <c r="B4788" s="2" t="s">
        <v>26</v>
      </c>
      <c r="C4788" s="2" t="s">
        <v>27</v>
      </c>
      <c r="D4788" s="2" t="s">
        <v>12</v>
      </c>
      <c r="E4788" s="2" t="s">
        <v>373</v>
      </c>
      <c r="F4788" s="3">
        <v>6</v>
      </c>
      <c r="G4788" s="2" t="s">
        <v>18042</v>
      </c>
      <c r="H4788" s="2" t="s">
        <v>20249</v>
      </c>
      <c r="I4788" s="3" t="s">
        <v>20250</v>
      </c>
      <c r="J4788" s="3" t="s">
        <v>1098</v>
      </c>
      <c r="K4788" s="2" t="s">
        <v>20251</v>
      </c>
    </row>
    <row r="4789" spans="1:11" x14ac:dyDescent="0.25">
      <c r="A4789" s="2" t="s">
        <v>20252</v>
      </c>
      <c r="B4789" s="2" t="s">
        <v>26</v>
      </c>
      <c r="C4789" s="2" t="s">
        <v>27</v>
      </c>
      <c r="D4789" s="2" t="s">
        <v>12</v>
      </c>
      <c r="E4789" s="2" t="s">
        <v>373</v>
      </c>
      <c r="F4789" s="3">
        <v>7</v>
      </c>
      <c r="G4789" s="2" t="s">
        <v>18042</v>
      </c>
      <c r="H4789" s="2" t="s">
        <v>20253</v>
      </c>
      <c r="I4789" s="3" t="s">
        <v>20254</v>
      </c>
      <c r="J4789" s="3" t="s">
        <v>1098</v>
      </c>
      <c r="K4789" s="2" t="s">
        <v>20255</v>
      </c>
    </row>
    <row r="4790" spans="1:11" x14ac:dyDescent="0.25">
      <c r="A4790" s="2" t="s">
        <v>20256</v>
      </c>
      <c r="B4790" s="2" t="s">
        <v>26</v>
      </c>
      <c r="C4790" s="2" t="s">
        <v>27</v>
      </c>
      <c r="D4790" s="2" t="s">
        <v>12</v>
      </c>
      <c r="E4790" s="2" t="s">
        <v>373</v>
      </c>
      <c r="F4790" s="3">
        <v>8</v>
      </c>
      <c r="G4790" s="2" t="s">
        <v>18042</v>
      </c>
      <c r="H4790" s="2" t="s">
        <v>20257</v>
      </c>
      <c r="I4790" s="3" t="s">
        <v>20258</v>
      </c>
      <c r="J4790" s="3" t="s">
        <v>1098</v>
      </c>
      <c r="K4790" s="2" t="s">
        <v>20259</v>
      </c>
    </row>
    <row r="4791" spans="1:11" x14ac:dyDescent="0.25">
      <c r="A4791" s="2" t="s">
        <v>20260</v>
      </c>
      <c r="B4791" s="2" t="s">
        <v>30</v>
      </c>
      <c r="C4791" s="2" t="s">
        <v>31</v>
      </c>
      <c r="D4791" s="2" t="s">
        <v>12</v>
      </c>
      <c r="E4791" s="2" t="s">
        <v>1144</v>
      </c>
      <c r="F4791" s="3">
        <v>0</v>
      </c>
      <c r="G4791" s="2" t="s">
        <v>18037</v>
      </c>
      <c r="H4791" s="2" t="s">
        <v>20261</v>
      </c>
      <c r="I4791" s="3" t="s">
        <v>20262</v>
      </c>
      <c r="J4791" s="3" t="s">
        <v>1098</v>
      </c>
      <c r="K4791" s="2" t="s">
        <v>20263</v>
      </c>
    </row>
    <row r="4792" spans="1:11" x14ac:dyDescent="0.25">
      <c r="A4792" s="2" t="s">
        <v>20264</v>
      </c>
      <c r="B4792" s="2" t="s">
        <v>30</v>
      </c>
      <c r="C4792" s="2" t="s">
        <v>31</v>
      </c>
      <c r="D4792" s="2" t="s">
        <v>12</v>
      </c>
      <c r="E4792" s="2" t="s">
        <v>1144</v>
      </c>
      <c r="F4792" s="3">
        <v>1</v>
      </c>
      <c r="G4792" s="2" t="s">
        <v>18042</v>
      </c>
      <c r="H4792" s="2" t="s">
        <v>20265</v>
      </c>
      <c r="I4792" s="3" t="s">
        <v>20266</v>
      </c>
      <c r="J4792" s="3" t="s">
        <v>1098</v>
      </c>
      <c r="K4792" s="2" t="s">
        <v>20267</v>
      </c>
    </row>
    <row r="4793" spans="1:11" x14ac:dyDescent="0.25">
      <c r="A4793" s="2" t="s">
        <v>20268</v>
      </c>
      <c r="B4793" s="2" t="s">
        <v>30</v>
      </c>
      <c r="C4793" s="2" t="s">
        <v>31</v>
      </c>
      <c r="D4793" s="2" t="s">
        <v>12</v>
      </c>
      <c r="E4793" s="2" t="s">
        <v>1144</v>
      </c>
      <c r="F4793" s="3">
        <v>2</v>
      </c>
      <c r="G4793" s="2" t="s">
        <v>18042</v>
      </c>
      <c r="H4793" s="2" t="s">
        <v>20269</v>
      </c>
      <c r="I4793" s="3" t="s">
        <v>20270</v>
      </c>
      <c r="J4793" s="3" t="s">
        <v>1098</v>
      </c>
      <c r="K4793" s="2" t="s">
        <v>20271</v>
      </c>
    </row>
    <row r="4794" spans="1:11" x14ac:dyDescent="0.25">
      <c r="A4794" s="2" t="s">
        <v>20272</v>
      </c>
      <c r="B4794" s="2" t="s">
        <v>30</v>
      </c>
      <c r="C4794" s="2" t="s">
        <v>31</v>
      </c>
      <c r="D4794" s="2" t="s">
        <v>12</v>
      </c>
      <c r="E4794" s="2" t="s">
        <v>1144</v>
      </c>
      <c r="F4794" s="3">
        <v>3</v>
      </c>
      <c r="G4794" s="2" t="s">
        <v>18042</v>
      </c>
      <c r="H4794" s="2" t="s">
        <v>20273</v>
      </c>
      <c r="I4794" s="3" t="s">
        <v>20274</v>
      </c>
      <c r="J4794" s="3" t="s">
        <v>1137</v>
      </c>
      <c r="K4794" s="2" t="s">
        <v>20275</v>
      </c>
    </row>
    <row r="4795" spans="1:11" x14ac:dyDescent="0.25">
      <c r="A4795" s="2" t="s">
        <v>20276</v>
      </c>
      <c r="B4795" s="2" t="s">
        <v>30</v>
      </c>
      <c r="C4795" s="2" t="s">
        <v>31</v>
      </c>
      <c r="D4795" s="2" t="s">
        <v>12</v>
      </c>
      <c r="E4795" s="2" t="s">
        <v>1144</v>
      </c>
      <c r="F4795" s="3">
        <v>4</v>
      </c>
      <c r="G4795" s="2" t="s">
        <v>18042</v>
      </c>
      <c r="H4795" s="2" t="s">
        <v>20277</v>
      </c>
      <c r="I4795" s="3" t="s">
        <v>20278</v>
      </c>
      <c r="J4795" s="3" t="s">
        <v>1098</v>
      </c>
      <c r="K4795" s="2" t="s">
        <v>20279</v>
      </c>
    </row>
    <row r="4796" spans="1:11" x14ac:dyDescent="0.25">
      <c r="A4796" s="2" t="s">
        <v>20280</v>
      </c>
      <c r="B4796" s="2" t="s">
        <v>30</v>
      </c>
      <c r="C4796" s="2" t="s">
        <v>31</v>
      </c>
      <c r="D4796" s="2" t="s">
        <v>12</v>
      </c>
      <c r="E4796" s="2" t="s">
        <v>1144</v>
      </c>
      <c r="F4796" s="3">
        <v>5</v>
      </c>
      <c r="G4796" s="2" t="s">
        <v>18042</v>
      </c>
      <c r="H4796" s="2" t="s">
        <v>20281</v>
      </c>
      <c r="I4796" s="3" t="s">
        <v>20282</v>
      </c>
      <c r="J4796" s="3" t="s">
        <v>1098</v>
      </c>
      <c r="K4796" s="2" t="s">
        <v>20283</v>
      </c>
    </row>
    <row r="4797" spans="1:11" x14ac:dyDescent="0.25">
      <c r="A4797" s="2" t="s">
        <v>20284</v>
      </c>
      <c r="B4797" s="2" t="s">
        <v>30</v>
      </c>
      <c r="C4797" s="2" t="s">
        <v>31</v>
      </c>
      <c r="D4797" s="2" t="s">
        <v>12</v>
      </c>
      <c r="E4797" s="2" t="s">
        <v>1144</v>
      </c>
      <c r="F4797" s="3">
        <v>6</v>
      </c>
      <c r="G4797" s="2" t="s">
        <v>18042</v>
      </c>
      <c r="H4797" s="2" t="s">
        <v>20285</v>
      </c>
      <c r="I4797" s="3" t="s">
        <v>20286</v>
      </c>
      <c r="J4797" s="3" t="s">
        <v>1098</v>
      </c>
      <c r="K4797" s="2" t="s">
        <v>20287</v>
      </c>
    </row>
    <row r="4798" spans="1:11" x14ac:dyDescent="0.25">
      <c r="A4798" s="2" t="s">
        <v>20288</v>
      </c>
      <c r="B4798" s="2" t="s">
        <v>30</v>
      </c>
      <c r="C4798" s="2" t="s">
        <v>31</v>
      </c>
      <c r="D4798" s="2" t="s">
        <v>12</v>
      </c>
      <c r="E4798" s="2" t="s">
        <v>1144</v>
      </c>
      <c r="F4798" s="3">
        <v>7</v>
      </c>
      <c r="G4798" s="2" t="s">
        <v>18042</v>
      </c>
      <c r="H4798" s="2" t="s">
        <v>20289</v>
      </c>
      <c r="I4798" s="3" t="s">
        <v>20290</v>
      </c>
      <c r="J4798" s="3" t="s">
        <v>1098</v>
      </c>
      <c r="K4798" s="2" t="s">
        <v>20291</v>
      </c>
    </row>
    <row r="4799" spans="1:11" x14ac:dyDescent="0.25">
      <c r="A4799" s="2" t="s">
        <v>20292</v>
      </c>
      <c r="B4799" s="2" t="s">
        <v>30</v>
      </c>
      <c r="C4799" s="2" t="s">
        <v>31</v>
      </c>
      <c r="D4799" s="2" t="s">
        <v>12</v>
      </c>
      <c r="E4799" s="2" t="s">
        <v>1144</v>
      </c>
      <c r="F4799" s="3">
        <v>8</v>
      </c>
      <c r="G4799" s="2" t="s">
        <v>18042</v>
      </c>
      <c r="H4799" s="2" t="s">
        <v>20293</v>
      </c>
      <c r="I4799" s="3" t="s">
        <v>20294</v>
      </c>
      <c r="J4799" s="3" t="s">
        <v>1098</v>
      </c>
      <c r="K4799" s="2" t="s">
        <v>20295</v>
      </c>
    </row>
    <row r="4800" spans="1:11" x14ac:dyDescent="0.25">
      <c r="A4800" s="2" t="s">
        <v>20296</v>
      </c>
      <c r="B4800" s="2" t="s">
        <v>30</v>
      </c>
      <c r="C4800" s="2" t="s">
        <v>31</v>
      </c>
      <c r="D4800" s="2" t="s">
        <v>12</v>
      </c>
      <c r="E4800" s="2" t="s">
        <v>1189</v>
      </c>
      <c r="F4800" s="3">
        <v>0</v>
      </c>
      <c r="G4800" s="2" t="s">
        <v>18037</v>
      </c>
      <c r="H4800" s="2" t="s">
        <v>20297</v>
      </c>
      <c r="I4800" s="3" t="s">
        <v>20298</v>
      </c>
      <c r="J4800" s="3" t="s">
        <v>1132</v>
      </c>
      <c r="K4800" s="2" t="s">
        <v>20299</v>
      </c>
    </row>
    <row r="4801" spans="1:11" x14ac:dyDescent="0.25">
      <c r="A4801" s="2" t="s">
        <v>20300</v>
      </c>
      <c r="B4801" s="2" t="s">
        <v>30</v>
      </c>
      <c r="C4801" s="2" t="s">
        <v>31</v>
      </c>
      <c r="D4801" s="2" t="s">
        <v>12</v>
      </c>
      <c r="E4801" s="2" t="s">
        <v>1189</v>
      </c>
      <c r="F4801" s="3">
        <v>1</v>
      </c>
      <c r="G4801" s="2" t="s">
        <v>18042</v>
      </c>
      <c r="H4801" s="2" t="s">
        <v>20301</v>
      </c>
      <c r="I4801" s="3" t="s">
        <v>20302</v>
      </c>
      <c r="J4801" s="3" t="s">
        <v>1098</v>
      </c>
      <c r="K4801" s="2" t="s">
        <v>20303</v>
      </c>
    </row>
    <row r="4802" spans="1:11" x14ac:dyDescent="0.25">
      <c r="A4802" s="2" t="s">
        <v>20304</v>
      </c>
      <c r="B4802" s="2" t="s">
        <v>30</v>
      </c>
      <c r="C4802" s="2" t="s">
        <v>31</v>
      </c>
      <c r="D4802" s="2" t="s">
        <v>12</v>
      </c>
      <c r="E4802" s="2" t="s">
        <v>1189</v>
      </c>
      <c r="F4802" s="3">
        <v>2</v>
      </c>
      <c r="G4802" s="2" t="s">
        <v>18042</v>
      </c>
      <c r="H4802" s="2" t="s">
        <v>20305</v>
      </c>
      <c r="I4802" s="3" t="s">
        <v>20306</v>
      </c>
      <c r="J4802" s="3" t="s">
        <v>1098</v>
      </c>
      <c r="K4802" s="2" t="s">
        <v>20307</v>
      </c>
    </row>
    <row r="4803" spans="1:11" x14ac:dyDescent="0.25">
      <c r="A4803" s="2" t="s">
        <v>20308</v>
      </c>
      <c r="B4803" s="2" t="s">
        <v>30</v>
      </c>
      <c r="C4803" s="2" t="s">
        <v>31</v>
      </c>
      <c r="D4803" s="2" t="s">
        <v>12</v>
      </c>
      <c r="E4803" s="2" t="s">
        <v>1189</v>
      </c>
      <c r="F4803" s="3">
        <v>3</v>
      </c>
      <c r="G4803" s="2" t="s">
        <v>18042</v>
      </c>
      <c r="H4803" s="2" t="s">
        <v>20309</v>
      </c>
      <c r="I4803" s="3" t="s">
        <v>20310</v>
      </c>
      <c r="J4803" s="3" t="s">
        <v>1132</v>
      </c>
      <c r="K4803" s="2" t="s">
        <v>20311</v>
      </c>
    </row>
    <row r="4804" spans="1:11" x14ac:dyDescent="0.25">
      <c r="A4804" s="2" t="s">
        <v>20312</v>
      </c>
      <c r="B4804" s="2" t="s">
        <v>30</v>
      </c>
      <c r="C4804" s="2" t="s">
        <v>31</v>
      </c>
      <c r="D4804" s="2" t="s">
        <v>12</v>
      </c>
      <c r="E4804" s="2" t="s">
        <v>1189</v>
      </c>
      <c r="F4804" s="3">
        <v>4</v>
      </c>
      <c r="G4804" s="2" t="s">
        <v>18042</v>
      </c>
      <c r="H4804" s="2" t="s">
        <v>20313</v>
      </c>
      <c r="I4804" s="3" t="s">
        <v>20314</v>
      </c>
      <c r="J4804" s="3" t="s">
        <v>1098</v>
      </c>
      <c r="K4804" s="2" t="s">
        <v>20315</v>
      </c>
    </row>
    <row r="4805" spans="1:11" x14ac:dyDescent="0.25">
      <c r="A4805" s="2" t="s">
        <v>20316</v>
      </c>
      <c r="B4805" s="2" t="s">
        <v>30</v>
      </c>
      <c r="C4805" s="2" t="s">
        <v>31</v>
      </c>
      <c r="D4805" s="2" t="s">
        <v>12</v>
      </c>
      <c r="E4805" s="2" t="s">
        <v>1189</v>
      </c>
      <c r="F4805" s="3">
        <v>5</v>
      </c>
      <c r="G4805" s="2" t="s">
        <v>18042</v>
      </c>
      <c r="H4805" s="2" t="s">
        <v>20317</v>
      </c>
      <c r="I4805" s="3" t="s">
        <v>20318</v>
      </c>
      <c r="J4805" s="3" t="s">
        <v>1098</v>
      </c>
      <c r="K4805" s="2" t="s">
        <v>20319</v>
      </c>
    </row>
    <row r="4806" spans="1:11" x14ac:dyDescent="0.25">
      <c r="A4806" s="2" t="s">
        <v>20320</v>
      </c>
      <c r="B4806" s="2" t="s">
        <v>30</v>
      </c>
      <c r="C4806" s="2" t="s">
        <v>31</v>
      </c>
      <c r="D4806" s="2" t="s">
        <v>12</v>
      </c>
      <c r="E4806" s="2" t="s">
        <v>1189</v>
      </c>
      <c r="F4806" s="3">
        <v>6</v>
      </c>
      <c r="G4806" s="2" t="s">
        <v>18042</v>
      </c>
      <c r="H4806" s="2" t="s">
        <v>20321</v>
      </c>
      <c r="I4806" s="3" t="s">
        <v>20322</v>
      </c>
      <c r="J4806" s="3" t="s">
        <v>1098</v>
      </c>
      <c r="K4806" s="2" t="s">
        <v>20323</v>
      </c>
    </row>
    <row r="4807" spans="1:11" x14ac:dyDescent="0.25">
      <c r="A4807" s="2" t="s">
        <v>20324</v>
      </c>
      <c r="B4807" s="2" t="s">
        <v>30</v>
      </c>
      <c r="C4807" s="2" t="s">
        <v>31</v>
      </c>
      <c r="D4807" s="2" t="s">
        <v>12</v>
      </c>
      <c r="E4807" s="2" t="s">
        <v>1189</v>
      </c>
      <c r="F4807" s="3">
        <v>7</v>
      </c>
      <c r="G4807" s="2" t="s">
        <v>18042</v>
      </c>
      <c r="H4807" s="2" t="s">
        <v>20325</v>
      </c>
      <c r="I4807" s="3" t="s">
        <v>20326</v>
      </c>
      <c r="J4807" s="3" t="s">
        <v>1098</v>
      </c>
      <c r="K4807" s="2" t="s">
        <v>20327</v>
      </c>
    </row>
    <row r="4808" spans="1:11" x14ac:dyDescent="0.25">
      <c r="A4808" s="2" t="s">
        <v>20328</v>
      </c>
      <c r="B4808" s="2" t="s">
        <v>30</v>
      </c>
      <c r="C4808" s="2" t="s">
        <v>31</v>
      </c>
      <c r="D4808" s="2" t="s">
        <v>12</v>
      </c>
      <c r="E4808" s="2" t="s">
        <v>1189</v>
      </c>
      <c r="F4808" s="3">
        <v>8</v>
      </c>
      <c r="G4808" s="2" t="s">
        <v>18042</v>
      </c>
      <c r="H4808" s="2" t="s">
        <v>20329</v>
      </c>
      <c r="I4808" s="3" t="s">
        <v>20330</v>
      </c>
      <c r="J4808" s="3" t="s">
        <v>1098</v>
      </c>
      <c r="K4808" s="2" t="s">
        <v>20331</v>
      </c>
    </row>
    <row r="4809" spans="1:11" x14ac:dyDescent="0.25">
      <c r="A4809" s="2" t="s">
        <v>20332</v>
      </c>
      <c r="B4809" s="2" t="s">
        <v>30</v>
      </c>
      <c r="C4809" s="2" t="s">
        <v>31</v>
      </c>
      <c r="D4809" s="2" t="s">
        <v>12</v>
      </c>
      <c r="E4809" s="2" t="s">
        <v>763</v>
      </c>
      <c r="F4809" s="3">
        <v>0</v>
      </c>
      <c r="G4809" s="2" t="s">
        <v>18037</v>
      </c>
      <c r="H4809" s="2" t="s">
        <v>20333</v>
      </c>
      <c r="I4809" s="3" t="s">
        <v>20334</v>
      </c>
      <c r="J4809" s="3" t="s">
        <v>1098</v>
      </c>
      <c r="K4809" s="2" t="s">
        <v>20335</v>
      </c>
    </row>
    <row r="4810" spans="1:11" x14ac:dyDescent="0.25">
      <c r="A4810" s="2" t="s">
        <v>20336</v>
      </c>
      <c r="B4810" s="2" t="s">
        <v>30</v>
      </c>
      <c r="C4810" s="2" t="s">
        <v>31</v>
      </c>
      <c r="D4810" s="2" t="s">
        <v>12</v>
      </c>
      <c r="E4810" s="2" t="s">
        <v>763</v>
      </c>
      <c r="F4810" s="3">
        <v>1</v>
      </c>
      <c r="G4810" s="2" t="s">
        <v>18042</v>
      </c>
      <c r="H4810" s="2" t="s">
        <v>20337</v>
      </c>
      <c r="I4810" s="3" t="s">
        <v>20338</v>
      </c>
      <c r="J4810" s="3" t="s">
        <v>1098</v>
      </c>
      <c r="K4810" s="2" t="s">
        <v>20339</v>
      </c>
    </row>
    <row r="4811" spans="1:11" x14ac:dyDescent="0.25">
      <c r="A4811" s="2" t="s">
        <v>20340</v>
      </c>
      <c r="B4811" s="2" t="s">
        <v>30</v>
      </c>
      <c r="C4811" s="2" t="s">
        <v>31</v>
      </c>
      <c r="D4811" s="2" t="s">
        <v>12</v>
      </c>
      <c r="E4811" s="2" t="s">
        <v>763</v>
      </c>
      <c r="F4811" s="3">
        <v>2</v>
      </c>
      <c r="G4811" s="2" t="s">
        <v>18042</v>
      </c>
      <c r="H4811" s="2" t="s">
        <v>20341</v>
      </c>
      <c r="I4811" s="3" t="s">
        <v>20342</v>
      </c>
      <c r="J4811" s="3" t="s">
        <v>1098</v>
      </c>
      <c r="K4811" s="2" t="s">
        <v>20343</v>
      </c>
    </row>
    <row r="4812" spans="1:11" x14ac:dyDescent="0.25">
      <c r="A4812" s="2" t="s">
        <v>20344</v>
      </c>
      <c r="B4812" s="2" t="s">
        <v>30</v>
      </c>
      <c r="C4812" s="2" t="s">
        <v>31</v>
      </c>
      <c r="D4812" s="2" t="s">
        <v>12</v>
      </c>
      <c r="E4812" s="2" t="s">
        <v>763</v>
      </c>
      <c r="F4812" s="3">
        <v>3</v>
      </c>
      <c r="G4812" s="2" t="s">
        <v>18042</v>
      </c>
      <c r="H4812" s="2" t="s">
        <v>20345</v>
      </c>
      <c r="I4812" s="3" t="s">
        <v>20346</v>
      </c>
      <c r="J4812" s="3" t="s">
        <v>1098</v>
      </c>
      <c r="K4812" s="2" t="s">
        <v>20347</v>
      </c>
    </row>
    <row r="4813" spans="1:11" x14ac:dyDescent="0.25">
      <c r="A4813" s="2" t="s">
        <v>20348</v>
      </c>
      <c r="B4813" s="2" t="s">
        <v>30</v>
      </c>
      <c r="C4813" s="2" t="s">
        <v>31</v>
      </c>
      <c r="D4813" s="2" t="s">
        <v>12</v>
      </c>
      <c r="E4813" s="2" t="s">
        <v>763</v>
      </c>
      <c r="F4813" s="3">
        <v>4</v>
      </c>
      <c r="G4813" s="2" t="s">
        <v>18042</v>
      </c>
      <c r="H4813" s="2" t="s">
        <v>20349</v>
      </c>
      <c r="I4813" s="3" t="s">
        <v>20350</v>
      </c>
      <c r="J4813" s="3" t="s">
        <v>1098</v>
      </c>
      <c r="K4813" s="2" t="s">
        <v>20351</v>
      </c>
    </row>
    <row r="4814" spans="1:11" x14ac:dyDescent="0.25">
      <c r="A4814" s="2" t="s">
        <v>20352</v>
      </c>
      <c r="B4814" s="2" t="s">
        <v>30</v>
      </c>
      <c r="C4814" s="2" t="s">
        <v>31</v>
      </c>
      <c r="D4814" s="2" t="s">
        <v>12</v>
      </c>
      <c r="E4814" s="2" t="s">
        <v>763</v>
      </c>
      <c r="F4814" s="3">
        <v>5</v>
      </c>
      <c r="G4814" s="2" t="s">
        <v>18042</v>
      </c>
      <c r="H4814" s="2" t="s">
        <v>20353</v>
      </c>
      <c r="I4814" s="3" t="s">
        <v>20354</v>
      </c>
      <c r="J4814" s="3" t="s">
        <v>1132</v>
      </c>
      <c r="K4814" s="2" t="s">
        <v>20355</v>
      </c>
    </row>
    <row r="4815" spans="1:11" x14ac:dyDescent="0.25">
      <c r="A4815" s="2" t="s">
        <v>20356</v>
      </c>
      <c r="B4815" s="2" t="s">
        <v>30</v>
      </c>
      <c r="C4815" s="2" t="s">
        <v>31</v>
      </c>
      <c r="D4815" s="2" t="s">
        <v>12</v>
      </c>
      <c r="E4815" s="2" t="s">
        <v>763</v>
      </c>
      <c r="F4815" s="3">
        <v>6</v>
      </c>
      <c r="G4815" s="2" t="s">
        <v>18042</v>
      </c>
      <c r="H4815" s="2" t="s">
        <v>20357</v>
      </c>
      <c r="I4815" s="3" t="s">
        <v>20358</v>
      </c>
      <c r="J4815" s="3" t="s">
        <v>1098</v>
      </c>
      <c r="K4815" s="2" t="s">
        <v>20359</v>
      </c>
    </row>
    <row r="4816" spans="1:11" x14ac:dyDescent="0.25">
      <c r="A4816" s="2" t="s">
        <v>20360</v>
      </c>
      <c r="B4816" s="2" t="s">
        <v>30</v>
      </c>
      <c r="C4816" s="2" t="s">
        <v>31</v>
      </c>
      <c r="D4816" s="2" t="s">
        <v>12</v>
      </c>
      <c r="E4816" s="2" t="s">
        <v>763</v>
      </c>
      <c r="F4816" s="3">
        <v>7</v>
      </c>
      <c r="G4816" s="2" t="s">
        <v>18042</v>
      </c>
      <c r="H4816" s="2" t="s">
        <v>20361</v>
      </c>
      <c r="I4816" s="3" t="s">
        <v>20362</v>
      </c>
      <c r="J4816" s="3" t="s">
        <v>1098</v>
      </c>
      <c r="K4816" s="2" t="s">
        <v>20363</v>
      </c>
    </row>
    <row r="4817" spans="1:11" x14ac:dyDescent="0.25">
      <c r="A4817" s="2" t="s">
        <v>20364</v>
      </c>
      <c r="B4817" s="2" t="s">
        <v>30</v>
      </c>
      <c r="C4817" s="2" t="s">
        <v>31</v>
      </c>
      <c r="D4817" s="2" t="s">
        <v>12</v>
      </c>
      <c r="E4817" s="2" t="s">
        <v>763</v>
      </c>
      <c r="F4817" s="3">
        <v>8</v>
      </c>
      <c r="G4817" s="2" t="s">
        <v>18042</v>
      </c>
      <c r="H4817" s="2" t="s">
        <v>20365</v>
      </c>
      <c r="I4817" s="3" t="s">
        <v>20366</v>
      </c>
      <c r="J4817" s="3" t="s">
        <v>1098</v>
      </c>
      <c r="K4817" s="2" t="s">
        <v>20367</v>
      </c>
    </row>
    <row r="4818" spans="1:11" x14ac:dyDescent="0.25">
      <c r="A4818" s="2" t="s">
        <v>20368</v>
      </c>
      <c r="B4818" s="2" t="s">
        <v>30</v>
      </c>
      <c r="C4818" s="2" t="s">
        <v>31</v>
      </c>
      <c r="D4818" s="2" t="s">
        <v>12</v>
      </c>
      <c r="E4818" s="2" t="s">
        <v>364</v>
      </c>
      <c r="F4818" s="3">
        <v>0</v>
      </c>
      <c r="G4818" s="2" t="s">
        <v>18037</v>
      </c>
      <c r="H4818" s="2" t="s">
        <v>20369</v>
      </c>
      <c r="I4818" s="3" t="s">
        <v>20370</v>
      </c>
      <c r="J4818" s="3" t="s">
        <v>1098</v>
      </c>
      <c r="K4818" s="2" t="s">
        <v>20371</v>
      </c>
    </row>
    <row r="4819" spans="1:11" x14ac:dyDescent="0.25">
      <c r="A4819" s="2" t="s">
        <v>20372</v>
      </c>
      <c r="B4819" s="2" t="s">
        <v>30</v>
      </c>
      <c r="C4819" s="2" t="s">
        <v>31</v>
      </c>
      <c r="D4819" s="2" t="s">
        <v>12</v>
      </c>
      <c r="E4819" s="2" t="s">
        <v>364</v>
      </c>
      <c r="F4819" s="3">
        <v>1</v>
      </c>
      <c r="G4819" s="2" t="s">
        <v>18042</v>
      </c>
      <c r="H4819" s="2" t="s">
        <v>20373</v>
      </c>
      <c r="I4819" s="3" t="s">
        <v>20374</v>
      </c>
      <c r="J4819" s="3" t="s">
        <v>1098</v>
      </c>
      <c r="K4819" s="2" t="s">
        <v>20375</v>
      </c>
    </row>
    <row r="4820" spans="1:11" x14ac:dyDescent="0.25">
      <c r="A4820" s="2" t="s">
        <v>20376</v>
      </c>
      <c r="B4820" s="2" t="s">
        <v>30</v>
      </c>
      <c r="C4820" s="2" t="s">
        <v>31</v>
      </c>
      <c r="D4820" s="2" t="s">
        <v>12</v>
      </c>
      <c r="E4820" s="2" t="s">
        <v>364</v>
      </c>
      <c r="F4820" s="3">
        <v>2</v>
      </c>
      <c r="G4820" s="2" t="s">
        <v>18042</v>
      </c>
      <c r="H4820" s="2" t="s">
        <v>20377</v>
      </c>
      <c r="I4820" s="3" t="s">
        <v>20378</v>
      </c>
      <c r="J4820" s="3" t="s">
        <v>1098</v>
      </c>
      <c r="K4820" s="2" t="s">
        <v>20379</v>
      </c>
    </row>
    <row r="4821" spans="1:11" x14ac:dyDescent="0.25">
      <c r="A4821" s="2" t="s">
        <v>20380</v>
      </c>
      <c r="B4821" s="2" t="s">
        <v>30</v>
      </c>
      <c r="C4821" s="2" t="s">
        <v>31</v>
      </c>
      <c r="D4821" s="2" t="s">
        <v>12</v>
      </c>
      <c r="E4821" s="2" t="s">
        <v>364</v>
      </c>
      <c r="F4821" s="3">
        <v>3</v>
      </c>
      <c r="G4821" s="2" t="s">
        <v>18042</v>
      </c>
      <c r="H4821" s="2" t="s">
        <v>20381</v>
      </c>
      <c r="I4821" s="3" t="s">
        <v>20382</v>
      </c>
      <c r="J4821" s="3" t="s">
        <v>1098</v>
      </c>
      <c r="K4821" s="2" t="s">
        <v>20383</v>
      </c>
    </row>
    <row r="4822" spans="1:11" x14ac:dyDescent="0.25">
      <c r="A4822" s="2" t="s">
        <v>20384</v>
      </c>
      <c r="B4822" s="2" t="s">
        <v>30</v>
      </c>
      <c r="C4822" s="2" t="s">
        <v>31</v>
      </c>
      <c r="D4822" s="2" t="s">
        <v>12</v>
      </c>
      <c r="E4822" s="2" t="s">
        <v>364</v>
      </c>
      <c r="F4822" s="3">
        <v>4</v>
      </c>
      <c r="G4822" s="2" t="s">
        <v>18042</v>
      </c>
      <c r="H4822" s="2" t="s">
        <v>20385</v>
      </c>
      <c r="I4822" s="3" t="s">
        <v>20386</v>
      </c>
      <c r="J4822" s="3" t="s">
        <v>1098</v>
      </c>
      <c r="K4822" s="2" t="s">
        <v>20387</v>
      </c>
    </row>
    <row r="4823" spans="1:11" x14ac:dyDescent="0.25">
      <c r="A4823" s="2" t="s">
        <v>20388</v>
      </c>
      <c r="B4823" s="2" t="s">
        <v>30</v>
      </c>
      <c r="C4823" s="2" t="s">
        <v>31</v>
      </c>
      <c r="D4823" s="2" t="s">
        <v>12</v>
      </c>
      <c r="E4823" s="2" t="s">
        <v>364</v>
      </c>
      <c r="F4823" s="3">
        <v>5</v>
      </c>
      <c r="G4823" s="2" t="s">
        <v>18042</v>
      </c>
      <c r="H4823" s="2" t="s">
        <v>20389</v>
      </c>
      <c r="I4823" s="3" t="s">
        <v>20390</v>
      </c>
      <c r="J4823" s="3" t="s">
        <v>1098</v>
      </c>
      <c r="K4823" s="2" t="s">
        <v>20391</v>
      </c>
    </row>
    <row r="4824" spans="1:11" x14ac:dyDescent="0.25">
      <c r="A4824" s="2" t="s">
        <v>20392</v>
      </c>
      <c r="B4824" s="2" t="s">
        <v>30</v>
      </c>
      <c r="C4824" s="2" t="s">
        <v>31</v>
      </c>
      <c r="D4824" s="2" t="s">
        <v>12</v>
      </c>
      <c r="E4824" s="2" t="s">
        <v>364</v>
      </c>
      <c r="F4824" s="3">
        <v>6</v>
      </c>
      <c r="G4824" s="2" t="s">
        <v>18042</v>
      </c>
      <c r="H4824" s="2" t="s">
        <v>20393</v>
      </c>
      <c r="I4824" s="3" t="s">
        <v>20394</v>
      </c>
      <c r="J4824" s="3" t="s">
        <v>1098</v>
      </c>
      <c r="K4824" s="2" t="s">
        <v>20395</v>
      </c>
    </row>
    <row r="4825" spans="1:11" x14ac:dyDescent="0.25">
      <c r="A4825" s="2" t="s">
        <v>20396</v>
      </c>
      <c r="B4825" s="2" t="s">
        <v>30</v>
      </c>
      <c r="C4825" s="2" t="s">
        <v>31</v>
      </c>
      <c r="D4825" s="2" t="s">
        <v>12</v>
      </c>
      <c r="E4825" s="2" t="s">
        <v>364</v>
      </c>
      <c r="F4825" s="3">
        <v>7</v>
      </c>
      <c r="G4825" s="2" t="s">
        <v>18042</v>
      </c>
      <c r="H4825" s="2" t="s">
        <v>20397</v>
      </c>
      <c r="I4825" s="3" t="s">
        <v>20398</v>
      </c>
      <c r="J4825" s="3" t="s">
        <v>1098</v>
      </c>
      <c r="K4825" s="2" t="s">
        <v>20399</v>
      </c>
    </row>
    <row r="4826" spans="1:11" x14ac:dyDescent="0.25">
      <c r="A4826" s="2" t="s">
        <v>20400</v>
      </c>
      <c r="B4826" s="2" t="s">
        <v>30</v>
      </c>
      <c r="C4826" s="2" t="s">
        <v>31</v>
      </c>
      <c r="D4826" s="2" t="s">
        <v>12</v>
      </c>
      <c r="E4826" s="2" t="s">
        <v>364</v>
      </c>
      <c r="F4826" s="3">
        <v>8</v>
      </c>
      <c r="G4826" s="2" t="s">
        <v>18042</v>
      </c>
      <c r="H4826" s="2" t="s">
        <v>20401</v>
      </c>
      <c r="I4826" s="3" t="s">
        <v>20402</v>
      </c>
      <c r="J4826" s="3" t="s">
        <v>1098</v>
      </c>
      <c r="K4826" s="2" t="s">
        <v>20403</v>
      </c>
    </row>
    <row r="4827" spans="1:11" x14ac:dyDescent="0.25">
      <c r="A4827" s="2" t="s">
        <v>20404</v>
      </c>
      <c r="B4827" s="2" t="s">
        <v>30</v>
      </c>
      <c r="C4827" s="2" t="s">
        <v>31</v>
      </c>
      <c r="D4827" s="2" t="s">
        <v>12</v>
      </c>
      <c r="E4827" s="2" t="s">
        <v>370</v>
      </c>
      <c r="F4827" s="3">
        <v>0</v>
      </c>
      <c r="G4827" s="2" t="s">
        <v>18037</v>
      </c>
      <c r="H4827" s="2" t="s">
        <v>20405</v>
      </c>
      <c r="I4827" s="3" t="s">
        <v>20406</v>
      </c>
      <c r="J4827" s="3" t="s">
        <v>1098</v>
      </c>
      <c r="K4827" s="2" t="s">
        <v>20407</v>
      </c>
    </row>
    <row r="4828" spans="1:11" x14ac:dyDescent="0.25">
      <c r="A4828" s="2" t="s">
        <v>20408</v>
      </c>
      <c r="B4828" s="2" t="s">
        <v>30</v>
      </c>
      <c r="C4828" s="2" t="s">
        <v>31</v>
      </c>
      <c r="D4828" s="2" t="s">
        <v>12</v>
      </c>
      <c r="E4828" s="2" t="s">
        <v>370</v>
      </c>
      <c r="F4828" s="3">
        <v>1</v>
      </c>
      <c r="G4828" s="2" t="s">
        <v>18042</v>
      </c>
      <c r="H4828" s="2" t="s">
        <v>20409</v>
      </c>
      <c r="I4828" s="3" t="s">
        <v>20410</v>
      </c>
      <c r="J4828" s="3" t="s">
        <v>1098</v>
      </c>
      <c r="K4828" s="2" t="s">
        <v>20411</v>
      </c>
    </row>
    <row r="4829" spans="1:11" x14ac:dyDescent="0.25">
      <c r="A4829" s="2" t="s">
        <v>20412</v>
      </c>
      <c r="B4829" s="2" t="s">
        <v>30</v>
      </c>
      <c r="C4829" s="2" t="s">
        <v>31</v>
      </c>
      <c r="D4829" s="2" t="s">
        <v>12</v>
      </c>
      <c r="E4829" s="2" t="s">
        <v>370</v>
      </c>
      <c r="F4829" s="3">
        <v>2</v>
      </c>
      <c r="G4829" s="2" t="s">
        <v>18042</v>
      </c>
      <c r="H4829" s="2" t="s">
        <v>20413</v>
      </c>
      <c r="I4829" s="3" t="s">
        <v>20414</v>
      </c>
      <c r="J4829" s="3" t="s">
        <v>1098</v>
      </c>
      <c r="K4829" s="2" t="s">
        <v>20415</v>
      </c>
    </row>
    <row r="4830" spans="1:11" x14ac:dyDescent="0.25">
      <c r="A4830" s="2" t="s">
        <v>20416</v>
      </c>
      <c r="B4830" s="2" t="s">
        <v>30</v>
      </c>
      <c r="C4830" s="2" t="s">
        <v>31</v>
      </c>
      <c r="D4830" s="2" t="s">
        <v>12</v>
      </c>
      <c r="E4830" s="2" t="s">
        <v>370</v>
      </c>
      <c r="F4830" s="3">
        <v>3</v>
      </c>
      <c r="G4830" s="2" t="s">
        <v>18042</v>
      </c>
      <c r="H4830" s="2" t="s">
        <v>20417</v>
      </c>
      <c r="I4830" s="3" t="s">
        <v>20418</v>
      </c>
      <c r="J4830" s="3" t="s">
        <v>1098</v>
      </c>
      <c r="K4830" s="2" t="s">
        <v>20419</v>
      </c>
    </row>
    <row r="4831" spans="1:11" x14ac:dyDescent="0.25">
      <c r="A4831" s="2" t="s">
        <v>20420</v>
      </c>
      <c r="B4831" s="2" t="s">
        <v>30</v>
      </c>
      <c r="C4831" s="2" t="s">
        <v>31</v>
      </c>
      <c r="D4831" s="2" t="s">
        <v>12</v>
      </c>
      <c r="E4831" s="2" t="s">
        <v>370</v>
      </c>
      <c r="F4831" s="3">
        <v>4</v>
      </c>
      <c r="G4831" s="2" t="s">
        <v>18042</v>
      </c>
      <c r="H4831" s="2" t="s">
        <v>20421</v>
      </c>
      <c r="I4831" s="3" t="s">
        <v>20422</v>
      </c>
      <c r="J4831" s="3" t="s">
        <v>1098</v>
      </c>
      <c r="K4831" s="2" t="s">
        <v>20423</v>
      </c>
    </row>
    <row r="4832" spans="1:11" x14ac:dyDescent="0.25">
      <c r="A4832" s="2" t="s">
        <v>20424</v>
      </c>
      <c r="B4832" s="2" t="s">
        <v>30</v>
      </c>
      <c r="C4832" s="2" t="s">
        <v>31</v>
      </c>
      <c r="D4832" s="2" t="s">
        <v>12</v>
      </c>
      <c r="E4832" s="2" t="s">
        <v>370</v>
      </c>
      <c r="F4832" s="3">
        <v>5</v>
      </c>
      <c r="G4832" s="2" t="s">
        <v>18042</v>
      </c>
      <c r="H4832" s="2" t="s">
        <v>20425</v>
      </c>
      <c r="I4832" s="3" t="s">
        <v>20426</v>
      </c>
      <c r="J4832" s="3" t="s">
        <v>1098</v>
      </c>
      <c r="K4832" s="2" t="s">
        <v>20427</v>
      </c>
    </row>
    <row r="4833" spans="1:11" x14ac:dyDescent="0.25">
      <c r="A4833" s="2" t="s">
        <v>20428</v>
      </c>
      <c r="B4833" s="2" t="s">
        <v>30</v>
      </c>
      <c r="C4833" s="2" t="s">
        <v>31</v>
      </c>
      <c r="D4833" s="2" t="s">
        <v>12</v>
      </c>
      <c r="E4833" s="2" t="s">
        <v>370</v>
      </c>
      <c r="F4833" s="3">
        <v>6</v>
      </c>
      <c r="G4833" s="2" t="s">
        <v>18042</v>
      </c>
      <c r="H4833" s="2" t="s">
        <v>20429</v>
      </c>
      <c r="I4833" s="3" t="s">
        <v>20430</v>
      </c>
      <c r="J4833" s="3" t="s">
        <v>1098</v>
      </c>
      <c r="K4833" s="2" t="s">
        <v>20431</v>
      </c>
    </row>
    <row r="4834" spans="1:11" x14ac:dyDescent="0.25">
      <c r="A4834" s="2" t="s">
        <v>20432</v>
      </c>
      <c r="B4834" s="2" t="s">
        <v>30</v>
      </c>
      <c r="C4834" s="2" t="s">
        <v>31</v>
      </c>
      <c r="D4834" s="2" t="s">
        <v>12</v>
      </c>
      <c r="E4834" s="2" t="s">
        <v>370</v>
      </c>
      <c r="F4834" s="3">
        <v>7</v>
      </c>
      <c r="G4834" s="2" t="s">
        <v>18042</v>
      </c>
      <c r="H4834" s="2" t="s">
        <v>20433</v>
      </c>
      <c r="I4834" s="3" t="s">
        <v>20434</v>
      </c>
      <c r="J4834" s="3" t="s">
        <v>1098</v>
      </c>
      <c r="K4834" s="2" t="s">
        <v>20435</v>
      </c>
    </row>
    <row r="4835" spans="1:11" x14ac:dyDescent="0.25">
      <c r="A4835" s="2" t="s">
        <v>20436</v>
      </c>
      <c r="B4835" s="2" t="s">
        <v>30</v>
      </c>
      <c r="C4835" s="2" t="s">
        <v>31</v>
      </c>
      <c r="D4835" s="2" t="s">
        <v>12</v>
      </c>
      <c r="E4835" s="2" t="s">
        <v>370</v>
      </c>
      <c r="F4835" s="3">
        <v>8</v>
      </c>
      <c r="G4835" s="2" t="s">
        <v>18042</v>
      </c>
      <c r="H4835" s="2" t="s">
        <v>20437</v>
      </c>
      <c r="I4835" s="3" t="s">
        <v>20438</v>
      </c>
      <c r="J4835" s="3" t="s">
        <v>1098</v>
      </c>
      <c r="K4835" s="2" t="s">
        <v>20439</v>
      </c>
    </row>
    <row r="4836" spans="1:11" x14ac:dyDescent="0.25">
      <c r="A4836" s="2" t="s">
        <v>20440</v>
      </c>
      <c r="B4836" s="2" t="s">
        <v>30</v>
      </c>
      <c r="C4836" s="2" t="s">
        <v>31</v>
      </c>
      <c r="D4836" s="2" t="s">
        <v>12</v>
      </c>
      <c r="E4836" s="2" t="s">
        <v>398</v>
      </c>
      <c r="F4836" s="3">
        <v>0</v>
      </c>
      <c r="G4836" s="2" t="s">
        <v>18037</v>
      </c>
      <c r="H4836" s="2" t="s">
        <v>20441</v>
      </c>
      <c r="I4836" s="3" t="s">
        <v>20442</v>
      </c>
      <c r="J4836" s="3" t="s">
        <v>1098</v>
      </c>
      <c r="K4836" s="2" t="s">
        <v>20443</v>
      </c>
    </row>
    <row r="4837" spans="1:11" x14ac:dyDescent="0.25">
      <c r="A4837" s="2" t="s">
        <v>20444</v>
      </c>
      <c r="B4837" s="2" t="s">
        <v>30</v>
      </c>
      <c r="C4837" s="2" t="s">
        <v>31</v>
      </c>
      <c r="D4837" s="2" t="s">
        <v>12</v>
      </c>
      <c r="E4837" s="2" t="s">
        <v>398</v>
      </c>
      <c r="F4837" s="3">
        <v>1</v>
      </c>
      <c r="G4837" s="2" t="s">
        <v>18042</v>
      </c>
      <c r="H4837" s="2" t="s">
        <v>20445</v>
      </c>
      <c r="I4837" s="3" t="s">
        <v>20446</v>
      </c>
      <c r="J4837" s="3" t="s">
        <v>1098</v>
      </c>
      <c r="K4837" s="2" t="s">
        <v>20447</v>
      </c>
    </row>
    <row r="4838" spans="1:11" x14ac:dyDescent="0.25">
      <c r="A4838" s="2" t="s">
        <v>20448</v>
      </c>
      <c r="B4838" s="2" t="s">
        <v>30</v>
      </c>
      <c r="C4838" s="2" t="s">
        <v>31</v>
      </c>
      <c r="D4838" s="2" t="s">
        <v>12</v>
      </c>
      <c r="E4838" s="2" t="s">
        <v>398</v>
      </c>
      <c r="F4838" s="3">
        <v>2</v>
      </c>
      <c r="G4838" s="2" t="s">
        <v>18042</v>
      </c>
      <c r="H4838" s="2" t="s">
        <v>20449</v>
      </c>
      <c r="I4838" s="3" t="s">
        <v>20450</v>
      </c>
      <c r="J4838" s="3" t="s">
        <v>1098</v>
      </c>
      <c r="K4838" s="2" t="s">
        <v>20451</v>
      </c>
    </row>
    <row r="4839" spans="1:11" x14ac:dyDescent="0.25">
      <c r="A4839" s="2" t="s">
        <v>20452</v>
      </c>
      <c r="B4839" s="2" t="s">
        <v>30</v>
      </c>
      <c r="C4839" s="2" t="s">
        <v>31</v>
      </c>
      <c r="D4839" s="2" t="s">
        <v>12</v>
      </c>
      <c r="E4839" s="2" t="s">
        <v>398</v>
      </c>
      <c r="F4839" s="3">
        <v>3</v>
      </c>
      <c r="G4839" s="2" t="s">
        <v>18042</v>
      </c>
      <c r="H4839" s="2" t="s">
        <v>20453</v>
      </c>
      <c r="I4839" s="3" t="s">
        <v>20454</v>
      </c>
      <c r="J4839" s="3" t="s">
        <v>1098</v>
      </c>
      <c r="K4839" s="2" t="s">
        <v>20455</v>
      </c>
    </row>
    <row r="4840" spans="1:11" x14ac:dyDescent="0.25">
      <c r="A4840" s="2" t="s">
        <v>20456</v>
      </c>
      <c r="B4840" s="2" t="s">
        <v>30</v>
      </c>
      <c r="C4840" s="2" t="s">
        <v>31</v>
      </c>
      <c r="D4840" s="2" t="s">
        <v>12</v>
      </c>
      <c r="E4840" s="2" t="s">
        <v>398</v>
      </c>
      <c r="F4840" s="3">
        <v>4</v>
      </c>
      <c r="G4840" s="2" t="s">
        <v>18042</v>
      </c>
      <c r="H4840" s="2" t="s">
        <v>20457</v>
      </c>
      <c r="I4840" s="3" t="s">
        <v>20458</v>
      </c>
      <c r="J4840" s="3" t="s">
        <v>1098</v>
      </c>
      <c r="K4840" s="2" t="s">
        <v>20459</v>
      </c>
    </row>
    <row r="4841" spans="1:11" x14ac:dyDescent="0.25">
      <c r="A4841" s="2" t="s">
        <v>20460</v>
      </c>
      <c r="B4841" s="2" t="s">
        <v>30</v>
      </c>
      <c r="C4841" s="2" t="s">
        <v>31</v>
      </c>
      <c r="D4841" s="2" t="s">
        <v>12</v>
      </c>
      <c r="E4841" s="2" t="s">
        <v>398</v>
      </c>
      <c r="F4841" s="3">
        <v>5</v>
      </c>
      <c r="G4841" s="2" t="s">
        <v>18042</v>
      </c>
      <c r="H4841" s="2" t="s">
        <v>20461</v>
      </c>
      <c r="I4841" s="3" t="s">
        <v>20462</v>
      </c>
      <c r="J4841" s="3" t="s">
        <v>1137</v>
      </c>
      <c r="K4841" s="2" t="s">
        <v>20463</v>
      </c>
    </row>
    <row r="4842" spans="1:11" x14ac:dyDescent="0.25">
      <c r="A4842" s="2" t="s">
        <v>20464</v>
      </c>
      <c r="B4842" s="2" t="s">
        <v>30</v>
      </c>
      <c r="C4842" s="2" t="s">
        <v>31</v>
      </c>
      <c r="D4842" s="2" t="s">
        <v>12</v>
      </c>
      <c r="E4842" s="2" t="s">
        <v>398</v>
      </c>
      <c r="F4842" s="3">
        <v>6</v>
      </c>
      <c r="G4842" s="2" t="s">
        <v>18042</v>
      </c>
      <c r="H4842" s="2" t="s">
        <v>20465</v>
      </c>
      <c r="I4842" s="3" t="s">
        <v>20466</v>
      </c>
      <c r="J4842" s="3" t="s">
        <v>1098</v>
      </c>
      <c r="K4842" s="2" t="s">
        <v>20467</v>
      </c>
    </row>
    <row r="4843" spans="1:11" x14ac:dyDescent="0.25">
      <c r="A4843" s="2" t="s">
        <v>20468</v>
      </c>
      <c r="B4843" s="2" t="s">
        <v>30</v>
      </c>
      <c r="C4843" s="2" t="s">
        <v>31</v>
      </c>
      <c r="D4843" s="2" t="s">
        <v>12</v>
      </c>
      <c r="E4843" s="2" t="s">
        <v>398</v>
      </c>
      <c r="F4843" s="3">
        <v>7</v>
      </c>
      <c r="G4843" s="2" t="s">
        <v>18042</v>
      </c>
      <c r="H4843" s="2" t="s">
        <v>20469</v>
      </c>
      <c r="I4843" s="3" t="s">
        <v>20470</v>
      </c>
      <c r="J4843" s="3" t="s">
        <v>1098</v>
      </c>
      <c r="K4843" s="2" t="s">
        <v>20471</v>
      </c>
    </row>
    <row r="4844" spans="1:11" x14ac:dyDescent="0.25">
      <c r="A4844" s="2" t="s">
        <v>20472</v>
      </c>
      <c r="B4844" s="2" t="s">
        <v>30</v>
      </c>
      <c r="C4844" s="2" t="s">
        <v>31</v>
      </c>
      <c r="D4844" s="2" t="s">
        <v>12</v>
      </c>
      <c r="E4844" s="2" t="s">
        <v>398</v>
      </c>
      <c r="F4844" s="3">
        <v>8</v>
      </c>
      <c r="G4844" s="2" t="s">
        <v>18042</v>
      </c>
      <c r="H4844" s="2" t="s">
        <v>20473</v>
      </c>
      <c r="I4844" s="3" t="s">
        <v>20474</v>
      </c>
      <c r="J4844" s="3" t="s">
        <v>1098</v>
      </c>
      <c r="K4844" s="2" t="s">
        <v>20475</v>
      </c>
    </row>
    <row r="4845" spans="1:11" x14ac:dyDescent="0.25">
      <c r="A4845" s="2" t="s">
        <v>20476</v>
      </c>
      <c r="B4845" s="2" t="s">
        <v>30</v>
      </c>
      <c r="C4845" s="2" t="s">
        <v>31</v>
      </c>
      <c r="D4845" s="2" t="s">
        <v>12</v>
      </c>
      <c r="E4845" s="2" t="s">
        <v>390</v>
      </c>
      <c r="F4845" s="3">
        <v>0</v>
      </c>
      <c r="G4845" s="2" t="s">
        <v>18037</v>
      </c>
      <c r="H4845" s="2" t="s">
        <v>20477</v>
      </c>
      <c r="I4845" s="3" t="s">
        <v>20478</v>
      </c>
      <c r="J4845" s="3" t="s">
        <v>1098</v>
      </c>
      <c r="K4845" s="2" t="s">
        <v>20479</v>
      </c>
    </row>
    <row r="4846" spans="1:11" x14ac:dyDescent="0.25">
      <c r="A4846" s="2" t="s">
        <v>20480</v>
      </c>
      <c r="B4846" s="2" t="s">
        <v>30</v>
      </c>
      <c r="C4846" s="2" t="s">
        <v>31</v>
      </c>
      <c r="D4846" s="2" t="s">
        <v>12</v>
      </c>
      <c r="E4846" s="2" t="s">
        <v>390</v>
      </c>
      <c r="F4846" s="3">
        <v>1</v>
      </c>
      <c r="G4846" s="2" t="s">
        <v>18042</v>
      </c>
      <c r="H4846" s="2" t="s">
        <v>20481</v>
      </c>
      <c r="I4846" s="3" t="s">
        <v>20482</v>
      </c>
      <c r="J4846" s="3" t="s">
        <v>1098</v>
      </c>
      <c r="K4846" s="2" t="s">
        <v>20483</v>
      </c>
    </row>
    <row r="4847" spans="1:11" x14ac:dyDescent="0.25">
      <c r="A4847" s="2" t="s">
        <v>20484</v>
      </c>
      <c r="B4847" s="2" t="s">
        <v>30</v>
      </c>
      <c r="C4847" s="2" t="s">
        <v>31</v>
      </c>
      <c r="D4847" s="2" t="s">
        <v>12</v>
      </c>
      <c r="E4847" s="2" t="s">
        <v>390</v>
      </c>
      <c r="F4847" s="3">
        <v>2</v>
      </c>
      <c r="G4847" s="2" t="s">
        <v>18042</v>
      </c>
      <c r="H4847" s="2" t="s">
        <v>20485</v>
      </c>
      <c r="I4847" s="3" t="s">
        <v>20486</v>
      </c>
      <c r="J4847" s="3" t="s">
        <v>1098</v>
      </c>
      <c r="K4847" s="2" t="s">
        <v>20487</v>
      </c>
    </row>
    <row r="4848" spans="1:11" x14ac:dyDescent="0.25">
      <c r="A4848" s="2" t="s">
        <v>20488</v>
      </c>
      <c r="B4848" s="2" t="s">
        <v>30</v>
      </c>
      <c r="C4848" s="2" t="s">
        <v>31</v>
      </c>
      <c r="D4848" s="2" t="s">
        <v>12</v>
      </c>
      <c r="E4848" s="2" t="s">
        <v>390</v>
      </c>
      <c r="F4848" s="3">
        <v>3</v>
      </c>
      <c r="G4848" s="2" t="s">
        <v>18042</v>
      </c>
      <c r="H4848" s="2" t="s">
        <v>20489</v>
      </c>
      <c r="I4848" s="3" t="s">
        <v>20490</v>
      </c>
      <c r="J4848" s="3" t="s">
        <v>1098</v>
      </c>
      <c r="K4848" s="2" t="s">
        <v>20491</v>
      </c>
    </row>
    <row r="4849" spans="1:11" x14ac:dyDescent="0.25">
      <c r="A4849" s="2" t="s">
        <v>20492</v>
      </c>
      <c r="B4849" s="2" t="s">
        <v>30</v>
      </c>
      <c r="C4849" s="2" t="s">
        <v>31</v>
      </c>
      <c r="D4849" s="2" t="s">
        <v>12</v>
      </c>
      <c r="E4849" s="2" t="s">
        <v>390</v>
      </c>
      <c r="F4849" s="3">
        <v>4</v>
      </c>
      <c r="G4849" s="2" t="s">
        <v>18042</v>
      </c>
      <c r="H4849" s="2" t="s">
        <v>20493</v>
      </c>
      <c r="I4849" s="3" t="s">
        <v>20494</v>
      </c>
      <c r="J4849" s="3" t="s">
        <v>1098</v>
      </c>
      <c r="K4849" s="2" t="s">
        <v>20495</v>
      </c>
    </row>
    <row r="4850" spans="1:11" x14ac:dyDescent="0.25">
      <c r="A4850" s="2" t="s">
        <v>20496</v>
      </c>
      <c r="B4850" s="2" t="s">
        <v>30</v>
      </c>
      <c r="C4850" s="2" t="s">
        <v>31</v>
      </c>
      <c r="D4850" s="2" t="s">
        <v>12</v>
      </c>
      <c r="E4850" s="2" t="s">
        <v>390</v>
      </c>
      <c r="F4850" s="3">
        <v>5</v>
      </c>
      <c r="G4850" s="2" t="s">
        <v>18042</v>
      </c>
      <c r="H4850" s="2" t="s">
        <v>20497</v>
      </c>
      <c r="I4850" s="3" t="s">
        <v>20498</v>
      </c>
      <c r="J4850" s="3" t="s">
        <v>1098</v>
      </c>
      <c r="K4850" s="2" t="s">
        <v>20499</v>
      </c>
    </row>
    <row r="4851" spans="1:11" x14ac:dyDescent="0.25">
      <c r="A4851" s="2" t="s">
        <v>20500</v>
      </c>
      <c r="B4851" s="2" t="s">
        <v>30</v>
      </c>
      <c r="C4851" s="2" t="s">
        <v>31</v>
      </c>
      <c r="D4851" s="2" t="s">
        <v>12</v>
      </c>
      <c r="E4851" s="2" t="s">
        <v>390</v>
      </c>
      <c r="F4851" s="3">
        <v>6</v>
      </c>
      <c r="G4851" s="2" t="s">
        <v>18042</v>
      </c>
      <c r="H4851" s="2" t="s">
        <v>20501</v>
      </c>
      <c r="I4851" s="3" t="s">
        <v>20502</v>
      </c>
      <c r="J4851" s="3" t="s">
        <v>1098</v>
      </c>
      <c r="K4851" s="2" t="s">
        <v>20503</v>
      </c>
    </row>
    <row r="4852" spans="1:11" x14ac:dyDescent="0.25">
      <c r="A4852" s="2" t="s">
        <v>20504</v>
      </c>
      <c r="B4852" s="2" t="s">
        <v>30</v>
      </c>
      <c r="C4852" s="2" t="s">
        <v>31</v>
      </c>
      <c r="D4852" s="2" t="s">
        <v>12</v>
      </c>
      <c r="E4852" s="2" t="s">
        <v>390</v>
      </c>
      <c r="F4852" s="3">
        <v>7</v>
      </c>
      <c r="G4852" s="2" t="s">
        <v>18042</v>
      </c>
      <c r="H4852" s="2" t="s">
        <v>20505</v>
      </c>
      <c r="I4852" s="3" t="s">
        <v>20506</v>
      </c>
      <c r="J4852" s="3" t="s">
        <v>1098</v>
      </c>
      <c r="K4852" s="2" t="s">
        <v>20507</v>
      </c>
    </row>
    <row r="4853" spans="1:11" x14ac:dyDescent="0.25">
      <c r="A4853" s="2" t="s">
        <v>20508</v>
      </c>
      <c r="B4853" s="2" t="s">
        <v>30</v>
      </c>
      <c r="C4853" s="2" t="s">
        <v>31</v>
      </c>
      <c r="D4853" s="2" t="s">
        <v>12</v>
      </c>
      <c r="E4853" s="2" t="s">
        <v>390</v>
      </c>
      <c r="F4853" s="3">
        <v>8</v>
      </c>
      <c r="G4853" s="2" t="s">
        <v>18042</v>
      </c>
      <c r="H4853" s="2" t="s">
        <v>20509</v>
      </c>
      <c r="I4853" s="3" t="s">
        <v>20510</v>
      </c>
      <c r="J4853" s="3" t="s">
        <v>1098</v>
      </c>
      <c r="K4853" s="2" t="s">
        <v>20511</v>
      </c>
    </row>
    <row r="4854" spans="1:11" x14ac:dyDescent="0.25">
      <c r="A4854" s="2" t="s">
        <v>20512</v>
      </c>
      <c r="B4854" s="2" t="s">
        <v>30</v>
      </c>
      <c r="C4854" s="2" t="s">
        <v>31</v>
      </c>
      <c r="D4854" s="2" t="s">
        <v>12</v>
      </c>
      <c r="E4854" s="2" t="s">
        <v>373</v>
      </c>
      <c r="F4854" s="3">
        <v>0</v>
      </c>
      <c r="G4854" s="2" t="s">
        <v>18037</v>
      </c>
      <c r="H4854" s="2" t="s">
        <v>20513</v>
      </c>
      <c r="I4854" s="3" t="s">
        <v>20514</v>
      </c>
      <c r="J4854" s="3" t="s">
        <v>1098</v>
      </c>
      <c r="K4854" s="2" t="s">
        <v>20515</v>
      </c>
    </row>
    <row r="4855" spans="1:11" x14ac:dyDescent="0.25">
      <c r="A4855" s="2" t="s">
        <v>20516</v>
      </c>
      <c r="B4855" s="2" t="s">
        <v>30</v>
      </c>
      <c r="C4855" s="2" t="s">
        <v>31</v>
      </c>
      <c r="D4855" s="2" t="s">
        <v>12</v>
      </c>
      <c r="E4855" s="2" t="s">
        <v>373</v>
      </c>
      <c r="F4855" s="3">
        <v>1</v>
      </c>
      <c r="G4855" s="2" t="s">
        <v>18042</v>
      </c>
      <c r="H4855" s="2" t="s">
        <v>20517</v>
      </c>
      <c r="I4855" s="3" t="s">
        <v>20518</v>
      </c>
      <c r="J4855" s="3" t="s">
        <v>1137</v>
      </c>
      <c r="K4855" s="2" t="s">
        <v>20519</v>
      </c>
    </row>
    <row r="4856" spans="1:11" x14ac:dyDescent="0.25">
      <c r="A4856" s="2" t="s">
        <v>20520</v>
      </c>
      <c r="B4856" s="2" t="s">
        <v>30</v>
      </c>
      <c r="C4856" s="2" t="s">
        <v>31</v>
      </c>
      <c r="D4856" s="2" t="s">
        <v>12</v>
      </c>
      <c r="E4856" s="2" t="s">
        <v>373</v>
      </c>
      <c r="F4856" s="3">
        <v>2</v>
      </c>
      <c r="G4856" s="2" t="s">
        <v>18042</v>
      </c>
      <c r="H4856" s="2" t="s">
        <v>20521</v>
      </c>
      <c r="I4856" s="3" t="s">
        <v>20522</v>
      </c>
      <c r="J4856" s="3" t="s">
        <v>1098</v>
      </c>
      <c r="K4856" s="2" t="s">
        <v>20523</v>
      </c>
    </row>
    <row r="4857" spans="1:11" x14ac:dyDescent="0.25">
      <c r="A4857" s="2" t="s">
        <v>20524</v>
      </c>
      <c r="B4857" s="2" t="s">
        <v>30</v>
      </c>
      <c r="C4857" s="2" t="s">
        <v>31</v>
      </c>
      <c r="D4857" s="2" t="s">
        <v>12</v>
      </c>
      <c r="E4857" s="2" t="s">
        <v>373</v>
      </c>
      <c r="F4857" s="3">
        <v>3</v>
      </c>
      <c r="G4857" s="2" t="s">
        <v>18042</v>
      </c>
      <c r="H4857" s="2" t="s">
        <v>20525</v>
      </c>
      <c r="I4857" s="3" t="s">
        <v>20526</v>
      </c>
      <c r="J4857" s="3" t="s">
        <v>1098</v>
      </c>
      <c r="K4857" s="2" t="s">
        <v>20527</v>
      </c>
    </row>
    <row r="4858" spans="1:11" x14ac:dyDescent="0.25">
      <c r="A4858" s="2" t="s">
        <v>20528</v>
      </c>
      <c r="B4858" s="2" t="s">
        <v>30</v>
      </c>
      <c r="C4858" s="2" t="s">
        <v>31</v>
      </c>
      <c r="D4858" s="2" t="s">
        <v>12</v>
      </c>
      <c r="E4858" s="2" t="s">
        <v>373</v>
      </c>
      <c r="F4858" s="3">
        <v>4</v>
      </c>
      <c r="G4858" s="2" t="s">
        <v>18042</v>
      </c>
      <c r="H4858" s="2" t="s">
        <v>20529</v>
      </c>
      <c r="I4858" s="3" t="s">
        <v>20530</v>
      </c>
      <c r="J4858" s="3" t="s">
        <v>1098</v>
      </c>
      <c r="K4858" s="2" t="s">
        <v>20531</v>
      </c>
    </row>
    <row r="4859" spans="1:11" x14ac:dyDescent="0.25">
      <c r="A4859" s="2" t="s">
        <v>20532</v>
      </c>
      <c r="B4859" s="2" t="s">
        <v>30</v>
      </c>
      <c r="C4859" s="2" t="s">
        <v>31</v>
      </c>
      <c r="D4859" s="2" t="s">
        <v>12</v>
      </c>
      <c r="E4859" s="2" t="s">
        <v>373</v>
      </c>
      <c r="F4859" s="3">
        <v>5</v>
      </c>
      <c r="G4859" s="2" t="s">
        <v>18042</v>
      </c>
      <c r="H4859" s="2" t="s">
        <v>20533</v>
      </c>
      <c r="I4859" s="3" t="s">
        <v>20534</v>
      </c>
      <c r="J4859" s="3" t="s">
        <v>1098</v>
      </c>
      <c r="K4859" s="2" t="s">
        <v>20535</v>
      </c>
    </row>
    <row r="4860" spans="1:11" x14ac:dyDescent="0.25">
      <c r="A4860" s="2" t="s">
        <v>20536</v>
      </c>
      <c r="B4860" s="2" t="s">
        <v>30</v>
      </c>
      <c r="C4860" s="2" t="s">
        <v>31</v>
      </c>
      <c r="D4860" s="2" t="s">
        <v>12</v>
      </c>
      <c r="E4860" s="2" t="s">
        <v>373</v>
      </c>
      <c r="F4860" s="3">
        <v>6</v>
      </c>
      <c r="G4860" s="2" t="s">
        <v>18042</v>
      </c>
      <c r="H4860" s="2" t="s">
        <v>20537</v>
      </c>
      <c r="I4860" s="3" t="s">
        <v>20538</v>
      </c>
      <c r="J4860" s="3" t="s">
        <v>1098</v>
      </c>
      <c r="K4860" s="2" t="s">
        <v>20539</v>
      </c>
    </row>
    <row r="4861" spans="1:11" x14ac:dyDescent="0.25">
      <c r="A4861" s="2" t="s">
        <v>20540</v>
      </c>
      <c r="B4861" s="2" t="s">
        <v>30</v>
      </c>
      <c r="C4861" s="2" t="s">
        <v>31</v>
      </c>
      <c r="D4861" s="2" t="s">
        <v>12</v>
      </c>
      <c r="E4861" s="2" t="s">
        <v>373</v>
      </c>
      <c r="F4861" s="3">
        <v>7</v>
      </c>
      <c r="G4861" s="2" t="s">
        <v>18042</v>
      </c>
      <c r="H4861" s="2" t="s">
        <v>20541</v>
      </c>
      <c r="I4861" s="3" t="s">
        <v>20542</v>
      </c>
      <c r="J4861" s="3" t="s">
        <v>1098</v>
      </c>
      <c r="K4861" s="2" t="s">
        <v>20543</v>
      </c>
    </row>
    <row r="4862" spans="1:11" x14ac:dyDescent="0.25">
      <c r="A4862" s="2" t="s">
        <v>20544</v>
      </c>
      <c r="B4862" s="2" t="s">
        <v>30</v>
      </c>
      <c r="C4862" s="2" t="s">
        <v>31</v>
      </c>
      <c r="D4862" s="2" t="s">
        <v>12</v>
      </c>
      <c r="E4862" s="2" t="s">
        <v>373</v>
      </c>
      <c r="F4862" s="3">
        <v>8</v>
      </c>
      <c r="G4862" s="2" t="s">
        <v>18042</v>
      </c>
      <c r="H4862" s="2" t="s">
        <v>20545</v>
      </c>
      <c r="I4862" s="3" t="s">
        <v>20546</v>
      </c>
      <c r="J4862" s="3" t="s">
        <v>1098</v>
      </c>
      <c r="K4862" s="2" t="s">
        <v>20547</v>
      </c>
    </row>
    <row r="4863" spans="1:11" x14ac:dyDescent="0.25">
      <c r="A4863" s="2" t="s">
        <v>20548</v>
      </c>
      <c r="B4863" s="2" t="s">
        <v>15</v>
      </c>
      <c r="C4863" s="2" t="s">
        <v>16</v>
      </c>
      <c r="D4863" s="2" t="s">
        <v>12</v>
      </c>
      <c r="E4863" s="2" t="s">
        <v>1144</v>
      </c>
      <c r="F4863" s="3">
        <v>0</v>
      </c>
      <c r="G4863" s="2" t="s">
        <v>18037</v>
      </c>
      <c r="H4863" s="2" t="s">
        <v>20549</v>
      </c>
      <c r="I4863" s="3" t="s">
        <v>20550</v>
      </c>
      <c r="J4863" s="3" t="s">
        <v>9447</v>
      </c>
      <c r="K4863" s="2" t="s">
        <v>20551</v>
      </c>
    </row>
    <row r="4864" spans="1:11" x14ac:dyDescent="0.25">
      <c r="A4864" s="2" t="s">
        <v>20552</v>
      </c>
      <c r="B4864" s="2" t="s">
        <v>15</v>
      </c>
      <c r="C4864" s="2" t="s">
        <v>16</v>
      </c>
      <c r="D4864" s="2" t="s">
        <v>12</v>
      </c>
      <c r="E4864" s="2" t="s">
        <v>1144</v>
      </c>
      <c r="F4864" s="3">
        <v>1</v>
      </c>
      <c r="G4864" s="2" t="s">
        <v>18042</v>
      </c>
      <c r="H4864" s="2" t="s">
        <v>20553</v>
      </c>
      <c r="I4864" s="3" t="s">
        <v>20554</v>
      </c>
      <c r="J4864" s="3" t="s">
        <v>1098</v>
      </c>
      <c r="K4864" s="2" t="s">
        <v>20555</v>
      </c>
    </row>
    <row r="4865" spans="1:11" x14ac:dyDescent="0.25">
      <c r="A4865" s="2" t="s">
        <v>20556</v>
      </c>
      <c r="B4865" s="2" t="s">
        <v>15</v>
      </c>
      <c r="C4865" s="2" t="s">
        <v>16</v>
      </c>
      <c r="D4865" s="2" t="s">
        <v>12</v>
      </c>
      <c r="E4865" s="2" t="s">
        <v>1144</v>
      </c>
      <c r="F4865" s="3">
        <v>2</v>
      </c>
      <c r="G4865" s="2" t="s">
        <v>18042</v>
      </c>
      <c r="H4865" s="2" t="s">
        <v>20557</v>
      </c>
      <c r="I4865" s="3" t="s">
        <v>20558</v>
      </c>
      <c r="J4865" s="3" t="s">
        <v>1098</v>
      </c>
      <c r="K4865" s="2" t="s">
        <v>20559</v>
      </c>
    </row>
    <row r="4866" spans="1:11" x14ac:dyDescent="0.25">
      <c r="A4866" s="2" t="s">
        <v>20560</v>
      </c>
      <c r="B4866" s="2" t="s">
        <v>15</v>
      </c>
      <c r="C4866" s="2" t="s">
        <v>16</v>
      </c>
      <c r="D4866" s="2" t="s">
        <v>12</v>
      </c>
      <c r="E4866" s="2" t="s">
        <v>1144</v>
      </c>
      <c r="F4866" s="3">
        <v>3</v>
      </c>
      <c r="G4866" s="2" t="s">
        <v>18042</v>
      </c>
      <c r="H4866" s="2" t="s">
        <v>20561</v>
      </c>
      <c r="I4866" s="3" t="s">
        <v>20562</v>
      </c>
      <c r="J4866" s="3" t="s">
        <v>1132</v>
      </c>
      <c r="K4866" s="2" t="s">
        <v>20563</v>
      </c>
    </row>
    <row r="4867" spans="1:11" x14ac:dyDescent="0.25">
      <c r="A4867" s="2" t="s">
        <v>20564</v>
      </c>
      <c r="B4867" s="2" t="s">
        <v>15</v>
      </c>
      <c r="C4867" s="2" t="s">
        <v>16</v>
      </c>
      <c r="D4867" s="2" t="s">
        <v>12</v>
      </c>
      <c r="E4867" s="2" t="s">
        <v>1144</v>
      </c>
      <c r="F4867" s="3">
        <v>4</v>
      </c>
      <c r="G4867" s="2" t="s">
        <v>18042</v>
      </c>
      <c r="H4867" s="2" t="s">
        <v>20565</v>
      </c>
      <c r="I4867" s="3" t="s">
        <v>20566</v>
      </c>
      <c r="J4867" s="3" t="s">
        <v>1098</v>
      </c>
      <c r="K4867" s="2" t="s">
        <v>20567</v>
      </c>
    </row>
    <row r="4868" spans="1:11" x14ac:dyDescent="0.25">
      <c r="A4868" s="2" t="s">
        <v>20568</v>
      </c>
      <c r="B4868" s="2" t="s">
        <v>15</v>
      </c>
      <c r="C4868" s="2" t="s">
        <v>16</v>
      </c>
      <c r="D4868" s="2" t="s">
        <v>12</v>
      </c>
      <c r="E4868" s="2" t="s">
        <v>1144</v>
      </c>
      <c r="F4868" s="3">
        <v>5</v>
      </c>
      <c r="G4868" s="2" t="s">
        <v>18042</v>
      </c>
      <c r="H4868" s="2" t="s">
        <v>20569</v>
      </c>
      <c r="I4868" s="3" t="s">
        <v>20570</v>
      </c>
      <c r="J4868" s="3" t="s">
        <v>1098</v>
      </c>
      <c r="K4868" s="2" t="s">
        <v>20571</v>
      </c>
    </row>
    <row r="4869" spans="1:11" x14ac:dyDescent="0.25">
      <c r="A4869" s="2" t="s">
        <v>20572</v>
      </c>
      <c r="B4869" s="2" t="s">
        <v>15</v>
      </c>
      <c r="C4869" s="2" t="s">
        <v>16</v>
      </c>
      <c r="D4869" s="2" t="s">
        <v>12</v>
      </c>
      <c r="E4869" s="2" t="s">
        <v>1144</v>
      </c>
      <c r="F4869" s="3">
        <v>6</v>
      </c>
      <c r="G4869" s="2" t="s">
        <v>18042</v>
      </c>
      <c r="H4869" s="2" t="s">
        <v>20573</v>
      </c>
      <c r="I4869" s="3" t="s">
        <v>20574</v>
      </c>
      <c r="J4869" s="3" t="s">
        <v>1098</v>
      </c>
      <c r="K4869" s="2" t="s">
        <v>20575</v>
      </c>
    </row>
    <row r="4870" spans="1:11" x14ac:dyDescent="0.25">
      <c r="A4870" s="2" t="s">
        <v>20576</v>
      </c>
      <c r="B4870" s="2" t="s">
        <v>15</v>
      </c>
      <c r="C4870" s="2" t="s">
        <v>16</v>
      </c>
      <c r="D4870" s="2" t="s">
        <v>12</v>
      </c>
      <c r="E4870" s="2" t="s">
        <v>1144</v>
      </c>
      <c r="F4870" s="3">
        <v>7</v>
      </c>
      <c r="G4870" s="2" t="s">
        <v>18042</v>
      </c>
      <c r="H4870" s="2" t="s">
        <v>20577</v>
      </c>
      <c r="I4870" s="3" t="s">
        <v>20578</v>
      </c>
      <c r="J4870" s="3" t="s">
        <v>1098</v>
      </c>
      <c r="K4870" s="2" t="s">
        <v>20579</v>
      </c>
    </row>
    <row r="4871" spans="1:11" x14ac:dyDescent="0.25">
      <c r="A4871" s="2" t="s">
        <v>20580</v>
      </c>
      <c r="B4871" s="2" t="s">
        <v>15</v>
      </c>
      <c r="C4871" s="2" t="s">
        <v>16</v>
      </c>
      <c r="D4871" s="2" t="s">
        <v>12</v>
      </c>
      <c r="E4871" s="2" t="s">
        <v>1144</v>
      </c>
      <c r="F4871" s="3">
        <v>8</v>
      </c>
      <c r="G4871" s="2" t="s">
        <v>18042</v>
      </c>
      <c r="H4871" s="2" t="s">
        <v>20581</v>
      </c>
      <c r="I4871" s="3" t="s">
        <v>20582</v>
      </c>
      <c r="J4871" s="3" t="s">
        <v>1098</v>
      </c>
      <c r="K4871" s="2" t="s">
        <v>20583</v>
      </c>
    </row>
    <row r="4872" spans="1:11" x14ac:dyDescent="0.25">
      <c r="A4872" s="2" t="s">
        <v>20584</v>
      </c>
      <c r="B4872" s="2" t="s">
        <v>15</v>
      </c>
      <c r="C4872" s="2" t="s">
        <v>16</v>
      </c>
      <c r="D4872" s="2" t="s">
        <v>12</v>
      </c>
      <c r="E4872" s="2" t="s">
        <v>1144</v>
      </c>
      <c r="F4872" s="3">
        <v>9</v>
      </c>
      <c r="G4872" s="2" t="s">
        <v>18042</v>
      </c>
      <c r="H4872" s="2" t="s">
        <v>20585</v>
      </c>
      <c r="I4872" s="3" t="s">
        <v>20586</v>
      </c>
      <c r="J4872" s="3" t="s">
        <v>1098</v>
      </c>
      <c r="K4872" s="2" t="s">
        <v>20587</v>
      </c>
    </row>
    <row r="4873" spans="1:11" x14ac:dyDescent="0.25">
      <c r="A4873" s="2" t="s">
        <v>20588</v>
      </c>
      <c r="B4873" s="2" t="s">
        <v>15</v>
      </c>
      <c r="C4873" s="2" t="s">
        <v>16</v>
      </c>
      <c r="D4873" s="2" t="s">
        <v>12</v>
      </c>
      <c r="E4873" s="2" t="s">
        <v>1144</v>
      </c>
      <c r="F4873" s="3">
        <v>10</v>
      </c>
      <c r="G4873" s="2" t="s">
        <v>18042</v>
      </c>
      <c r="H4873" s="2" t="s">
        <v>20589</v>
      </c>
      <c r="I4873" s="3" t="s">
        <v>20590</v>
      </c>
      <c r="J4873" s="3" t="s">
        <v>1098</v>
      </c>
      <c r="K4873" s="2" t="s">
        <v>20591</v>
      </c>
    </row>
    <row r="4874" spans="1:11" x14ac:dyDescent="0.25">
      <c r="A4874" s="2" t="s">
        <v>20592</v>
      </c>
      <c r="B4874" s="2" t="s">
        <v>15</v>
      </c>
      <c r="C4874" s="2" t="s">
        <v>16</v>
      </c>
      <c r="D4874" s="2" t="s">
        <v>12</v>
      </c>
      <c r="E4874" s="2" t="s">
        <v>1144</v>
      </c>
      <c r="F4874" s="3">
        <v>11</v>
      </c>
      <c r="G4874" s="2" t="s">
        <v>18042</v>
      </c>
      <c r="H4874" s="2" t="s">
        <v>20593</v>
      </c>
      <c r="I4874" s="3" t="s">
        <v>20594</v>
      </c>
      <c r="J4874" s="3" t="s">
        <v>1098</v>
      </c>
      <c r="K4874" s="2" t="s">
        <v>20595</v>
      </c>
    </row>
    <row r="4875" spans="1:11" x14ac:dyDescent="0.25">
      <c r="A4875" s="2" t="s">
        <v>20596</v>
      </c>
      <c r="B4875" s="2" t="s">
        <v>15</v>
      </c>
      <c r="C4875" s="2" t="s">
        <v>16</v>
      </c>
      <c r="D4875" s="2" t="s">
        <v>12</v>
      </c>
      <c r="E4875" s="2" t="s">
        <v>1144</v>
      </c>
      <c r="F4875" s="3">
        <v>12</v>
      </c>
      <c r="G4875" s="2" t="s">
        <v>18042</v>
      </c>
      <c r="H4875" s="2" t="s">
        <v>20597</v>
      </c>
      <c r="I4875" s="3" t="s">
        <v>20598</v>
      </c>
      <c r="J4875" s="3" t="s">
        <v>1098</v>
      </c>
      <c r="K4875" s="2" t="s">
        <v>20599</v>
      </c>
    </row>
    <row r="4876" spans="1:11" x14ac:dyDescent="0.25">
      <c r="A4876" s="2" t="s">
        <v>20600</v>
      </c>
      <c r="B4876" s="2" t="s">
        <v>15</v>
      </c>
      <c r="C4876" s="2" t="s">
        <v>16</v>
      </c>
      <c r="D4876" s="2" t="s">
        <v>12</v>
      </c>
      <c r="E4876" s="2" t="s">
        <v>380</v>
      </c>
      <c r="F4876" s="3">
        <v>0</v>
      </c>
      <c r="G4876" s="2" t="s">
        <v>18037</v>
      </c>
      <c r="H4876" s="2" t="s">
        <v>20601</v>
      </c>
      <c r="I4876" s="3" t="s">
        <v>20602</v>
      </c>
      <c r="J4876" s="3" t="s">
        <v>1098</v>
      </c>
      <c r="K4876" s="2" t="s">
        <v>20603</v>
      </c>
    </row>
    <row r="4877" spans="1:11" x14ac:dyDescent="0.25">
      <c r="A4877" s="2" t="s">
        <v>20604</v>
      </c>
      <c r="B4877" s="2" t="s">
        <v>15</v>
      </c>
      <c r="C4877" s="2" t="s">
        <v>16</v>
      </c>
      <c r="D4877" s="2" t="s">
        <v>12</v>
      </c>
      <c r="E4877" s="2" t="s">
        <v>380</v>
      </c>
      <c r="F4877" s="3">
        <v>1</v>
      </c>
      <c r="G4877" s="2" t="s">
        <v>18042</v>
      </c>
      <c r="H4877" s="2" t="s">
        <v>20605</v>
      </c>
      <c r="I4877" s="3" t="s">
        <v>20606</v>
      </c>
      <c r="J4877" s="3" t="s">
        <v>1098</v>
      </c>
      <c r="K4877" s="2" t="s">
        <v>20607</v>
      </c>
    </row>
    <row r="4878" spans="1:11" x14ac:dyDescent="0.25">
      <c r="A4878" s="2" t="s">
        <v>20608</v>
      </c>
      <c r="B4878" s="2" t="s">
        <v>15</v>
      </c>
      <c r="C4878" s="2" t="s">
        <v>16</v>
      </c>
      <c r="D4878" s="2" t="s">
        <v>12</v>
      </c>
      <c r="E4878" s="2" t="s">
        <v>380</v>
      </c>
      <c r="F4878" s="3">
        <v>2</v>
      </c>
      <c r="G4878" s="2" t="s">
        <v>18042</v>
      </c>
      <c r="H4878" s="2" t="s">
        <v>20609</v>
      </c>
      <c r="I4878" s="3" t="s">
        <v>20610</v>
      </c>
      <c r="J4878" s="3" t="s">
        <v>1098</v>
      </c>
      <c r="K4878" s="2" t="s">
        <v>20611</v>
      </c>
    </row>
    <row r="4879" spans="1:11" x14ac:dyDescent="0.25">
      <c r="A4879" s="2" t="s">
        <v>20612</v>
      </c>
      <c r="B4879" s="2" t="s">
        <v>15</v>
      </c>
      <c r="C4879" s="2" t="s">
        <v>16</v>
      </c>
      <c r="D4879" s="2" t="s">
        <v>12</v>
      </c>
      <c r="E4879" s="2" t="s">
        <v>380</v>
      </c>
      <c r="F4879" s="3">
        <v>3</v>
      </c>
      <c r="G4879" s="2" t="s">
        <v>18042</v>
      </c>
      <c r="H4879" s="2" t="s">
        <v>20613</v>
      </c>
      <c r="I4879" s="3" t="s">
        <v>20614</v>
      </c>
      <c r="J4879" s="3" t="s">
        <v>1098</v>
      </c>
      <c r="K4879" s="2" t="s">
        <v>20615</v>
      </c>
    </row>
    <row r="4880" spans="1:11" x14ac:dyDescent="0.25">
      <c r="A4880" s="2" t="s">
        <v>20616</v>
      </c>
      <c r="B4880" s="2" t="s">
        <v>15</v>
      </c>
      <c r="C4880" s="2" t="s">
        <v>16</v>
      </c>
      <c r="D4880" s="2" t="s">
        <v>12</v>
      </c>
      <c r="E4880" s="2" t="s">
        <v>380</v>
      </c>
      <c r="F4880" s="3">
        <v>4</v>
      </c>
      <c r="G4880" s="2" t="s">
        <v>18042</v>
      </c>
      <c r="H4880" s="2" t="s">
        <v>20617</v>
      </c>
      <c r="I4880" s="3" t="s">
        <v>20618</v>
      </c>
      <c r="J4880" s="3" t="s">
        <v>1098</v>
      </c>
      <c r="K4880" s="2" t="s">
        <v>20619</v>
      </c>
    </row>
    <row r="4881" spans="1:11" x14ac:dyDescent="0.25">
      <c r="A4881" s="2" t="s">
        <v>20620</v>
      </c>
      <c r="B4881" s="2" t="s">
        <v>15</v>
      </c>
      <c r="C4881" s="2" t="s">
        <v>16</v>
      </c>
      <c r="D4881" s="2" t="s">
        <v>12</v>
      </c>
      <c r="E4881" s="2" t="s">
        <v>380</v>
      </c>
      <c r="F4881" s="3">
        <v>5</v>
      </c>
      <c r="G4881" s="2" t="s">
        <v>18042</v>
      </c>
      <c r="H4881" s="2" t="s">
        <v>20621</v>
      </c>
      <c r="I4881" s="3" t="s">
        <v>20622</v>
      </c>
      <c r="J4881" s="3" t="s">
        <v>1098</v>
      </c>
      <c r="K4881" s="2" t="s">
        <v>20623</v>
      </c>
    </row>
    <row r="4882" spans="1:11" x14ac:dyDescent="0.25">
      <c r="A4882" s="2" t="s">
        <v>20624</v>
      </c>
      <c r="B4882" s="2" t="s">
        <v>15</v>
      </c>
      <c r="C4882" s="2" t="s">
        <v>16</v>
      </c>
      <c r="D4882" s="2" t="s">
        <v>12</v>
      </c>
      <c r="E4882" s="2" t="s">
        <v>380</v>
      </c>
      <c r="F4882" s="3">
        <v>6</v>
      </c>
      <c r="G4882" s="2" t="s">
        <v>18042</v>
      </c>
      <c r="H4882" s="2" t="s">
        <v>20625</v>
      </c>
      <c r="I4882" s="3" t="s">
        <v>20626</v>
      </c>
      <c r="J4882" s="3" t="s">
        <v>1098</v>
      </c>
      <c r="K4882" s="2" t="s">
        <v>20627</v>
      </c>
    </row>
    <row r="4883" spans="1:11" x14ac:dyDescent="0.25">
      <c r="A4883" s="2" t="s">
        <v>20628</v>
      </c>
      <c r="B4883" s="2" t="s">
        <v>15</v>
      </c>
      <c r="C4883" s="2" t="s">
        <v>16</v>
      </c>
      <c r="D4883" s="2" t="s">
        <v>12</v>
      </c>
      <c r="E4883" s="2" t="s">
        <v>380</v>
      </c>
      <c r="F4883" s="3">
        <v>7</v>
      </c>
      <c r="G4883" s="2" t="s">
        <v>18042</v>
      </c>
      <c r="H4883" s="2" t="s">
        <v>20629</v>
      </c>
      <c r="I4883" s="3" t="s">
        <v>20630</v>
      </c>
      <c r="J4883" s="3" t="s">
        <v>1098</v>
      </c>
      <c r="K4883" s="2" t="s">
        <v>20631</v>
      </c>
    </row>
    <row r="4884" spans="1:11" x14ac:dyDescent="0.25">
      <c r="A4884" s="2" t="s">
        <v>20632</v>
      </c>
      <c r="B4884" s="2" t="s">
        <v>15</v>
      </c>
      <c r="C4884" s="2" t="s">
        <v>16</v>
      </c>
      <c r="D4884" s="2" t="s">
        <v>12</v>
      </c>
      <c r="E4884" s="2" t="s">
        <v>380</v>
      </c>
      <c r="F4884" s="3">
        <v>8</v>
      </c>
      <c r="G4884" s="2" t="s">
        <v>18042</v>
      </c>
      <c r="H4884" s="2" t="s">
        <v>20633</v>
      </c>
      <c r="I4884" s="3" t="s">
        <v>20634</v>
      </c>
      <c r="J4884" s="3" t="s">
        <v>1098</v>
      </c>
      <c r="K4884" s="2" t="s">
        <v>20635</v>
      </c>
    </row>
    <row r="4885" spans="1:11" x14ac:dyDescent="0.25">
      <c r="A4885" s="2" t="s">
        <v>20636</v>
      </c>
      <c r="B4885" s="2" t="s">
        <v>15</v>
      </c>
      <c r="C4885" s="2" t="s">
        <v>16</v>
      </c>
      <c r="D4885" s="2" t="s">
        <v>12</v>
      </c>
      <c r="E4885" s="2" t="s">
        <v>380</v>
      </c>
      <c r="F4885" s="3">
        <v>9</v>
      </c>
      <c r="G4885" s="2" t="s">
        <v>18042</v>
      </c>
      <c r="H4885" s="2" t="s">
        <v>20637</v>
      </c>
      <c r="I4885" s="3" t="s">
        <v>20638</v>
      </c>
      <c r="J4885" s="3" t="s">
        <v>1098</v>
      </c>
      <c r="K4885" s="2" t="s">
        <v>20639</v>
      </c>
    </row>
    <row r="4886" spans="1:11" x14ac:dyDescent="0.25">
      <c r="A4886" s="2" t="s">
        <v>20640</v>
      </c>
      <c r="B4886" s="2" t="s">
        <v>15</v>
      </c>
      <c r="C4886" s="2" t="s">
        <v>16</v>
      </c>
      <c r="D4886" s="2" t="s">
        <v>12</v>
      </c>
      <c r="E4886" s="2" t="s">
        <v>380</v>
      </c>
      <c r="F4886" s="3">
        <v>10</v>
      </c>
      <c r="G4886" s="2" t="s">
        <v>18042</v>
      </c>
      <c r="H4886" s="2" t="s">
        <v>20641</v>
      </c>
      <c r="I4886" s="3" t="s">
        <v>20642</v>
      </c>
      <c r="J4886" s="3" t="s">
        <v>1098</v>
      </c>
      <c r="K4886" s="2" t="s">
        <v>20643</v>
      </c>
    </row>
    <row r="4887" spans="1:11" x14ac:dyDescent="0.25">
      <c r="A4887" s="2" t="s">
        <v>20644</v>
      </c>
      <c r="B4887" s="2" t="s">
        <v>15</v>
      </c>
      <c r="C4887" s="2" t="s">
        <v>16</v>
      </c>
      <c r="D4887" s="2" t="s">
        <v>12</v>
      </c>
      <c r="E4887" s="2" t="s">
        <v>380</v>
      </c>
      <c r="F4887" s="3">
        <v>11</v>
      </c>
      <c r="G4887" s="2" t="s">
        <v>18042</v>
      </c>
      <c r="H4887" s="2" t="s">
        <v>20645</v>
      </c>
      <c r="I4887" s="3" t="s">
        <v>20646</v>
      </c>
      <c r="J4887" s="3" t="s">
        <v>1098</v>
      </c>
      <c r="K4887" s="2" t="s">
        <v>20647</v>
      </c>
    </row>
    <row r="4888" spans="1:11" x14ac:dyDescent="0.25">
      <c r="A4888" s="2" t="s">
        <v>20648</v>
      </c>
      <c r="B4888" s="2" t="s">
        <v>15</v>
      </c>
      <c r="C4888" s="2" t="s">
        <v>16</v>
      </c>
      <c r="D4888" s="2" t="s">
        <v>12</v>
      </c>
      <c r="E4888" s="2" t="s">
        <v>380</v>
      </c>
      <c r="F4888" s="3">
        <v>12</v>
      </c>
      <c r="G4888" s="2" t="s">
        <v>18042</v>
      </c>
      <c r="H4888" s="2" t="s">
        <v>20649</v>
      </c>
      <c r="I4888" s="3" t="s">
        <v>20650</v>
      </c>
      <c r="J4888" s="3" t="s">
        <v>1098</v>
      </c>
      <c r="K4888" s="2" t="s">
        <v>20651</v>
      </c>
    </row>
    <row r="4889" spans="1:11" x14ac:dyDescent="0.25">
      <c r="A4889" s="2" t="s">
        <v>20652</v>
      </c>
      <c r="B4889" s="2" t="s">
        <v>15</v>
      </c>
      <c r="C4889" s="2" t="s">
        <v>16</v>
      </c>
      <c r="D4889" s="2" t="s">
        <v>12</v>
      </c>
      <c r="E4889" s="2" t="s">
        <v>1189</v>
      </c>
      <c r="F4889" s="3">
        <v>0</v>
      </c>
      <c r="G4889" s="2" t="s">
        <v>18037</v>
      </c>
      <c r="H4889" s="2" t="s">
        <v>20653</v>
      </c>
      <c r="I4889" s="3" t="s">
        <v>20654</v>
      </c>
      <c r="J4889" s="3" t="s">
        <v>1098</v>
      </c>
      <c r="K4889" s="2" t="s">
        <v>20655</v>
      </c>
    </row>
    <row r="4890" spans="1:11" x14ac:dyDescent="0.25">
      <c r="A4890" s="2" t="s">
        <v>20656</v>
      </c>
      <c r="B4890" s="2" t="s">
        <v>15</v>
      </c>
      <c r="C4890" s="2" t="s">
        <v>16</v>
      </c>
      <c r="D4890" s="2" t="s">
        <v>12</v>
      </c>
      <c r="E4890" s="2" t="s">
        <v>1189</v>
      </c>
      <c r="F4890" s="3">
        <v>1</v>
      </c>
      <c r="G4890" s="2" t="s">
        <v>18042</v>
      </c>
      <c r="H4890" s="2" t="s">
        <v>20657</v>
      </c>
      <c r="I4890" s="3" t="s">
        <v>20658</v>
      </c>
      <c r="J4890" s="3" t="s">
        <v>1098</v>
      </c>
      <c r="K4890" s="2" t="s">
        <v>20659</v>
      </c>
    </row>
    <row r="4891" spans="1:11" x14ac:dyDescent="0.25">
      <c r="A4891" s="2" t="s">
        <v>20660</v>
      </c>
      <c r="B4891" s="2" t="s">
        <v>15</v>
      </c>
      <c r="C4891" s="2" t="s">
        <v>16</v>
      </c>
      <c r="D4891" s="2" t="s">
        <v>12</v>
      </c>
      <c r="E4891" s="2" t="s">
        <v>1189</v>
      </c>
      <c r="F4891" s="3">
        <v>2</v>
      </c>
      <c r="G4891" s="2" t="s">
        <v>18042</v>
      </c>
      <c r="H4891" s="2" t="s">
        <v>20661</v>
      </c>
      <c r="I4891" s="3" t="s">
        <v>20662</v>
      </c>
      <c r="J4891" s="3" t="s">
        <v>1098</v>
      </c>
      <c r="K4891" s="2" t="s">
        <v>20663</v>
      </c>
    </row>
    <row r="4892" spans="1:11" x14ac:dyDescent="0.25">
      <c r="A4892" s="2" t="s">
        <v>20664</v>
      </c>
      <c r="B4892" s="2" t="s">
        <v>15</v>
      </c>
      <c r="C4892" s="2" t="s">
        <v>16</v>
      </c>
      <c r="D4892" s="2" t="s">
        <v>12</v>
      </c>
      <c r="E4892" s="2" t="s">
        <v>1189</v>
      </c>
      <c r="F4892" s="3">
        <v>3</v>
      </c>
      <c r="G4892" s="2" t="s">
        <v>18042</v>
      </c>
      <c r="H4892" s="2" t="s">
        <v>20665</v>
      </c>
      <c r="I4892" s="3" t="s">
        <v>20666</v>
      </c>
      <c r="J4892" s="3" t="s">
        <v>1098</v>
      </c>
      <c r="K4892" s="2" t="s">
        <v>20667</v>
      </c>
    </row>
    <row r="4893" spans="1:11" x14ac:dyDescent="0.25">
      <c r="A4893" s="2" t="s">
        <v>20668</v>
      </c>
      <c r="B4893" s="2" t="s">
        <v>15</v>
      </c>
      <c r="C4893" s="2" t="s">
        <v>16</v>
      </c>
      <c r="D4893" s="2" t="s">
        <v>12</v>
      </c>
      <c r="E4893" s="2" t="s">
        <v>1189</v>
      </c>
      <c r="F4893" s="3">
        <v>4</v>
      </c>
      <c r="G4893" s="2" t="s">
        <v>18042</v>
      </c>
      <c r="H4893" s="2" t="s">
        <v>20669</v>
      </c>
      <c r="I4893" s="3" t="s">
        <v>20670</v>
      </c>
      <c r="J4893" s="3" t="s">
        <v>1098</v>
      </c>
      <c r="K4893" s="2" t="s">
        <v>20671</v>
      </c>
    </row>
    <row r="4894" spans="1:11" x14ac:dyDescent="0.25">
      <c r="A4894" s="2" t="s">
        <v>20672</v>
      </c>
      <c r="B4894" s="2" t="s">
        <v>15</v>
      </c>
      <c r="C4894" s="2" t="s">
        <v>16</v>
      </c>
      <c r="D4894" s="2" t="s">
        <v>12</v>
      </c>
      <c r="E4894" s="2" t="s">
        <v>1189</v>
      </c>
      <c r="F4894" s="3">
        <v>5</v>
      </c>
      <c r="G4894" s="2" t="s">
        <v>18042</v>
      </c>
      <c r="H4894" s="2" t="s">
        <v>20673</v>
      </c>
      <c r="I4894" s="3" t="s">
        <v>20674</v>
      </c>
      <c r="J4894" s="3" t="s">
        <v>1098</v>
      </c>
      <c r="K4894" s="2" t="s">
        <v>20675</v>
      </c>
    </row>
    <row r="4895" spans="1:11" x14ac:dyDescent="0.25">
      <c r="A4895" s="2" t="s">
        <v>20676</v>
      </c>
      <c r="B4895" s="2" t="s">
        <v>15</v>
      </c>
      <c r="C4895" s="2" t="s">
        <v>16</v>
      </c>
      <c r="D4895" s="2" t="s">
        <v>12</v>
      </c>
      <c r="E4895" s="2" t="s">
        <v>1189</v>
      </c>
      <c r="F4895" s="3">
        <v>6</v>
      </c>
      <c r="G4895" s="2" t="s">
        <v>18042</v>
      </c>
      <c r="H4895" s="2" t="s">
        <v>20677</v>
      </c>
      <c r="I4895" s="3" t="s">
        <v>20678</v>
      </c>
      <c r="J4895" s="3" t="s">
        <v>1132</v>
      </c>
      <c r="K4895" s="2" t="s">
        <v>20679</v>
      </c>
    </row>
    <row r="4896" spans="1:11" x14ac:dyDescent="0.25">
      <c r="A4896" s="2" t="s">
        <v>20680</v>
      </c>
      <c r="B4896" s="2" t="s">
        <v>15</v>
      </c>
      <c r="C4896" s="2" t="s">
        <v>16</v>
      </c>
      <c r="D4896" s="2" t="s">
        <v>12</v>
      </c>
      <c r="E4896" s="2" t="s">
        <v>1189</v>
      </c>
      <c r="F4896" s="3">
        <v>7</v>
      </c>
      <c r="G4896" s="2" t="s">
        <v>18042</v>
      </c>
      <c r="H4896" s="2" t="s">
        <v>20681</v>
      </c>
      <c r="I4896" s="3" t="s">
        <v>20682</v>
      </c>
      <c r="J4896" s="3" t="s">
        <v>1098</v>
      </c>
      <c r="K4896" s="2" t="s">
        <v>20683</v>
      </c>
    </row>
    <row r="4897" spans="1:11" x14ac:dyDescent="0.25">
      <c r="A4897" s="2" t="s">
        <v>20684</v>
      </c>
      <c r="B4897" s="2" t="s">
        <v>15</v>
      </c>
      <c r="C4897" s="2" t="s">
        <v>16</v>
      </c>
      <c r="D4897" s="2" t="s">
        <v>12</v>
      </c>
      <c r="E4897" s="2" t="s">
        <v>1189</v>
      </c>
      <c r="F4897" s="3">
        <v>8</v>
      </c>
      <c r="G4897" s="2" t="s">
        <v>18042</v>
      </c>
      <c r="H4897" s="2" t="s">
        <v>20685</v>
      </c>
      <c r="I4897" s="3" t="s">
        <v>20686</v>
      </c>
      <c r="J4897" s="3" t="s">
        <v>1132</v>
      </c>
      <c r="K4897" s="2" t="s">
        <v>20687</v>
      </c>
    </row>
    <row r="4898" spans="1:11" x14ac:dyDescent="0.25">
      <c r="A4898" s="2" t="s">
        <v>20688</v>
      </c>
      <c r="B4898" s="2" t="s">
        <v>15</v>
      </c>
      <c r="C4898" s="2" t="s">
        <v>16</v>
      </c>
      <c r="D4898" s="2" t="s">
        <v>12</v>
      </c>
      <c r="E4898" s="2" t="s">
        <v>1189</v>
      </c>
      <c r="F4898" s="3">
        <v>9</v>
      </c>
      <c r="G4898" s="2" t="s">
        <v>18042</v>
      </c>
      <c r="H4898" s="2" t="s">
        <v>20689</v>
      </c>
      <c r="I4898" s="3" t="s">
        <v>20690</v>
      </c>
      <c r="J4898" s="3" t="s">
        <v>1098</v>
      </c>
      <c r="K4898" s="2" t="s">
        <v>20691</v>
      </c>
    </row>
    <row r="4899" spans="1:11" x14ac:dyDescent="0.25">
      <c r="A4899" s="2" t="s">
        <v>20692</v>
      </c>
      <c r="B4899" s="2" t="s">
        <v>15</v>
      </c>
      <c r="C4899" s="2" t="s">
        <v>16</v>
      </c>
      <c r="D4899" s="2" t="s">
        <v>12</v>
      </c>
      <c r="E4899" s="2" t="s">
        <v>1189</v>
      </c>
      <c r="F4899" s="3">
        <v>10</v>
      </c>
      <c r="G4899" s="2" t="s">
        <v>18042</v>
      </c>
      <c r="H4899" s="2" t="s">
        <v>20693</v>
      </c>
      <c r="I4899" s="3" t="s">
        <v>20694</v>
      </c>
      <c r="J4899" s="3" t="s">
        <v>1098</v>
      </c>
      <c r="K4899" s="2" t="s">
        <v>20695</v>
      </c>
    </row>
    <row r="4900" spans="1:11" x14ac:dyDescent="0.25">
      <c r="A4900" s="2" t="s">
        <v>20696</v>
      </c>
      <c r="B4900" s="2" t="s">
        <v>15</v>
      </c>
      <c r="C4900" s="2" t="s">
        <v>16</v>
      </c>
      <c r="D4900" s="2" t="s">
        <v>12</v>
      </c>
      <c r="E4900" s="2" t="s">
        <v>1189</v>
      </c>
      <c r="F4900" s="3">
        <v>11</v>
      </c>
      <c r="G4900" s="2" t="s">
        <v>18042</v>
      </c>
      <c r="H4900" s="2" t="s">
        <v>20697</v>
      </c>
      <c r="I4900" s="3" t="s">
        <v>20698</v>
      </c>
      <c r="J4900" s="3" t="s">
        <v>1098</v>
      </c>
      <c r="K4900" s="2" t="s">
        <v>20699</v>
      </c>
    </row>
    <row r="4901" spans="1:11" x14ac:dyDescent="0.25">
      <c r="A4901" s="2" t="s">
        <v>20700</v>
      </c>
      <c r="B4901" s="2" t="s">
        <v>15</v>
      </c>
      <c r="C4901" s="2" t="s">
        <v>16</v>
      </c>
      <c r="D4901" s="2" t="s">
        <v>12</v>
      </c>
      <c r="E4901" s="2" t="s">
        <v>1189</v>
      </c>
      <c r="F4901" s="3">
        <v>12</v>
      </c>
      <c r="G4901" s="2" t="s">
        <v>18042</v>
      </c>
      <c r="H4901" s="2" t="s">
        <v>20701</v>
      </c>
      <c r="I4901" s="3" t="s">
        <v>20702</v>
      </c>
      <c r="J4901" s="3" t="s">
        <v>1098</v>
      </c>
      <c r="K4901" s="2" t="s">
        <v>20703</v>
      </c>
    </row>
    <row r="4902" spans="1:11" x14ac:dyDescent="0.25">
      <c r="A4902" s="2" t="s">
        <v>20704</v>
      </c>
      <c r="B4902" s="2" t="s">
        <v>15</v>
      </c>
      <c r="C4902" s="2" t="s">
        <v>16</v>
      </c>
      <c r="D4902" s="2" t="s">
        <v>12</v>
      </c>
      <c r="E4902" s="2" t="s">
        <v>763</v>
      </c>
      <c r="F4902" s="3">
        <v>0</v>
      </c>
      <c r="G4902" s="2" t="s">
        <v>18037</v>
      </c>
      <c r="H4902" s="2" t="s">
        <v>20705</v>
      </c>
      <c r="I4902" s="3" t="s">
        <v>20706</v>
      </c>
      <c r="J4902" s="3" t="s">
        <v>1098</v>
      </c>
      <c r="K4902" s="2" t="s">
        <v>20707</v>
      </c>
    </row>
    <row r="4903" spans="1:11" x14ac:dyDescent="0.25">
      <c r="A4903" s="2" t="s">
        <v>20708</v>
      </c>
      <c r="B4903" s="2" t="s">
        <v>15</v>
      </c>
      <c r="C4903" s="2" t="s">
        <v>16</v>
      </c>
      <c r="D4903" s="2" t="s">
        <v>12</v>
      </c>
      <c r="E4903" s="2" t="s">
        <v>763</v>
      </c>
      <c r="F4903" s="3">
        <v>1</v>
      </c>
      <c r="G4903" s="2" t="s">
        <v>18042</v>
      </c>
      <c r="H4903" s="2" t="s">
        <v>20709</v>
      </c>
      <c r="I4903" s="3" t="s">
        <v>20710</v>
      </c>
      <c r="J4903" s="3" t="s">
        <v>1098</v>
      </c>
      <c r="K4903" s="2" t="s">
        <v>20711</v>
      </c>
    </row>
    <row r="4904" spans="1:11" x14ac:dyDescent="0.25">
      <c r="A4904" s="2" t="s">
        <v>20712</v>
      </c>
      <c r="B4904" s="2" t="s">
        <v>15</v>
      </c>
      <c r="C4904" s="2" t="s">
        <v>16</v>
      </c>
      <c r="D4904" s="2" t="s">
        <v>12</v>
      </c>
      <c r="E4904" s="2" t="s">
        <v>763</v>
      </c>
      <c r="F4904" s="3">
        <v>2</v>
      </c>
      <c r="G4904" s="2" t="s">
        <v>18042</v>
      </c>
      <c r="H4904" s="2" t="s">
        <v>20713</v>
      </c>
      <c r="I4904" s="3" t="s">
        <v>20714</v>
      </c>
      <c r="J4904" s="3" t="s">
        <v>1098</v>
      </c>
      <c r="K4904" s="2" t="s">
        <v>20715</v>
      </c>
    </row>
    <row r="4905" spans="1:11" x14ac:dyDescent="0.25">
      <c r="A4905" s="2" t="s">
        <v>20716</v>
      </c>
      <c r="B4905" s="2" t="s">
        <v>15</v>
      </c>
      <c r="C4905" s="2" t="s">
        <v>16</v>
      </c>
      <c r="D4905" s="2" t="s">
        <v>12</v>
      </c>
      <c r="E4905" s="2" t="s">
        <v>763</v>
      </c>
      <c r="F4905" s="3">
        <v>3</v>
      </c>
      <c r="G4905" s="2" t="s">
        <v>18042</v>
      </c>
      <c r="H4905" s="2" t="s">
        <v>20717</v>
      </c>
      <c r="I4905" s="3" t="s">
        <v>20718</v>
      </c>
      <c r="J4905" s="3" t="s">
        <v>1098</v>
      </c>
      <c r="K4905" s="2" t="s">
        <v>20719</v>
      </c>
    </row>
    <row r="4906" spans="1:11" x14ac:dyDescent="0.25">
      <c r="A4906" s="2" t="s">
        <v>20720</v>
      </c>
      <c r="B4906" s="2" t="s">
        <v>15</v>
      </c>
      <c r="C4906" s="2" t="s">
        <v>16</v>
      </c>
      <c r="D4906" s="2" t="s">
        <v>12</v>
      </c>
      <c r="E4906" s="2" t="s">
        <v>763</v>
      </c>
      <c r="F4906" s="3">
        <v>4</v>
      </c>
      <c r="G4906" s="2" t="s">
        <v>18042</v>
      </c>
      <c r="H4906" s="2" t="s">
        <v>20721</v>
      </c>
      <c r="I4906" s="3" t="s">
        <v>20722</v>
      </c>
      <c r="J4906" s="3" t="s">
        <v>1098</v>
      </c>
      <c r="K4906" s="2" t="s">
        <v>20723</v>
      </c>
    </row>
    <row r="4907" spans="1:11" x14ac:dyDescent="0.25">
      <c r="A4907" s="2" t="s">
        <v>20724</v>
      </c>
      <c r="B4907" s="2" t="s">
        <v>15</v>
      </c>
      <c r="C4907" s="2" t="s">
        <v>16</v>
      </c>
      <c r="D4907" s="2" t="s">
        <v>12</v>
      </c>
      <c r="E4907" s="2" t="s">
        <v>763</v>
      </c>
      <c r="F4907" s="3">
        <v>5</v>
      </c>
      <c r="G4907" s="2" t="s">
        <v>18042</v>
      </c>
      <c r="H4907" s="2" t="s">
        <v>20725</v>
      </c>
      <c r="I4907" s="3" t="s">
        <v>20726</v>
      </c>
      <c r="J4907" s="3" t="s">
        <v>1098</v>
      </c>
      <c r="K4907" s="2" t="s">
        <v>20727</v>
      </c>
    </row>
    <row r="4908" spans="1:11" x14ac:dyDescent="0.25">
      <c r="A4908" s="2" t="s">
        <v>20728</v>
      </c>
      <c r="B4908" s="2" t="s">
        <v>15</v>
      </c>
      <c r="C4908" s="2" t="s">
        <v>16</v>
      </c>
      <c r="D4908" s="2" t="s">
        <v>12</v>
      </c>
      <c r="E4908" s="2" t="s">
        <v>763</v>
      </c>
      <c r="F4908" s="3">
        <v>6</v>
      </c>
      <c r="G4908" s="2" t="s">
        <v>18042</v>
      </c>
      <c r="H4908" s="2" t="s">
        <v>20729</v>
      </c>
      <c r="I4908" s="3" t="s">
        <v>20730</v>
      </c>
      <c r="J4908" s="3" t="s">
        <v>1098</v>
      </c>
      <c r="K4908" s="2" t="s">
        <v>20731</v>
      </c>
    </row>
    <row r="4909" spans="1:11" x14ac:dyDescent="0.25">
      <c r="A4909" s="2" t="s">
        <v>20732</v>
      </c>
      <c r="B4909" s="2" t="s">
        <v>15</v>
      </c>
      <c r="C4909" s="2" t="s">
        <v>16</v>
      </c>
      <c r="D4909" s="2" t="s">
        <v>12</v>
      </c>
      <c r="E4909" s="2" t="s">
        <v>763</v>
      </c>
      <c r="F4909" s="3">
        <v>7</v>
      </c>
      <c r="G4909" s="2" t="s">
        <v>18042</v>
      </c>
      <c r="H4909" s="2" t="s">
        <v>20733</v>
      </c>
      <c r="I4909" s="3" t="s">
        <v>20734</v>
      </c>
      <c r="J4909" s="3" t="s">
        <v>1098</v>
      </c>
      <c r="K4909" s="2" t="s">
        <v>20735</v>
      </c>
    </row>
    <row r="4910" spans="1:11" x14ac:dyDescent="0.25">
      <c r="A4910" s="2" t="s">
        <v>20736</v>
      </c>
      <c r="B4910" s="2" t="s">
        <v>15</v>
      </c>
      <c r="C4910" s="2" t="s">
        <v>16</v>
      </c>
      <c r="D4910" s="2" t="s">
        <v>12</v>
      </c>
      <c r="E4910" s="2" t="s">
        <v>763</v>
      </c>
      <c r="F4910" s="3">
        <v>8</v>
      </c>
      <c r="G4910" s="2" t="s">
        <v>18042</v>
      </c>
      <c r="H4910" s="2" t="s">
        <v>20737</v>
      </c>
      <c r="I4910" s="3" t="s">
        <v>20738</v>
      </c>
      <c r="J4910" s="3" t="s">
        <v>1098</v>
      </c>
      <c r="K4910" s="2" t="s">
        <v>20739</v>
      </c>
    </row>
    <row r="4911" spans="1:11" x14ac:dyDescent="0.25">
      <c r="A4911" s="2" t="s">
        <v>20740</v>
      </c>
      <c r="B4911" s="2" t="s">
        <v>15</v>
      </c>
      <c r="C4911" s="2" t="s">
        <v>16</v>
      </c>
      <c r="D4911" s="2" t="s">
        <v>12</v>
      </c>
      <c r="E4911" s="2" t="s">
        <v>763</v>
      </c>
      <c r="F4911" s="3">
        <v>9</v>
      </c>
      <c r="G4911" s="2" t="s">
        <v>18042</v>
      </c>
      <c r="H4911" s="2" t="s">
        <v>20741</v>
      </c>
      <c r="I4911" s="3" t="s">
        <v>20742</v>
      </c>
      <c r="J4911" s="3" t="s">
        <v>1098</v>
      </c>
      <c r="K4911" s="2" t="s">
        <v>20743</v>
      </c>
    </row>
    <row r="4912" spans="1:11" x14ac:dyDescent="0.25">
      <c r="A4912" s="2" t="s">
        <v>20744</v>
      </c>
      <c r="B4912" s="2" t="s">
        <v>15</v>
      </c>
      <c r="C4912" s="2" t="s">
        <v>16</v>
      </c>
      <c r="D4912" s="2" t="s">
        <v>12</v>
      </c>
      <c r="E4912" s="2" t="s">
        <v>763</v>
      </c>
      <c r="F4912" s="3">
        <v>10</v>
      </c>
      <c r="G4912" s="2" t="s">
        <v>18042</v>
      </c>
      <c r="H4912" s="2" t="s">
        <v>20745</v>
      </c>
      <c r="I4912" s="3" t="s">
        <v>20746</v>
      </c>
      <c r="J4912" s="3" t="s">
        <v>1098</v>
      </c>
      <c r="K4912" s="2" t="s">
        <v>20747</v>
      </c>
    </row>
    <row r="4913" spans="1:11" x14ac:dyDescent="0.25">
      <c r="A4913" s="2" t="s">
        <v>20748</v>
      </c>
      <c r="B4913" s="2" t="s">
        <v>15</v>
      </c>
      <c r="C4913" s="2" t="s">
        <v>16</v>
      </c>
      <c r="D4913" s="2" t="s">
        <v>12</v>
      </c>
      <c r="E4913" s="2" t="s">
        <v>763</v>
      </c>
      <c r="F4913" s="3">
        <v>11</v>
      </c>
      <c r="G4913" s="2" t="s">
        <v>18042</v>
      </c>
      <c r="H4913" s="2" t="s">
        <v>20749</v>
      </c>
      <c r="I4913" s="3" t="s">
        <v>20750</v>
      </c>
      <c r="J4913" s="3" t="s">
        <v>1098</v>
      </c>
      <c r="K4913" s="2" t="s">
        <v>20751</v>
      </c>
    </row>
    <row r="4914" spans="1:11" x14ac:dyDescent="0.25">
      <c r="A4914" s="2" t="s">
        <v>20752</v>
      </c>
      <c r="B4914" s="2" t="s">
        <v>15</v>
      </c>
      <c r="C4914" s="2" t="s">
        <v>16</v>
      </c>
      <c r="D4914" s="2" t="s">
        <v>12</v>
      </c>
      <c r="E4914" s="2" t="s">
        <v>763</v>
      </c>
      <c r="F4914" s="3">
        <v>12</v>
      </c>
      <c r="G4914" s="2" t="s">
        <v>18042</v>
      </c>
      <c r="H4914" s="2" t="s">
        <v>20753</v>
      </c>
      <c r="I4914" s="3" t="s">
        <v>20754</v>
      </c>
      <c r="J4914" s="3" t="s">
        <v>1098</v>
      </c>
      <c r="K4914" s="2" t="s">
        <v>20755</v>
      </c>
    </row>
    <row r="4915" spans="1:11" x14ac:dyDescent="0.25">
      <c r="A4915" s="2" t="s">
        <v>20756</v>
      </c>
      <c r="B4915" s="2" t="s">
        <v>15</v>
      </c>
      <c r="C4915" s="2" t="s">
        <v>16</v>
      </c>
      <c r="D4915" s="2" t="s">
        <v>12</v>
      </c>
      <c r="E4915" s="2" t="s">
        <v>364</v>
      </c>
      <c r="F4915" s="3">
        <v>0</v>
      </c>
      <c r="G4915" s="2" t="s">
        <v>18037</v>
      </c>
      <c r="H4915" s="2" t="s">
        <v>20757</v>
      </c>
      <c r="I4915" s="3" t="s">
        <v>20758</v>
      </c>
      <c r="J4915" s="3" t="s">
        <v>1098</v>
      </c>
      <c r="K4915" s="2" t="s">
        <v>20759</v>
      </c>
    </row>
    <row r="4916" spans="1:11" x14ac:dyDescent="0.25">
      <c r="A4916" s="2" t="s">
        <v>20760</v>
      </c>
      <c r="B4916" s="2" t="s">
        <v>15</v>
      </c>
      <c r="C4916" s="2" t="s">
        <v>16</v>
      </c>
      <c r="D4916" s="2" t="s">
        <v>12</v>
      </c>
      <c r="E4916" s="2" t="s">
        <v>364</v>
      </c>
      <c r="F4916" s="3">
        <v>1</v>
      </c>
      <c r="G4916" s="2" t="s">
        <v>18042</v>
      </c>
      <c r="H4916" s="2" t="s">
        <v>20761</v>
      </c>
      <c r="I4916" s="3" t="s">
        <v>20762</v>
      </c>
      <c r="J4916" s="3" t="s">
        <v>1098</v>
      </c>
      <c r="K4916" s="2" t="s">
        <v>20763</v>
      </c>
    </row>
    <row r="4917" spans="1:11" x14ac:dyDescent="0.25">
      <c r="A4917" s="2" t="s">
        <v>20764</v>
      </c>
      <c r="B4917" s="2" t="s">
        <v>15</v>
      </c>
      <c r="C4917" s="2" t="s">
        <v>16</v>
      </c>
      <c r="D4917" s="2" t="s">
        <v>12</v>
      </c>
      <c r="E4917" s="2" t="s">
        <v>364</v>
      </c>
      <c r="F4917" s="3">
        <v>2</v>
      </c>
      <c r="G4917" s="2" t="s">
        <v>18042</v>
      </c>
      <c r="H4917" s="2" t="s">
        <v>20765</v>
      </c>
      <c r="I4917" s="3" t="s">
        <v>20766</v>
      </c>
      <c r="J4917" s="3" t="s">
        <v>1098</v>
      </c>
      <c r="K4917" s="2" t="s">
        <v>20767</v>
      </c>
    </row>
    <row r="4918" spans="1:11" x14ac:dyDescent="0.25">
      <c r="A4918" s="2" t="s">
        <v>20768</v>
      </c>
      <c r="B4918" s="2" t="s">
        <v>15</v>
      </c>
      <c r="C4918" s="2" t="s">
        <v>16</v>
      </c>
      <c r="D4918" s="2" t="s">
        <v>12</v>
      </c>
      <c r="E4918" s="2" t="s">
        <v>364</v>
      </c>
      <c r="F4918" s="3">
        <v>3</v>
      </c>
      <c r="G4918" s="2" t="s">
        <v>18042</v>
      </c>
      <c r="H4918" s="2" t="s">
        <v>20769</v>
      </c>
      <c r="I4918" s="3" t="s">
        <v>20770</v>
      </c>
      <c r="J4918" s="3" t="s">
        <v>1098</v>
      </c>
      <c r="K4918" s="2" t="s">
        <v>20771</v>
      </c>
    </row>
    <row r="4919" spans="1:11" x14ac:dyDescent="0.25">
      <c r="A4919" s="2" t="s">
        <v>20772</v>
      </c>
      <c r="B4919" s="2" t="s">
        <v>15</v>
      </c>
      <c r="C4919" s="2" t="s">
        <v>16</v>
      </c>
      <c r="D4919" s="2" t="s">
        <v>12</v>
      </c>
      <c r="E4919" s="2" t="s">
        <v>364</v>
      </c>
      <c r="F4919" s="3">
        <v>4</v>
      </c>
      <c r="G4919" s="2" t="s">
        <v>18042</v>
      </c>
      <c r="H4919" s="2" t="s">
        <v>20773</v>
      </c>
      <c r="I4919" s="3" t="s">
        <v>20774</v>
      </c>
      <c r="J4919" s="3" t="s">
        <v>1098</v>
      </c>
      <c r="K4919" s="2" t="s">
        <v>20775</v>
      </c>
    </row>
    <row r="4920" spans="1:11" x14ac:dyDescent="0.25">
      <c r="A4920" s="2" t="s">
        <v>20776</v>
      </c>
      <c r="B4920" s="2" t="s">
        <v>15</v>
      </c>
      <c r="C4920" s="2" t="s">
        <v>16</v>
      </c>
      <c r="D4920" s="2" t="s">
        <v>12</v>
      </c>
      <c r="E4920" s="2" t="s">
        <v>364</v>
      </c>
      <c r="F4920" s="3">
        <v>5</v>
      </c>
      <c r="G4920" s="2" t="s">
        <v>18042</v>
      </c>
      <c r="H4920" s="2" t="s">
        <v>20777</v>
      </c>
      <c r="I4920" s="3" t="s">
        <v>20778</v>
      </c>
      <c r="J4920" s="3" t="s">
        <v>1137</v>
      </c>
      <c r="K4920" s="2" t="s">
        <v>20779</v>
      </c>
    </row>
    <row r="4921" spans="1:11" x14ac:dyDescent="0.25">
      <c r="A4921" s="2" t="s">
        <v>20780</v>
      </c>
      <c r="B4921" s="2" t="s">
        <v>15</v>
      </c>
      <c r="C4921" s="2" t="s">
        <v>16</v>
      </c>
      <c r="D4921" s="2" t="s">
        <v>12</v>
      </c>
      <c r="E4921" s="2" t="s">
        <v>364</v>
      </c>
      <c r="F4921" s="3">
        <v>6</v>
      </c>
      <c r="G4921" s="2" t="s">
        <v>18042</v>
      </c>
      <c r="H4921" s="2" t="s">
        <v>20781</v>
      </c>
      <c r="I4921" s="3" t="s">
        <v>20782</v>
      </c>
      <c r="J4921" s="3" t="s">
        <v>1137</v>
      </c>
      <c r="K4921" s="2" t="s">
        <v>20783</v>
      </c>
    </row>
    <row r="4922" spans="1:11" x14ac:dyDescent="0.25">
      <c r="A4922" s="2" t="s">
        <v>20784</v>
      </c>
      <c r="B4922" s="2" t="s">
        <v>15</v>
      </c>
      <c r="C4922" s="2" t="s">
        <v>16</v>
      </c>
      <c r="D4922" s="2" t="s">
        <v>12</v>
      </c>
      <c r="E4922" s="2" t="s">
        <v>364</v>
      </c>
      <c r="F4922" s="3">
        <v>7</v>
      </c>
      <c r="G4922" s="2" t="s">
        <v>18042</v>
      </c>
      <c r="H4922" s="2" t="s">
        <v>20785</v>
      </c>
      <c r="I4922" s="3" t="s">
        <v>20786</v>
      </c>
      <c r="J4922" s="3" t="s">
        <v>1098</v>
      </c>
      <c r="K4922" s="2" t="s">
        <v>20787</v>
      </c>
    </row>
    <row r="4923" spans="1:11" x14ac:dyDescent="0.25">
      <c r="A4923" s="2" t="s">
        <v>20788</v>
      </c>
      <c r="B4923" s="2" t="s">
        <v>15</v>
      </c>
      <c r="C4923" s="2" t="s">
        <v>16</v>
      </c>
      <c r="D4923" s="2" t="s">
        <v>12</v>
      </c>
      <c r="E4923" s="2" t="s">
        <v>364</v>
      </c>
      <c r="F4923" s="3">
        <v>8</v>
      </c>
      <c r="G4923" s="2" t="s">
        <v>18042</v>
      </c>
      <c r="H4923" s="2" t="s">
        <v>20789</v>
      </c>
      <c r="I4923" s="3" t="s">
        <v>20790</v>
      </c>
      <c r="J4923" s="3" t="s">
        <v>1132</v>
      </c>
      <c r="K4923" s="2" t="s">
        <v>20791</v>
      </c>
    </row>
    <row r="4924" spans="1:11" x14ac:dyDescent="0.25">
      <c r="A4924" s="2" t="s">
        <v>20792</v>
      </c>
      <c r="B4924" s="2" t="s">
        <v>15</v>
      </c>
      <c r="C4924" s="2" t="s">
        <v>16</v>
      </c>
      <c r="D4924" s="2" t="s">
        <v>12</v>
      </c>
      <c r="E4924" s="2" t="s">
        <v>364</v>
      </c>
      <c r="F4924" s="3">
        <v>9</v>
      </c>
      <c r="G4924" s="2" t="s">
        <v>18042</v>
      </c>
      <c r="H4924" s="2" t="s">
        <v>20793</v>
      </c>
      <c r="I4924" s="3" t="s">
        <v>20794</v>
      </c>
      <c r="J4924" s="3" t="s">
        <v>1098</v>
      </c>
      <c r="K4924" s="2" t="s">
        <v>20795</v>
      </c>
    </row>
    <row r="4925" spans="1:11" x14ac:dyDescent="0.25">
      <c r="A4925" s="2" t="s">
        <v>20796</v>
      </c>
      <c r="B4925" s="2" t="s">
        <v>15</v>
      </c>
      <c r="C4925" s="2" t="s">
        <v>16</v>
      </c>
      <c r="D4925" s="2" t="s">
        <v>12</v>
      </c>
      <c r="E4925" s="2" t="s">
        <v>364</v>
      </c>
      <c r="F4925" s="3">
        <v>10</v>
      </c>
      <c r="G4925" s="2" t="s">
        <v>18042</v>
      </c>
      <c r="H4925" s="2" t="s">
        <v>20797</v>
      </c>
      <c r="I4925" s="3" t="s">
        <v>20798</v>
      </c>
      <c r="J4925" s="3" t="s">
        <v>1098</v>
      </c>
      <c r="K4925" s="2" t="s">
        <v>20799</v>
      </c>
    </row>
    <row r="4926" spans="1:11" x14ac:dyDescent="0.25">
      <c r="A4926" s="2" t="s">
        <v>20800</v>
      </c>
      <c r="B4926" s="2" t="s">
        <v>15</v>
      </c>
      <c r="C4926" s="2" t="s">
        <v>16</v>
      </c>
      <c r="D4926" s="2" t="s">
        <v>12</v>
      </c>
      <c r="E4926" s="2" t="s">
        <v>364</v>
      </c>
      <c r="F4926" s="3">
        <v>11</v>
      </c>
      <c r="G4926" s="2" t="s">
        <v>18042</v>
      </c>
      <c r="H4926" s="2" t="s">
        <v>20801</v>
      </c>
      <c r="I4926" s="3" t="s">
        <v>20802</v>
      </c>
      <c r="J4926" s="3" t="s">
        <v>1098</v>
      </c>
      <c r="K4926" s="2" t="s">
        <v>20803</v>
      </c>
    </row>
    <row r="4927" spans="1:11" x14ac:dyDescent="0.25">
      <c r="A4927" s="2" t="s">
        <v>20804</v>
      </c>
      <c r="B4927" s="2" t="s">
        <v>15</v>
      </c>
      <c r="C4927" s="2" t="s">
        <v>16</v>
      </c>
      <c r="D4927" s="2" t="s">
        <v>12</v>
      </c>
      <c r="E4927" s="2" t="s">
        <v>364</v>
      </c>
      <c r="F4927" s="3">
        <v>12</v>
      </c>
      <c r="G4927" s="2" t="s">
        <v>18042</v>
      </c>
      <c r="H4927" s="2" t="s">
        <v>20805</v>
      </c>
      <c r="I4927" s="3" t="s">
        <v>20806</v>
      </c>
      <c r="J4927" s="3" t="s">
        <v>1098</v>
      </c>
      <c r="K4927" s="2" t="s">
        <v>20807</v>
      </c>
    </row>
    <row r="4928" spans="1:11" x14ac:dyDescent="0.25">
      <c r="A4928" s="2" t="s">
        <v>20808</v>
      </c>
      <c r="B4928" s="2" t="s">
        <v>15</v>
      </c>
      <c r="C4928" s="2" t="s">
        <v>16</v>
      </c>
      <c r="D4928" s="2" t="s">
        <v>12</v>
      </c>
      <c r="E4928" s="2" t="s">
        <v>370</v>
      </c>
      <c r="F4928" s="3">
        <v>0</v>
      </c>
      <c r="G4928" s="2" t="s">
        <v>18037</v>
      </c>
      <c r="H4928" s="2" t="s">
        <v>20809</v>
      </c>
      <c r="I4928" s="3" t="s">
        <v>20810</v>
      </c>
      <c r="J4928" s="3" t="s">
        <v>1098</v>
      </c>
      <c r="K4928" s="2" t="s">
        <v>20811</v>
      </c>
    </row>
    <row r="4929" spans="1:11" x14ac:dyDescent="0.25">
      <c r="A4929" s="2" t="s">
        <v>20812</v>
      </c>
      <c r="B4929" s="2" t="s">
        <v>15</v>
      </c>
      <c r="C4929" s="2" t="s">
        <v>16</v>
      </c>
      <c r="D4929" s="2" t="s">
        <v>12</v>
      </c>
      <c r="E4929" s="2" t="s">
        <v>370</v>
      </c>
      <c r="F4929" s="3">
        <v>1</v>
      </c>
      <c r="G4929" s="2" t="s">
        <v>18042</v>
      </c>
      <c r="H4929" s="2" t="s">
        <v>20813</v>
      </c>
      <c r="I4929" s="3" t="s">
        <v>20814</v>
      </c>
      <c r="J4929" s="3" t="s">
        <v>1098</v>
      </c>
      <c r="K4929" s="2" t="s">
        <v>20815</v>
      </c>
    </row>
    <row r="4930" spans="1:11" x14ac:dyDescent="0.25">
      <c r="A4930" s="2" t="s">
        <v>20816</v>
      </c>
      <c r="B4930" s="2" t="s">
        <v>15</v>
      </c>
      <c r="C4930" s="2" t="s">
        <v>16</v>
      </c>
      <c r="D4930" s="2" t="s">
        <v>12</v>
      </c>
      <c r="E4930" s="2" t="s">
        <v>370</v>
      </c>
      <c r="F4930" s="3">
        <v>2</v>
      </c>
      <c r="G4930" s="2" t="s">
        <v>18042</v>
      </c>
      <c r="H4930" s="2" t="s">
        <v>20817</v>
      </c>
      <c r="I4930" s="3" t="s">
        <v>20818</v>
      </c>
      <c r="J4930" s="3" t="s">
        <v>1137</v>
      </c>
      <c r="K4930" s="2" t="s">
        <v>20819</v>
      </c>
    </row>
    <row r="4931" spans="1:11" x14ac:dyDescent="0.25">
      <c r="A4931" s="2" t="s">
        <v>20820</v>
      </c>
      <c r="B4931" s="2" t="s">
        <v>15</v>
      </c>
      <c r="C4931" s="2" t="s">
        <v>16</v>
      </c>
      <c r="D4931" s="2" t="s">
        <v>12</v>
      </c>
      <c r="E4931" s="2" t="s">
        <v>370</v>
      </c>
      <c r="F4931" s="3">
        <v>3</v>
      </c>
      <c r="G4931" s="2" t="s">
        <v>18042</v>
      </c>
      <c r="H4931" s="2" t="s">
        <v>20821</v>
      </c>
      <c r="I4931" s="3" t="s">
        <v>20822</v>
      </c>
      <c r="J4931" s="3" t="s">
        <v>1098</v>
      </c>
      <c r="K4931" s="2" t="s">
        <v>20823</v>
      </c>
    </row>
    <row r="4932" spans="1:11" x14ac:dyDescent="0.25">
      <c r="A4932" s="2" t="s">
        <v>20824</v>
      </c>
      <c r="B4932" s="2" t="s">
        <v>15</v>
      </c>
      <c r="C4932" s="2" t="s">
        <v>16</v>
      </c>
      <c r="D4932" s="2" t="s">
        <v>12</v>
      </c>
      <c r="E4932" s="2" t="s">
        <v>370</v>
      </c>
      <c r="F4932" s="3">
        <v>4</v>
      </c>
      <c r="G4932" s="2" t="s">
        <v>18042</v>
      </c>
      <c r="H4932" s="2" t="s">
        <v>20825</v>
      </c>
      <c r="I4932" s="3" t="s">
        <v>20826</v>
      </c>
      <c r="J4932" s="3" t="s">
        <v>1098</v>
      </c>
      <c r="K4932" s="2" t="s">
        <v>20827</v>
      </c>
    </row>
    <row r="4933" spans="1:11" x14ac:dyDescent="0.25">
      <c r="A4933" s="2" t="s">
        <v>20828</v>
      </c>
      <c r="B4933" s="2" t="s">
        <v>15</v>
      </c>
      <c r="C4933" s="2" t="s">
        <v>16</v>
      </c>
      <c r="D4933" s="2" t="s">
        <v>12</v>
      </c>
      <c r="E4933" s="2" t="s">
        <v>370</v>
      </c>
      <c r="F4933" s="3">
        <v>5</v>
      </c>
      <c r="G4933" s="2" t="s">
        <v>18042</v>
      </c>
      <c r="H4933" s="2" t="s">
        <v>20829</v>
      </c>
      <c r="I4933" s="3" t="s">
        <v>20830</v>
      </c>
      <c r="J4933" s="3" t="s">
        <v>1098</v>
      </c>
      <c r="K4933" s="2" t="s">
        <v>20831</v>
      </c>
    </row>
    <row r="4934" spans="1:11" x14ac:dyDescent="0.25">
      <c r="A4934" s="2" t="s">
        <v>20832</v>
      </c>
      <c r="B4934" s="2" t="s">
        <v>15</v>
      </c>
      <c r="C4934" s="2" t="s">
        <v>16</v>
      </c>
      <c r="D4934" s="2" t="s">
        <v>12</v>
      </c>
      <c r="E4934" s="2" t="s">
        <v>370</v>
      </c>
      <c r="F4934" s="3">
        <v>6</v>
      </c>
      <c r="G4934" s="2" t="s">
        <v>18042</v>
      </c>
      <c r="H4934" s="2" t="s">
        <v>20833</v>
      </c>
      <c r="I4934" s="3" t="s">
        <v>20834</v>
      </c>
      <c r="J4934" s="3" t="s">
        <v>1098</v>
      </c>
      <c r="K4934" s="2" t="s">
        <v>20835</v>
      </c>
    </row>
    <row r="4935" spans="1:11" x14ac:dyDescent="0.25">
      <c r="A4935" s="2" t="s">
        <v>20836</v>
      </c>
      <c r="B4935" s="2" t="s">
        <v>15</v>
      </c>
      <c r="C4935" s="2" t="s">
        <v>16</v>
      </c>
      <c r="D4935" s="2" t="s">
        <v>12</v>
      </c>
      <c r="E4935" s="2" t="s">
        <v>370</v>
      </c>
      <c r="F4935" s="3">
        <v>7</v>
      </c>
      <c r="G4935" s="2" t="s">
        <v>18042</v>
      </c>
      <c r="H4935" s="2" t="s">
        <v>20837</v>
      </c>
      <c r="I4935" s="3" t="s">
        <v>20838</v>
      </c>
      <c r="J4935" s="3" t="s">
        <v>1098</v>
      </c>
      <c r="K4935" s="2" t="s">
        <v>20839</v>
      </c>
    </row>
    <row r="4936" spans="1:11" x14ac:dyDescent="0.25">
      <c r="A4936" s="2" t="s">
        <v>20840</v>
      </c>
      <c r="B4936" s="2" t="s">
        <v>15</v>
      </c>
      <c r="C4936" s="2" t="s">
        <v>16</v>
      </c>
      <c r="D4936" s="2" t="s">
        <v>12</v>
      </c>
      <c r="E4936" s="2" t="s">
        <v>370</v>
      </c>
      <c r="F4936" s="3">
        <v>8</v>
      </c>
      <c r="G4936" s="2" t="s">
        <v>18042</v>
      </c>
      <c r="H4936" s="2" t="s">
        <v>20841</v>
      </c>
      <c r="I4936" s="3" t="s">
        <v>20842</v>
      </c>
      <c r="J4936" s="3" t="s">
        <v>1098</v>
      </c>
      <c r="K4936" s="2" t="s">
        <v>20843</v>
      </c>
    </row>
    <row r="4937" spans="1:11" x14ac:dyDescent="0.25">
      <c r="A4937" s="2" t="s">
        <v>20844</v>
      </c>
      <c r="B4937" s="2" t="s">
        <v>15</v>
      </c>
      <c r="C4937" s="2" t="s">
        <v>16</v>
      </c>
      <c r="D4937" s="2" t="s">
        <v>12</v>
      </c>
      <c r="E4937" s="2" t="s">
        <v>370</v>
      </c>
      <c r="F4937" s="3">
        <v>9</v>
      </c>
      <c r="G4937" s="2" t="s">
        <v>18042</v>
      </c>
      <c r="H4937" s="2" t="s">
        <v>20845</v>
      </c>
      <c r="I4937" s="3" t="s">
        <v>20846</v>
      </c>
      <c r="J4937" s="3" t="s">
        <v>1098</v>
      </c>
      <c r="K4937" s="2" t="s">
        <v>20847</v>
      </c>
    </row>
    <row r="4938" spans="1:11" x14ac:dyDescent="0.25">
      <c r="A4938" s="2" t="s">
        <v>20848</v>
      </c>
      <c r="B4938" s="2" t="s">
        <v>15</v>
      </c>
      <c r="C4938" s="2" t="s">
        <v>16</v>
      </c>
      <c r="D4938" s="2" t="s">
        <v>12</v>
      </c>
      <c r="E4938" s="2" t="s">
        <v>370</v>
      </c>
      <c r="F4938" s="3">
        <v>10</v>
      </c>
      <c r="G4938" s="2" t="s">
        <v>18042</v>
      </c>
      <c r="H4938" s="2" t="s">
        <v>20849</v>
      </c>
      <c r="I4938" s="3" t="s">
        <v>20850</v>
      </c>
      <c r="J4938" s="3" t="s">
        <v>1098</v>
      </c>
      <c r="K4938" s="2" t="s">
        <v>20851</v>
      </c>
    </row>
    <row r="4939" spans="1:11" x14ac:dyDescent="0.25">
      <c r="A4939" s="2" t="s">
        <v>20852</v>
      </c>
      <c r="B4939" s="2" t="s">
        <v>15</v>
      </c>
      <c r="C4939" s="2" t="s">
        <v>16</v>
      </c>
      <c r="D4939" s="2" t="s">
        <v>12</v>
      </c>
      <c r="E4939" s="2" t="s">
        <v>370</v>
      </c>
      <c r="F4939" s="3">
        <v>11</v>
      </c>
      <c r="G4939" s="2" t="s">
        <v>18042</v>
      </c>
      <c r="H4939" s="2" t="s">
        <v>20853</v>
      </c>
      <c r="I4939" s="3" t="s">
        <v>20854</v>
      </c>
      <c r="J4939" s="3" t="s">
        <v>1098</v>
      </c>
      <c r="K4939" s="2" t="s">
        <v>20855</v>
      </c>
    </row>
    <row r="4940" spans="1:11" x14ac:dyDescent="0.25">
      <c r="A4940" s="2" t="s">
        <v>20856</v>
      </c>
      <c r="B4940" s="2" t="s">
        <v>15</v>
      </c>
      <c r="C4940" s="2" t="s">
        <v>16</v>
      </c>
      <c r="D4940" s="2" t="s">
        <v>12</v>
      </c>
      <c r="E4940" s="2" t="s">
        <v>370</v>
      </c>
      <c r="F4940" s="3">
        <v>12</v>
      </c>
      <c r="G4940" s="2" t="s">
        <v>18042</v>
      </c>
      <c r="H4940" s="2" t="s">
        <v>20857</v>
      </c>
      <c r="I4940" s="3" t="s">
        <v>20858</v>
      </c>
      <c r="J4940" s="3" t="s">
        <v>1098</v>
      </c>
      <c r="K4940" s="2" t="s">
        <v>20859</v>
      </c>
    </row>
    <row r="4941" spans="1:11" x14ac:dyDescent="0.25">
      <c r="A4941" s="2" t="s">
        <v>20860</v>
      </c>
      <c r="B4941" s="2" t="s">
        <v>15</v>
      </c>
      <c r="C4941" s="2" t="s">
        <v>16</v>
      </c>
      <c r="D4941" s="2" t="s">
        <v>12</v>
      </c>
      <c r="E4941" s="2" t="s">
        <v>378</v>
      </c>
      <c r="F4941" s="3">
        <v>0</v>
      </c>
      <c r="G4941" s="2" t="s">
        <v>18037</v>
      </c>
      <c r="H4941" s="2" t="s">
        <v>20861</v>
      </c>
      <c r="I4941" s="3" t="s">
        <v>20862</v>
      </c>
      <c r="J4941" s="3" t="s">
        <v>1098</v>
      </c>
      <c r="K4941" s="2" t="s">
        <v>20863</v>
      </c>
    </row>
    <row r="4942" spans="1:11" x14ac:dyDescent="0.25">
      <c r="A4942" s="2" t="s">
        <v>20864</v>
      </c>
      <c r="B4942" s="2" t="s">
        <v>15</v>
      </c>
      <c r="C4942" s="2" t="s">
        <v>16</v>
      </c>
      <c r="D4942" s="2" t="s">
        <v>12</v>
      </c>
      <c r="E4942" s="2" t="s">
        <v>378</v>
      </c>
      <c r="F4942" s="3">
        <v>1</v>
      </c>
      <c r="G4942" s="2" t="s">
        <v>18042</v>
      </c>
      <c r="H4942" s="2" t="s">
        <v>20865</v>
      </c>
      <c r="I4942" s="3" t="s">
        <v>20866</v>
      </c>
      <c r="J4942" s="3" t="s">
        <v>1098</v>
      </c>
      <c r="K4942" s="2" t="s">
        <v>20867</v>
      </c>
    </row>
    <row r="4943" spans="1:11" x14ac:dyDescent="0.25">
      <c r="A4943" s="2" t="s">
        <v>20868</v>
      </c>
      <c r="B4943" s="2" t="s">
        <v>15</v>
      </c>
      <c r="C4943" s="2" t="s">
        <v>16</v>
      </c>
      <c r="D4943" s="2" t="s">
        <v>12</v>
      </c>
      <c r="E4943" s="2" t="s">
        <v>378</v>
      </c>
      <c r="F4943" s="3">
        <v>2</v>
      </c>
      <c r="G4943" s="2" t="s">
        <v>18042</v>
      </c>
      <c r="H4943" s="2" t="s">
        <v>20869</v>
      </c>
      <c r="I4943" s="3" t="s">
        <v>20870</v>
      </c>
      <c r="J4943" s="3" t="s">
        <v>1098</v>
      </c>
      <c r="K4943" s="2" t="s">
        <v>20871</v>
      </c>
    </row>
    <row r="4944" spans="1:11" x14ac:dyDescent="0.25">
      <c r="A4944" s="2" t="s">
        <v>20872</v>
      </c>
      <c r="B4944" s="2" t="s">
        <v>15</v>
      </c>
      <c r="C4944" s="2" t="s">
        <v>16</v>
      </c>
      <c r="D4944" s="2" t="s">
        <v>12</v>
      </c>
      <c r="E4944" s="2" t="s">
        <v>378</v>
      </c>
      <c r="F4944" s="3">
        <v>3</v>
      </c>
      <c r="G4944" s="2" t="s">
        <v>18042</v>
      </c>
      <c r="H4944" s="2" t="s">
        <v>20873</v>
      </c>
      <c r="I4944" s="3" t="s">
        <v>20874</v>
      </c>
      <c r="J4944" s="3" t="s">
        <v>1098</v>
      </c>
      <c r="K4944" s="2" t="s">
        <v>20875</v>
      </c>
    </row>
    <row r="4945" spans="1:11" x14ac:dyDescent="0.25">
      <c r="A4945" s="2" t="s">
        <v>20876</v>
      </c>
      <c r="B4945" s="2" t="s">
        <v>15</v>
      </c>
      <c r="C4945" s="2" t="s">
        <v>16</v>
      </c>
      <c r="D4945" s="2" t="s">
        <v>12</v>
      </c>
      <c r="E4945" s="2" t="s">
        <v>378</v>
      </c>
      <c r="F4945" s="3">
        <v>4</v>
      </c>
      <c r="G4945" s="2" t="s">
        <v>18042</v>
      </c>
      <c r="H4945" s="2" t="s">
        <v>20877</v>
      </c>
      <c r="I4945" s="3" t="s">
        <v>20878</v>
      </c>
      <c r="J4945" s="3" t="s">
        <v>1098</v>
      </c>
      <c r="K4945" s="2" t="s">
        <v>20879</v>
      </c>
    </row>
    <row r="4946" spans="1:11" x14ac:dyDescent="0.25">
      <c r="A4946" s="2" t="s">
        <v>20880</v>
      </c>
      <c r="B4946" s="2" t="s">
        <v>15</v>
      </c>
      <c r="C4946" s="2" t="s">
        <v>16</v>
      </c>
      <c r="D4946" s="2" t="s">
        <v>12</v>
      </c>
      <c r="E4946" s="2" t="s">
        <v>378</v>
      </c>
      <c r="F4946" s="3">
        <v>5</v>
      </c>
      <c r="G4946" s="2" t="s">
        <v>18042</v>
      </c>
      <c r="H4946" s="2" t="s">
        <v>20881</v>
      </c>
      <c r="I4946" s="3" t="s">
        <v>20882</v>
      </c>
      <c r="J4946" s="3" t="s">
        <v>1098</v>
      </c>
      <c r="K4946" s="2" t="s">
        <v>20883</v>
      </c>
    </row>
    <row r="4947" spans="1:11" x14ac:dyDescent="0.25">
      <c r="A4947" s="2" t="s">
        <v>20884</v>
      </c>
      <c r="B4947" s="2" t="s">
        <v>15</v>
      </c>
      <c r="C4947" s="2" t="s">
        <v>16</v>
      </c>
      <c r="D4947" s="2" t="s">
        <v>12</v>
      </c>
      <c r="E4947" s="2" t="s">
        <v>378</v>
      </c>
      <c r="F4947" s="3">
        <v>6</v>
      </c>
      <c r="G4947" s="2" t="s">
        <v>18042</v>
      </c>
      <c r="H4947" s="2" t="s">
        <v>20885</v>
      </c>
      <c r="I4947" s="3" t="s">
        <v>20886</v>
      </c>
      <c r="J4947" s="3" t="s">
        <v>1098</v>
      </c>
      <c r="K4947" s="2" t="s">
        <v>20887</v>
      </c>
    </row>
    <row r="4948" spans="1:11" x14ac:dyDescent="0.25">
      <c r="A4948" s="2" t="s">
        <v>20888</v>
      </c>
      <c r="B4948" s="2" t="s">
        <v>15</v>
      </c>
      <c r="C4948" s="2" t="s">
        <v>16</v>
      </c>
      <c r="D4948" s="2" t="s">
        <v>12</v>
      </c>
      <c r="E4948" s="2" t="s">
        <v>378</v>
      </c>
      <c r="F4948" s="3">
        <v>7</v>
      </c>
      <c r="G4948" s="2" t="s">
        <v>18042</v>
      </c>
      <c r="H4948" s="2" t="s">
        <v>20889</v>
      </c>
      <c r="I4948" s="3" t="s">
        <v>20890</v>
      </c>
      <c r="J4948" s="3" t="s">
        <v>1098</v>
      </c>
      <c r="K4948" s="2" t="s">
        <v>20891</v>
      </c>
    </row>
    <row r="4949" spans="1:11" x14ac:dyDescent="0.25">
      <c r="A4949" s="2" t="s">
        <v>20892</v>
      </c>
      <c r="B4949" s="2" t="s">
        <v>15</v>
      </c>
      <c r="C4949" s="2" t="s">
        <v>16</v>
      </c>
      <c r="D4949" s="2" t="s">
        <v>12</v>
      </c>
      <c r="E4949" s="2" t="s">
        <v>378</v>
      </c>
      <c r="F4949" s="3">
        <v>8</v>
      </c>
      <c r="G4949" s="2" t="s">
        <v>18042</v>
      </c>
      <c r="H4949" s="2" t="s">
        <v>20893</v>
      </c>
      <c r="I4949" s="3" t="s">
        <v>20894</v>
      </c>
      <c r="J4949" s="3" t="s">
        <v>1098</v>
      </c>
      <c r="K4949" s="2" t="s">
        <v>20895</v>
      </c>
    </row>
    <row r="4950" spans="1:11" x14ac:dyDescent="0.25">
      <c r="A4950" s="2" t="s">
        <v>20896</v>
      </c>
      <c r="B4950" s="2" t="s">
        <v>15</v>
      </c>
      <c r="C4950" s="2" t="s">
        <v>16</v>
      </c>
      <c r="D4950" s="2" t="s">
        <v>12</v>
      </c>
      <c r="E4950" s="2" t="s">
        <v>378</v>
      </c>
      <c r="F4950" s="3">
        <v>9</v>
      </c>
      <c r="G4950" s="2" t="s">
        <v>18042</v>
      </c>
      <c r="H4950" s="2" t="s">
        <v>20897</v>
      </c>
      <c r="I4950" s="3" t="s">
        <v>20898</v>
      </c>
      <c r="J4950" s="3" t="s">
        <v>1098</v>
      </c>
      <c r="K4950" s="2" t="s">
        <v>20899</v>
      </c>
    </row>
    <row r="4951" spans="1:11" x14ac:dyDescent="0.25">
      <c r="A4951" s="2" t="s">
        <v>20900</v>
      </c>
      <c r="B4951" s="2" t="s">
        <v>15</v>
      </c>
      <c r="C4951" s="2" t="s">
        <v>16</v>
      </c>
      <c r="D4951" s="2" t="s">
        <v>12</v>
      </c>
      <c r="E4951" s="2" t="s">
        <v>378</v>
      </c>
      <c r="F4951" s="3">
        <v>10</v>
      </c>
      <c r="G4951" s="2" t="s">
        <v>18042</v>
      </c>
      <c r="H4951" s="2" t="s">
        <v>20901</v>
      </c>
      <c r="I4951" s="3" t="s">
        <v>20902</v>
      </c>
      <c r="J4951" s="3" t="s">
        <v>1098</v>
      </c>
      <c r="K4951" s="2" t="s">
        <v>20903</v>
      </c>
    </row>
    <row r="4952" spans="1:11" x14ac:dyDescent="0.25">
      <c r="A4952" s="2" t="s">
        <v>20904</v>
      </c>
      <c r="B4952" s="2" t="s">
        <v>15</v>
      </c>
      <c r="C4952" s="2" t="s">
        <v>16</v>
      </c>
      <c r="D4952" s="2" t="s">
        <v>12</v>
      </c>
      <c r="E4952" s="2" t="s">
        <v>378</v>
      </c>
      <c r="F4952" s="3">
        <v>11</v>
      </c>
      <c r="G4952" s="2" t="s">
        <v>18042</v>
      </c>
      <c r="H4952" s="2" t="s">
        <v>20905</v>
      </c>
      <c r="I4952" s="3" t="s">
        <v>20906</v>
      </c>
      <c r="J4952" s="3" t="s">
        <v>1098</v>
      </c>
      <c r="K4952" s="2" t="s">
        <v>20907</v>
      </c>
    </row>
    <row r="4953" spans="1:11" x14ac:dyDescent="0.25">
      <c r="A4953" s="2" t="s">
        <v>20908</v>
      </c>
      <c r="B4953" s="2" t="s">
        <v>15</v>
      </c>
      <c r="C4953" s="2" t="s">
        <v>16</v>
      </c>
      <c r="D4953" s="2" t="s">
        <v>12</v>
      </c>
      <c r="E4953" s="2" t="s">
        <v>378</v>
      </c>
      <c r="F4953" s="3">
        <v>12</v>
      </c>
      <c r="G4953" s="2" t="s">
        <v>18042</v>
      </c>
      <c r="H4953" s="2" t="s">
        <v>20909</v>
      </c>
      <c r="I4953" s="3" t="s">
        <v>20910</v>
      </c>
      <c r="J4953" s="3" t="s">
        <v>1098</v>
      </c>
      <c r="K4953" s="2" t="s">
        <v>20911</v>
      </c>
    </row>
    <row r="4954" spans="1:11" x14ac:dyDescent="0.25">
      <c r="A4954" s="2" t="s">
        <v>20912</v>
      </c>
      <c r="B4954" s="2" t="s">
        <v>15</v>
      </c>
      <c r="C4954" s="2" t="s">
        <v>16</v>
      </c>
      <c r="D4954" s="2" t="s">
        <v>12</v>
      </c>
      <c r="E4954" s="2" t="s">
        <v>393</v>
      </c>
      <c r="F4954" s="3">
        <v>0</v>
      </c>
      <c r="G4954" s="2" t="s">
        <v>18037</v>
      </c>
      <c r="H4954" s="2" t="s">
        <v>20913</v>
      </c>
      <c r="I4954" s="3" t="s">
        <v>20914</v>
      </c>
      <c r="J4954" s="3" t="s">
        <v>1098</v>
      </c>
      <c r="K4954" s="2" t="s">
        <v>20915</v>
      </c>
    </row>
    <row r="4955" spans="1:11" x14ac:dyDescent="0.25">
      <c r="A4955" s="2" t="s">
        <v>20916</v>
      </c>
      <c r="B4955" s="2" t="s">
        <v>15</v>
      </c>
      <c r="C4955" s="2" t="s">
        <v>16</v>
      </c>
      <c r="D4955" s="2" t="s">
        <v>12</v>
      </c>
      <c r="E4955" s="2" t="s">
        <v>393</v>
      </c>
      <c r="F4955" s="3">
        <v>1</v>
      </c>
      <c r="G4955" s="2" t="s">
        <v>18042</v>
      </c>
      <c r="H4955" s="2" t="s">
        <v>20917</v>
      </c>
      <c r="I4955" s="3" t="s">
        <v>20918</v>
      </c>
      <c r="J4955" s="3" t="s">
        <v>1098</v>
      </c>
      <c r="K4955" s="2" t="s">
        <v>20919</v>
      </c>
    </row>
    <row r="4956" spans="1:11" x14ac:dyDescent="0.25">
      <c r="A4956" s="2" t="s">
        <v>20920</v>
      </c>
      <c r="B4956" s="2" t="s">
        <v>15</v>
      </c>
      <c r="C4956" s="2" t="s">
        <v>16</v>
      </c>
      <c r="D4956" s="2" t="s">
        <v>12</v>
      </c>
      <c r="E4956" s="2" t="s">
        <v>393</v>
      </c>
      <c r="F4956" s="3">
        <v>2</v>
      </c>
      <c r="G4956" s="2" t="s">
        <v>18042</v>
      </c>
      <c r="H4956" s="2" t="s">
        <v>20921</v>
      </c>
      <c r="I4956" s="3" t="s">
        <v>20922</v>
      </c>
      <c r="J4956" s="3" t="s">
        <v>1098</v>
      </c>
      <c r="K4956" s="2" t="s">
        <v>20923</v>
      </c>
    </row>
    <row r="4957" spans="1:11" x14ac:dyDescent="0.25">
      <c r="A4957" s="2" t="s">
        <v>20924</v>
      </c>
      <c r="B4957" s="2" t="s">
        <v>15</v>
      </c>
      <c r="C4957" s="2" t="s">
        <v>16</v>
      </c>
      <c r="D4957" s="2" t="s">
        <v>12</v>
      </c>
      <c r="E4957" s="2" t="s">
        <v>393</v>
      </c>
      <c r="F4957" s="3">
        <v>3</v>
      </c>
      <c r="G4957" s="2" t="s">
        <v>18042</v>
      </c>
      <c r="H4957" s="2" t="s">
        <v>20925</v>
      </c>
      <c r="I4957" s="3" t="s">
        <v>20926</v>
      </c>
      <c r="J4957" s="3" t="s">
        <v>1098</v>
      </c>
      <c r="K4957" s="2" t="s">
        <v>20927</v>
      </c>
    </row>
    <row r="4958" spans="1:11" x14ac:dyDescent="0.25">
      <c r="A4958" s="2" t="s">
        <v>20928</v>
      </c>
      <c r="B4958" s="2" t="s">
        <v>15</v>
      </c>
      <c r="C4958" s="2" t="s">
        <v>16</v>
      </c>
      <c r="D4958" s="2" t="s">
        <v>12</v>
      </c>
      <c r="E4958" s="2" t="s">
        <v>393</v>
      </c>
      <c r="F4958" s="3">
        <v>4</v>
      </c>
      <c r="G4958" s="2" t="s">
        <v>18042</v>
      </c>
      <c r="H4958" s="2" t="s">
        <v>20929</v>
      </c>
      <c r="I4958" s="3" t="s">
        <v>20930</v>
      </c>
      <c r="J4958" s="3" t="s">
        <v>1098</v>
      </c>
      <c r="K4958" s="2" t="s">
        <v>20931</v>
      </c>
    </row>
    <row r="4959" spans="1:11" x14ac:dyDescent="0.25">
      <c r="A4959" s="2" t="s">
        <v>20932</v>
      </c>
      <c r="B4959" s="2" t="s">
        <v>15</v>
      </c>
      <c r="C4959" s="2" t="s">
        <v>16</v>
      </c>
      <c r="D4959" s="2" t="s">
        <v>12</v>
      </c>
      <c r="E4959" s="2" t="s">
        <v>393</v>
      </c>
      <c r="F4959" s="3">
        <v>5</v>
      </c>
      <c r="G4959" s="2" t="s">
        <v>18042</v>
      </c>
      <c r="H4959" s="2" t="s">
        <v>20933</v>
      </c>
      <c r="I4959" s="3" t="s">
        <v>20934</v>
      </c>
      <c r="J4959" s="3" t="s">
        <v>1098</v>
      </c>
      <c r="K4959" s="2" t="s">
        <v>20935</v>
      </c>
    </row>
    <row r="4960" spans="1:11" x14ac:dyDescent="0.25">
      <c r="A4960" s="2" t="s">
        <v>20936</v>
      </c>
      <c r="B4960" s="2" t="s">
        <v>15</v>
      </c>
      <c r="C4960" s="2" t="s">
        <v>16</v>
      </c>
      <c r="D4960" s="2" t="s">
        <v>12</v>
      </c>
      <c r="E4960" s="2" t="s">
        <v>393</v>
      </c>
      <c r="F4960" s="3">
        <v>6</v>
      </c>
      <c r="G4960" s="2" t="s">
        <v>18042</v>
      </c>
      <c r="H4960" s="2" t="s">
        <v>20937</v>
      </c>
      <c r="I4960" s="3" t="s">
        <v>20938</v>
      </c>
      <c r="J4960" s="3" t="s">
        <v>1098</v>
      </c>
      <c r="K4960" s="2" t="s">
        <v>20939</v>
      </c>
    </row>
    <row r="4961" spans="1:11" x14ac:dyDescent="0.25">
      <c r="A4961" s="2" t="s">
        <v>20940</v>
      </c>
      <c r="B4961" s="2" t="s">
        <v>15</v>
      </c>
      <c r="C4961" s="2" t="s">
        <v>16</v>
      </c>
      <c r="D4961" s="2" t="s">
        <v>12</v>
      </c>
      <c r="E4961" s="2" t="s">
        <v>393</v>
      </c>
      <c r="F4961" s="3">
        <v>7</v>
      </c>
      <c r="G4961" s="2" t="s">
        <v>18042</v>
      </c>
      <c r="H4961" s="2" t="s">
        <v>20941</v>
      </c>
      <c r="I4961" s="3" t="s">
        <v>20942</v>
      </c>
      <c r="J4961" s="3" t="s">
        <v>1098</v>
      </c>
      <c r="K4961" s="2" t="s">
        <v>20943</v>
      </c>
    </row>
    <row r="4962" spans="1:11" x14ac:dyDescent="0.25">
      <c r="A4962" s="2" t="s">
        <v>20944</v>
      </c>
      <c r="B4962" s="2" t="s">
        <v>15</v>
      </c>
      <c r="C4962" s="2" t="s">
        <v>16</v>
      </c>
      <c r="D4962" s="2" t="s">
        <v>12</v>
      </c>
      <c r="E4962" s="2" t="s">
        <v>393</v>
      </c>
      <c r="F4962" s="3">
        <v>8</v>
      </c>
      <c r="G4962" s="2" t="s">
        <v>18042</v>
      </c>
      <c r="H4962" s="2" t="s">
        <v>20945</v>
      </c>
      <c r="I4962" s="3" t="s">
        <v>20946</v>
      </c>
      <c r="J4962" s="3" t="s">
        <v>1098</v>
      </c>
      <c r="K4962" s="2" t="s">
        <v>20947</v>
      </c>
    </row>
    <row r="4963" spans="1:11" x14ac:dyDescent="0.25">
      <c r="A4963" s="2" t="s">
        <v>20948</v>
      </c>
      <c r="B4963" s="2" t="s">
        <v>15</v>
      </c>
      <c r="C4963" s="2" t="s">
        <v>16</v>
      </c>
      <c r="D4963" s="2" t="s">
        <v>12</v>
      </c>
      <c r="E4963" s="2" t="s">
        <v>393</v>
      </c>
      <c r="F4963" s="3">
        <v>9</v>
      </c>
      <c r="G4963" s="2" t="s">
        <v>18042</v>
      </c>
      <c r="H4963" s="2" t="s">
        <v>20949</v>
      </c>
      <c r="I4963" s="3" t="s">
        <v>20950</v>
      </c>
      <c r="J4963" s="3" t="s">
        <v>1098</v>
      </c>
      <c r="K4963" s="2" t="s">
        <v>20951</v>
      </c>
    </row>
    <row r="4964" spans="1:11" x14ac:dyDescent="0.25">
      <c r="A4964" s="2" t="s">
        <v>20952</v>
      </c>
      <c r="B4964" s="2" t="s">
        <v>15</v>
      </c>
      <c r="C4964" s="2" t="s">
        <v>16</v>
      </c>
      <c r="D4964" s="2" t="s">
        <v>12</v>
      </c>
      <c r="E4964" s="2" t="s">
        <v>393</v>
      </c>
      <c r="F4964" s="3">
        <v>10</v>
      </c>
      <c r="G4964" s="2" t="s">
        <v>18042</v>
      </c>
      <c r="H4964" s="2" t="s">
        <v>20953</v>
      </c>
      <c r="I4964" s="3" t="s">
        <v>20954</v>
      </c>
      <c r="J4964" s="3" t="s">
        <v>1098</v>
      </c>
      <c r="K4964" s="2" t="s">
        <v>20955</v>
      </c>
    </row>
    <row r="4965" spans="1:11" x14ac:dyDescent="0.25">
      <c r="A4965" s="2" t="s">
        <v>20956</v>
      </c>
      <c r="B4965" s="2" t="s">
        <v>15</v>
      </c>
      <c r="C4965" s="2" t="s">
        <v>16</v>
      </c>
      <c r="D4965" s="2" t="s">
        <v>12</v>
      </c>
      <c r="E4965" s="2" t="s">
        <v>393</v>
      </c>
      <c r="F4965" s="3">
        <v>11</v>
      </c>
      <c r="G4965" s="2" t="s">
        <v>18042</v>
      </c>
      <c r="H4965" s="2" t="s">
        <v>20957</v>
      </c>
      <c r="I4965" s="3" t="s">
        <v>20958</v>
      </c>
      <c r="J4965" s="3" t="s">
        <v>1098</v>
      </c>
      <c r="K4965" s="2" t="s">
        <v>20959</v>
      </c>
    </row>
    <row r="4966" spans="1:11" x14ac:dyDescent="0.25">
      <c r="A4966" s="2" t="s">
        <v>20960</v>
      </c>
      <c r="B4966" s="2" t="s">
        <v>15</v>
      </c>
      <c r="C4966" s="2" t="s">
        <v>16</v>
      </c>
      <c r="D4966" s="2" t="s">
        <v>12</v>
      </c>
      <c r="E4966" s="2" t="s">
        <v>393</v>
      </c>
      <c r="F4966" s="3">
        <v>12</v>
      </c>
      <c r="G4966" s="2" t="s">
        <v>18042</v>
      </c>
      <c r="H4966" s="2" t="s">
        <v>20961</v>
      </c>
      <c r="I4966" s="3" t="s">
        <v>20962</v>
      </c>
      <c r="J4966" s="3" t="s">
        <v>1098</v>
      </c>
      <c r="K4966" s="2" t="s">
        <v>20963</v>
      </c>
    </row>
    <row r="4967" spans="1:11" x14ac:dyDescent="0.25">
      <c r="A4967" s="2" t="s">
        <v>20964</v>
      </c>
      <c r="B4967" s="2" t="s">
        <v>15</v>
      </c>
      <c r="C4967" s="2" t="s">
        <v>16</v>
      </c>
      <c r="D4967" s="2" t="s">
        <v>12</v>
      </c>
      <c r="E4967" s="2" t="s">
        <v>398</v>
      </c>
      <c r="F4967" s="3">
        <v>0</v>
      </c>
      <c r="G4967" s="2" t="s">
        <v>18037</v>
      </c>
      <c r="H4967" s="2" t="s">
        <v>20965</v>
      </c>
      <c r="I4967" s="3" t="s">
        <v>20966</v>
      </c>
      <c r="J4967" s="3" t="s">
        <v>1098</v>
      </c>
      <c r="K4967" s="2" t="s">
        <v>20967</v>
      </c>
    </row>
    <row r="4968" spans="1:11" x14ac:dyDescent="0.25">
      <c r="A4968" s="2" t="s">
        <v>20968</v>
      </c>
      <c r="B4968" s="2" t="s">
        <v>15</v>
      </c>
      <c r="C4968" s="2" t="s">
        <v>16</v>
      </c>
      <c r="D4968" s="2" t="s">
        <v>12</v>
      </c>
      <c r="E4968" s="2" t="s">
        <v>398</v>
      </c>
      <c r="F4968" s="3">
        <v>1</v>
      </c>
      <c r="G4968" s="2" t="s">
        <v>18042</v>
      </c>
      <c r="H4968" s="2" t="s">
        <v>20969</v>
      </c>
      <c r="I4968" s="3" t="s">
        <v>20970</v>
      </c>
      <c r="J4968" s="3" t="s">
        <v>1098</v>
      </c>
      <c r="K4968" s="2" t="s">
        <v>20971</v>
      </c>
    </row>
    <row r="4969" spans="1:11" x14ac:dyDescent="0.25">
      <c r="A4969" s="2" t="s">
        <v>20972</v>
      </c>
      <c r="B4969" s="2" t="s">
        <v>15</v>
      </c>
      <c r="C4969" s="2" t="s">
        <v>16</v>
      </c>
      <c r="D4969" s="2" t="s">
        <v>12</v>
      </c>
      <c r="E4969" s="2" t="s">
        <v>398</v>
      </c>
      <c r="F4969" s="3">
        <v>2</v>
      </c>
      <c r="G4969" s="2" t="s">
        <v>18042</v>
      </c>
      <c r="H4969" s="2" t="s">
        <v>20973</v>
      </c>
      <c r="I4969" s="3" t="s">
        <v>20974</v>
      </c>
      <c r="J4969" s="3" t="s">
        <v>1098</v>
      </c>
      <c r="K4969" s="2" t="s">
        <v>20975</v>
      </c>
    </row>
    <row r="4970" spans="1:11" x14ac:dyDescent="0.25">
      <c r="A4970" s="2" t="s">
        <v>20976</v>
      </c>
      <c r="B4970" s="2" t="s">
        <v>15</v>
      </c>
      <c r="C4970" s="2" t="s">
        <v>16</v>
      </c>
      <c r="D4970" s="2" t="s">
        <v>12</v>
      </c>
      <c r="E4970" s="2" t="s">
        <v>398</v>
      </c>
      <c r="F4970" s="3">
        <v>3</v>
      </c>
      <c r="G4970" s="2" t="s">
        <v>18042</v>
      </c>
      <c r="H4970" s="2" t="s">
        <v>20977</v>
      </c>
      <c r="I4970" s="3" t="s">
        <v>20978</v>
      </c>
      <c r="J4970" s="3" t="s">
        <v>1098</v>
      </c>
      <c r="K4970" s="2" t="s">
        <v>20979</v>
      </c>
    </row>
    <row r="4971" spans="1:11" x14ac:dyDescent="0.25">
      <c r="A4971" s="2" t="s">
        <v>20980</v>
      </c>
      <c r="B4971" s="2" t="s">
        <v>15</v>
      </c>
      <c r="C4971" s="2" t="s">
        <v>16</v>
      </c>
      <c r="D4971" s="2" t="s">
        <v>12</v>
      </c>
      <c r="E4971" s="2" t="s">
        <v>398</v>
      </c>
      <c r="F4971" s="3">
        <v>4</v>
      </c>
      <c r="G4971" s="2" t="s">
        <v>18042</v>
      </c>
      <c r="H4971" s="2" t="s">
        <v>20981</v>
      </c>
      <c r="I4971" s="3" t="s">
        <v>20982</v>
      </c>
      <c r="J4971" s="3" t="s">
        <v>1098</v>
      </c>
      <c r="K4971" s="2" t="s">
        <v>20983</v>
      </c>
    </row>
    <row r="4972" spans="1:11" x14ac:dyDescent="0.25">
      <c r="A4972" s="2" t="s">
        <v>20984</v>
      </c>
      <c r="B4972" s="2" t="s">
        <v>15</v>
      </c>
      <c r="C4972" s="2" t="s">
        <v>16</v>
      </c>
      <c r="D4972" s="2" t="s">
        <v>12</v>
      </c>
      <c r="E4972" s="2" t="s">
        <v>398</v>
      </c>
      <c r="F4972" s="3">
        <v>5</v>
      </c>
      <c r="G4972" s="2" t="s">
        <v>18042</v>
      </c>
      <c r="H4972" s="2" t="s">
        <v>20985</v>
      </c>
      <c r="I4972" s="3" t="s">
        <v>20986</v>
      </c>
      <c r="J4972" s="3" t="s">
        <v>1098</v>
      </c>
      <c r="K4972" s="2" t="s">
        <v>20987</v>
      </c>
    </row>
    <row r="4973" spans="1:11" x14ac:dyDescent="0.25">
      <c r="A4973" s="2" t="s">
        <v>20988</v>
      </c>
      <c r="B4973" s="2" t="s">
        <v>15</v>
      </c>
      <c r="C4973" s="2" t="s">
        <v>16</v>
      </c>
      <c r="D4973" s="2" t="s">
        <v>12</v>
      </c>
      <c r="E4973" s="2" t="s">
        <v>398</v>
      </c>
      <c r="F4973" s="3">
        <v>6</v>
      </c>
      <c r="G4973" s="2" t="s">
        <v>18042</v>
      </c>
      <c r="H4973" s="2" t="s">
        <v>20989</v>
      </c>
      <c r="I4973" s="3" t="s">
        <v>20990</v>
      </c>
      <c r="J4973" s="3" t="s">
        <v>1098</v>
      </c>
      <c r="K4973" s="2" t="s">
        <v>20991</v>
      </c>
    </row>
    <row r="4974" spans="1:11" x14ac:dyDescent="0.25">
      <c r="A4974" s="2" t="s">
        <v>20992</v>
      </c>
      <c r="B4974" s="2" t="s">
        <v>15</v>
      </c>
      <c r="C4974" s="2" t="s">
        <v>16</v>
      </c>
      <c r="D4974" s="2" t="s">
        <v>12</v>
      </c>
      <c r="E4974" s="2" t="s">
        <v>398</v>
      </c>
      <c r="F4974" s="3">
        <v>7</v>
      </c>
      <c r="G4974" s="2" t="s">
        <v>18042</v>
      </c>
      <c r="H4974" s="2" t="s">
        <v>20993</v>
      </c>
      <c r="I4974" s="3" t="s">
        <v>20994</v>
      </c>
      <c r="J4974" s="3" t="s">
        <v>1098</v>
      </c>
      <c r="K4974" s="2" t="s">
        <v>20995</v>
      </c>
    </row>
    <row r="4975" spans="1:11" x14ac:dyDescent="0.25">
      <c r="A4975" s="2" t="s">
        <v>20996</v>
      </c>
      <c r="B4975" s="2" t="s">
        <v>15</v>
      </c>
      <c r="C4975" s="2" t="s">
        <v>16</v>
      </c>
      <c r="D4975" s="2" t="s">
        <v>12</v>
      </c>
      <c r="E4975" s="2" t="s">
        <v>398</v>
      </c>
      <c r="F4975" s="3">
        <v>8</v>
      </c>
      <c r="G4975" s="2" t="s">
        <v>18042</v>
      </c>
      <c r="H4975" s="2" t="s">
        <v>20997</v>
      </c>
      <c r="I4975" s="3" t="s">
        <v>20998</v>
      </c>
      <c r="J4975" s="3" t="s">
        <v>1098</v>
      </c>
      <c r="K4975" s="2" t="s">
        <v>20999</v>
      </c>
    </row>
    <row r="4976" spans="1:11" x14ac:dyDescent="0.25">
      <c r="A4976" s="2" t="s">
        <v>21000</v>
      </c>
      <c r="B4976" s="2" t="s">
        <v>15</v>
      </c>
      <c r="C4976" s="2" t="s">
        <v>16</v>
      </c>
      <c r="D4976" s="2" t="s">
        <v>12</v>
      </c>
      <c r="E4976" s="2" t="s">
        <v>398</v>
      </c>
      <c r="F4976" s="3">
        <v>9</v>
      </c>
      <c r="G4976" s="2" t="s">
        <v>18042</v>
      </c>
      <c r="H4976" s="2" t="s">
        <v>21001</v>
      </c>
      <c r="I4976" s="3" t="s">
        <v>21002</v>
      </c>
      <c r="J4976" s="3" t="s">
        <v>1098</v>
      </c>
      <c r="K4976" s="2" t="s">
        <v>21003</v>
      </c>
    </row>
    <row r="4977" spans="1:11" x14ac:dyDescent="0.25">
      <c r="A4977" s="2" t="s">
        <v>21004</v>
      </c>
      <c r="B4977" s="2" t="s">
        <v>15</v>
      </c>
      <c r="C4977" s="2" t="s">
        <v>16</v>
      </c>
      <c r="D4977" s="2" t="s">
        <v>12</v>
      </c>
      <c r="E4977" s="2" t="s">
        <v>398</v>
      </c>
      <c r="F4977" s="3">
        <v>10</v>
      </c>
      <c r="G4977" s="2" t="s">
        <v>18042</v>
      </c>
      <c r="H4977" s="2" t="s">
        <v>21005</v>
      </c>
      <c r="I4977" s="3" t="s">
        <v>21006</v>
      </c>
      <c r="J4977" s="3" t="s">
        <v>1132</v>
      </c>
      <c r="K4977" s="2" t="s">
        <v>21007</v>
      </c>
    </row>
    <row r="4978" spans="1:11" x14ac:dyDescent="0.25">
      <c r="A4978" s="2" t="s">
        <v>21008</v>
      </c>
      <c r="B4978" s="2" t="s">
        <v>15</v>
      </c>
      <c r="C4978" s="2" t="s">
        <v>16</v>
      </c>
      <c r="D4978" s="2" t="s">
        <v>12</v>
      </c>
      <c r="E4978" s="2" t="s">
        <v>398</v>
      </c>
      <c r="F4978" s="3">
        <v>11</v>
      </c>
      <c r="G4978" s="2" t="s">
        <v>18042</v>
      </c>
      <c r="H4978" s="2" t="s">
        <v>21009</v>
      </c>
      <c r="I4978" s="3" t="s">
        <v>21010</v>
      </c>
      <c r="J4978" s="3" t="s">
        <v>1098</v>
      </c>
      <c r="K4978" s="2" t="s">
        <v>21011</v>
      </c>
    </row>
    <row r="4979" spans="1:11" x14ac:dyDescent="0.25">
      <c r="A4979" s="2" t="s">
        <v>21012</v>
      </c>
      <c r="B4979" s="2" t="s">
        <v>15</v>
      </c>
      <c r="C4979" s="2" t="s">
        <v>16</v>
      </c>
      <c r="D4979" s="2" t="s">
        <v>12</v>
      </c>
      <c r="E4979" s="2" t="s">
        <v>398</v>
      </c>
      <c r="F4979" s="3">
        <v>12</v>
      </c>
      <c r="G4979" s="2" t="s">
        <v>18042</v>
      </c>
      <c r="H4979" s="2" t="s">
        <v>21013</v>
      </c>
      <c r="I4979" s="3" t="s">
        <v>21014</v>
      </c>
      <c r="J4979" s="3" t="s">
        <v>1098</v>
      </c>
      <c r="K4979" s="2" t="s">
        <v>21015</v>
      </c>
    </row>
    <row r="4980" spans="1:11" x14ac:dyDescent="0.25">
      <c r="A4980" s="2" t="s">
        <v>21016</v>
      </c>
      <c r="B4980" s="2" t="s">
        <v>15</v>
      </c>
      <c r="C4980" s="2" t="s">
        <v>16</v>
      </c>
      <c r="D4980" s="2" t="s">
        <v>12</v>
      </c>
      <c r="E4980" s="2" t="s">
        <v>19059</v>
      </c>
      <c r="F4980" s="3">
        <v>1</v>
      </c>
      <c r="G4980" s="2" t="s">
        <v>18042</v>
      </c>
      <c r="H4980" s="2" t="s">
        <v>21017</v>
      </c>
      <c r="I4980" s="3" t="s">
        <v>21018</v>
      </c>
      <c r="J4980" s="3" t="s">
        <v>1132</v>
      </c>
      <c r="K4980" s="2" t="s">
        <v>21019</v>
      </c>
    </row>
    <row r="4981" spans="1:11" x14ac:dyDescent="0.25">
      <c r="A4981" s="2" t="s">
        <v>21020</v>
      </c>
      <c r="B4981" s="2" t="s">
        <v>15</v>
      </c>
      <c r="C4981" s="2" t="s">
        <v>16</v>
      </c>
      <c r="D4981" s="2" t="s">
        <v>12</v>
      </c>
      <c r="E4981" s="2" t="s">
        <v>385</v>
      </c>
      <c r="F4981" s="3">
        <v>0</v>
      </c>
      <c r="G4981" s="2" t="s">
        <v>18037</v>
      </c>
      <c r="H4981" s="2" t="s">
        <v>21021</v>
      </c>
      <c r="I4981" s="3" t="s">
        <v>21022</v>
      </c>
      <c r="J4981" s="3" t="s">
        <v>1098</v>
      </c>
      <c r="K4981" s="2" t="s">
        <v>21023</v>
      </c>
    </row>
    <row r="4982" spans="1:11" x14ac:dyDescent="0.25">
      <c r="A4982" s="2" t="s">
        <v>21024</v>
      </c>
      <c r="B4982" s="2" t="s">
        <v>15</v>
      </c>
      <c r="C4982" s="2" t="s">
        <v>16</v>
      </c>
      <c r="D4982" s="2" t="s">
        <v>12</v>
      </c>
      <c r="E4982" s="2" t="s">
        <v>385</v>
      </c>
      <c r="F4982" s="3">
        <v>1</v>
      </c>
      <c r="G4982" s="2" t="s">
        <v>18042</v>
      </c>
      <c r="H4982" s="2" t="s">
        <v>21025</v>
      </c>
      <c r="I4982" s="3" t="s">
        <v>21026</v>
      </c>
      <c r="J4982" s="3" t="s">
        <v>1098</v>
      </c>
      <c r="K4982" s="2" t="s">
        <v>21027</v>
      </c>
    </row>
    <row r="4983" spans="1:11" x14ac:dyDescent="0.25">
      <c r="A4983" s="2" t="s">
        <v>21028</v>
      </c>
      <c r="B4983" s="2" t="s">
        <v>15</v>
      </c>
      <c r="C4983" s="2" t="s">
        <v>16</v>
      </c>
      <c r="D4983" s="2" t="s">
        <v>12</v>
      </c>
      <c r="E4983" s="2" t="s">
        <v>385</v>
      </c>
      <c r="F4983" s="3">
        <v>2</v>
      </c>
      <c r="G4983" s="2" t="s">
        <v>18042</v>
      </c>
      <c r="H4983" s="2" t="s">
        <v>21029</v>
      </c>
      <c r="I4983" s="3" t="s">
        <v>21030</v>
      </c>
      <c r="J4983" s="3" t="s">
        <v>1098</v>
      </c>
      <c r="K4983" s="2" t="s">
        <v>21031</v>
      </c>
    </row>
    <row r="4984" spans="1:11" x14ac:dyDescent="0.25">
      <c r="A4984" s="2" t="s">
        <v>21032</v>
      </c>
      <c r="B4984" s="2" t="s">
        <v>15</v>
      </c>
      <c r="C4984" s="2" t="s">
        <v>16</v>
      </c>
      <c r="D4984" s="2" t="s">
        <v>12</v>
      </c>
      <c r="E4984" s="2" t="s">
        <v>385</v>
      </c>
      <c r="F4984" s="3">
        <v>3</v>
      </c>
      <c r="G4984" s="2" t="s">
        <v>18042</v>
      </c>
      <c r="H4984" s="2" t="s">
        <v>21033</v>
      </c>
      <c r="I4984" s="3" t="s">
        <v>21034</v>
      </c>
      <c r="J4984" s="3" t="s">
        <v>1098</v>
      </c>
      <c r="K4984" s="2" t="s">
        <v>21035</v>
      </c>
    </row>
    <row r="4985" spans="1:11" x14ac:dyDescent="0.25">
      <c r="A4985" s="2" t="s">
        <v>21036</v>
      </c>
      <c r="B4985" s="2" t="s">
        <v>15</v>
      </c>
      <c r="C4985" s="2" t="s">
        <v>16</v>
      </c>
      <c r="D4985" s="2" t="s">
        <v>12</v>
      </c>
      <c r="E4985" s="2" t="s">
        <v>385</v>
      </c>
      <c r="F4985" s="3">
        <v>4</v>
      </c>
      <c r="G4985" s="2" t="s">
        <v>18042</v>
      </c>
      <c r="H4985" s="2" t="s">
        <v>21037</v>
      </c>
      <c r="I4985" s="3" t="s">
        <v>21038</v>
      </c>
      <c r="J4985" s="3" t="s">
        <v>1098</v>
      </c>
      <c r="K4985" s="2" t="s">
        <v>21039</v>
      </c>
    </row>
    <row r="4986" spans="1:11" x14ac:dyDescent="0.25">
      <c r="A4986" s="2" t="s">
        <v>21040</v>
      </c>
      <c r="B4986" s="2" t="s">
        <v>15</v>
      </c>
      <c r="C4986" s="2" t="s">
        <v>16</v>
      </c>
      <c r="D4986" s="2" t="s">
        <v>12</v>
      </c>
      <c r="E4986" s="2" t="s">
        <v>385</v>
      </c>
      <c r="F4986" s="3">
        <v>5</v>
      </c>
      <c r="G4986" s="2" t="s">
        <v>18042</v>
      </c>
      <c r="H4986" s="2" t="s">
        <v>21041</v>
      </c>
      <c r="I4986" s="3" t="s">
        <v>21042</v>
      </c>
      <c r="J4986" s="3" t="s">
        <v>1098</v>
      </c>
      <c r="K4986" s="2" t="s">
        <v>21043</v>
      </c>
    </row>
    <row r="4987" spans="1:11" x14ac:dyDescent="0.25">
      <c r="A4987" s="2" t="s">
        <v>21044</v>
      </c>
      <c r="B4987" s="2" t="s">
        <v>15</v>
      </c>
      <c r="C4987" s="2" t="s">
        <v>16</v>
      </c>
      <c r="D4987" s="2" t="s">
        <v>12</v>
      </c>
      <c r="E4987" s="2" t="s">
        <v>385</v>
      </c>
      <c r="F4987" s="3">
        <v>6</v>
      </c>
      <c r="G4987" s="2" t="s">
        <v>18042</v>
      </c>
      <c r="H4987" s="2" t="s">
        <v>21045</v>
      </c>
      <c r="I4987" s="3" t="s">
        <v>21046</v>
      </c>
      <c r="J4987" s="3" t="s">
        <v>1098</v>
      </c>
      <c r="K4987" s="2" t="s">
        <v>21047</v>
      </c>
    </row>
    <row r="4988" spans="1:11" x14ac:dyDescent="0.25">
      <c r="A4988" s="2" t="s">
        <v>21048</v>
      </c>
      <c r="B4988" s="2" t="s">
        <v>15</v>
      </c>
      <c r="C4988" s="2" t="s">
        <v>16</v>
      </c>
      <c r="D4988" s="2" t="s">
        <v>12</v>
      </c>
      <c r="E4988" s="2" t="s">
        <v>385</v>
      </c>
      <c r="F4988" s="3">
        <v>7</v>
      </c>
      <c r="G4988" s="2" t="s">
        <v>18042</v>
      </c>
      <c r="H4988" s="2" t="s">
        <v>21049</v>
      </c>
      <c r="I4988" s="3" t="s">
        <v>21050</v>
      </c>
      <c r="J4988" s="3" t="s">
        <v>1098</v>
      </c>
      <c r="K4988" s="2" t="s">
        <v>21051</v>
      </c>
    </row>
    <row r="4989" spans="1:11" x14ac:dyDescent="0.25">
      <c r="A4989" s="2" t="s">
        <v>21052</v>
      </c>
      <c r="B4989" s="2" t="s">
        <v>15</v>
      </c>
      <c r="C4989" s="2" t="s">
        <v>16</v>
      </c>
      <c r="D4989" s="2" t="s">
        <v>12</v>
      </c>
      <c r="E4989" s="2" t="s">
        <v>385</v>
      </c>
      <c r="F4989" s="3">
        <v>8</v>
      </c>
      <c r="G4989" s="2" t="s">
        <v>18042</v>
      </c>
      <c r="H4989" s="2" t="s">
        <v>21053</v>
      </c>
      <c r="I4989" s="3" t="s">
        <v>21054</v>
      </c>
      <c r="J4989" s="3" t="s">
        <v>1098</v>
      </c>
      <c r="K4989" s="2" t="s">
        <v>21055</v>
      </c>
    </row>
    <row r="4990" spans="1:11" x14ac:dyDescent="0.25">
      <c r="A4990" s="2" t="s">
        <v>21056</v>
      </c>
      <c r="B4990" s="2" t="s">
        <v>15</v>
      </c>
      <c r="C4990" s="2" t="s">
        <v>16</v>
      </c>
      <c r="D4990" s="2" t="s">
        <v>12</v>
      </c>
      <c r="E4990" s="2" t="s">
        <v>385</v>
      </c>
      <c r="F4990" s="3">
        <v>9</v>
      </c>
      <c r="G4990" s="2" t="s">
        <v>18042</v>
      </c>
      <c r="H4990" s="2" t="s">
        <v>21057</v>
      </c>
      <c r="I4990" s="3" t="s">
        <v>21058</v>
      </c>
      <c r="J4990" s="3" t="s">
        <v>1098</v>
      </c>
      <c r="K4990" s="2" t="s">
        <v>21059</v>
      </c>
    </row>
    <row r="4991" spans="1:11" x14ac:dyDescent="0.25">
      <c r="A4991" s="2" t="s">
        <v>21060</v>
      </c>
      <c r="B4991" s="2" t="s">
        <v>15</v>
      </c>
      <c r="C4991" s="2" t="s">
        <v>16</v>
      </c>
      <c r="D4991" s="2" t="s">
        <v>12</v>
      </c>
      <c r="E4991" s="2" t="s">
        <v>385</v>
      </c>
      <c r="F4991" s="3">
        <v>10</v>
      </c>
      <c r="G4991" s="2" t="s">
        <v>18042</v>
      </c>
      <c r="H4991" s="2" t="s">
        <v>21061</v>
      </c>
      <c r="I4991" s="3" t="s">
        <v>21062</v>
      </c>
      <c r="J4991" s="3" t="s">
        <v>1098</v>
      </c>
      <c r="K4991" s="2" t="s">
        <v>21063</v>
      </c>
    </row>
    <row r="4992" spans="1:11" x14ac:dyDescent="0.25">
      <c r="A4992" s="2" t="s">
        <v>21064</v>
      </c>
      <c r="B4992" s="2" t="s">
        <v>15</v>
      </c>
      <c r="C4992" s="2" t="s">
        <v>16</v>
      </c>
      <c r="D4992" s="2" t="s">
        <v>12</v>
      </c>
      <c r="E4992" s="2" t="s">
        <v>385</v>
      </c>
      <c r="F4992" s="3">
        <v>11</v>
      </c>
      <c r="G4992" s="2" t="s">
        <v>18042</v>
      </c>
      <c r="H4992" s="2" t="s">
        <v>21065</v>
      </c>
      <c r="I4992" s="3" t="s">
        <v>21066</v>
      </c>
      <c r="J4992" s="3" t="s">
        <v>1098</v>
      </c>
      <c r="K4992" s="2" t="s">
        <v>21067</v>
      </c>
    </row>
    <row r="4993" spans="1:11" x14ac:dyDescent="0.25">
      <c r="A4993" s="2" t="s">
        <v>21068</v>
      </c>
      <c r="B4993" s="2" t="s">
        <v>15</v>
      </c>
      <c r="C4993" s="2" t="s">
        <v>16</v>
      </c>
      <c r="D4993" s="2" t="s">
        <v>12</v>
      </c>
      <c r="E4993" s="2" t="s">
        <v>385</v>
      </c>
      <c r="F4993" s="3">
        <v>12</v>
      </c>
      <c r="G4993" s="2" t="s">
        <v>18042</v>
      </c>
      <c r="H4993" s="2" t="s">
        <v>21069</v>
      </c>
      <c r="I4993" s="3" t="s">
        <v>21070</v>
      </c>
      <c r="J4993" s="3" t="s">
        <v>1098</v>
      </c>
      <c r="K4993" s="2" t="s">
        <v>21071</v>
      </c>
    </row>
    <row r="4994" spans="1:11" x14ac:dyDescent="0.25">
      <c r="A4994" s="2" t="s">
        <v>21072</v>
      </c>
      <c r="B4994" s="2" t="s">
        <v>33</v>
      </c>
      <c r="C4994" s="2" t="s">
        <v>34</v>
      </c>
      <c r="D4994" s="2" t="s">
        <v>12</v>
      </c>
      <c r="E4994" s="2" t="s">
        <v>1144</v>
      </c>
      <c r="F4994" s="3">
        <v>0</v>
      </c>
      <c r="G4994" s="2" t="s">
        <v>18037</v>
      </c>
      <c r="H4994" s="2" t="s">
        <v>21073</v>
      </c>
      <c r="I4994" s="3" t="s">
        <v>21074</v>
      </c>
      <c r="J4994" s="3" t="s">
        <v>1098</v>
      </c>
      <c r="K4994" s="2" t="s">
        <v>21075</v>
      </c>
    </row>
    <row r="4995" spans="1:11" x14ac:dyDescent="0.25">
      <c r="A4995" s="2" t="s">
        <v>21076</v>
      </c>
      <c r="B4995" s="2" t="s">
        <v>33</v>
      </c>
      <c r="C4995" s="2" t="s">
        <v>34</v>
      </c>
      <c r="D4995" s="2" t="s">
        <v>12</v>
      </c>
      <c r="E4995" s="2" t="s">
        <v>1144</v>
      </c>
      <c r="F4995" s="3">
        <v>1</v>
      </c>
      <c r="G4995" s="2" t="s">
        <v>18042</v>
      </c>
      <c r="H4995" s="2" t="s">
        <v>21077</v>
      </c>
      <c r="I4995" s="3" t="s">
        <v>21078</v>
      </c>
      <c r="J4995" s="3" t="s">
        <v>1098</v>
      </c>
      <c r="K4995" s="2" t="s">
        <v>21079</v>
      </c>
    </row>
    <row r="4996" spans="1:11" x14ac:dyDescent="0.25">
      <c r="A4996" s="2" t="s">
        <v>21080</v>
      </c>
      <c r="B4996" s="2" t="s">
        <v>33</v>
      </c>
      <c r="C4996" s="2" t="s">
        <v>34</v>
      </c>
      <c r="D4996" s="2" t="s">
        <v>12</v>
      </c>
      <c r="E4996" s="2" t="s">
        <v>1144</v>
      </c>
      <c r="F4996" s="3">
        <v>2</v>
      </c>
      <c r="G4996" s="2" t="s">
        <v>18042</v>
      </c>
      <c r="H4996" s="2" t="s">
        <v>21081</v>
      </c>
      <c r="I4996" s="3" t="s">
        <v>21082</v>
      </c>
      <c r="J4996" s="3" t="s">
        <v>1098</v>
      </c>
      <c r="K4996" s="2" t="s">
        <v>21083</v>
      </c>
    </row>
    <row r="4997" spans="1:11" x14ac:dyDescent="0.25">
      <c r="A4997" s="2" t="s">
        <v>21084</v>
      </c>
      <c r="B4997" s="2" t="s">
        <v>33</v>
      </c>
      <c r="C4997" s="2" t="s">
        <v>34</v>
      </c>
      <c r="D4997" s="2" t="s">
        <v>12</v>
      </c>
      <c r="E4997" s="2" t="s">
        <v>1144</v>
      </c>
      <c r="F4997" s="3">
        <v>3</v>
      </c>
      <c r="G4997" s="2" t="s">
        <v>18042</v>
      </c>
      <c r="H4997" s="2" t="s">
        <v>21085</v>
      </c>
      <c r="I4997" s="3" t="s">
        <v>21086</v>
      </c>
      <c r="J4997" s="3" t="s">
        <v>1098</v>
      </c>
      <c r="K4997" s="2" t="s">
        <v>21087</v>
      </c>
    </row>
    <row r="4998" spans="1:11" x14ac:dyDescent="0.25">
      <c r="A4998" s="2" t="s">
        <v>21088</v>
      </c>
      <c r="B4998" s="2" t="s">
        <v>33</v>
      </c>
      <c r="C4998" s="2" t="s">
        <v>34</v>
      </c>
      <c r="D4998" s="2" t="s">
        <v>12</v>
      </c>
      <c r="E4998" s="2" t="s">
        <v>1144</v>
      </c>
      <c r="F4998" s="3">
        <v>4</v>
      </c>
      <c r="G4998" s="2" t="s">
        <v>18042</v>
      </c>
      <c r="H4998" s="2" t="s">
        <v>21089</v>
      </c>
      <c r="I4998" s="3" t="s">
        <v>21090</v>
      </c>
      <c r="J4998" s="3" t="s">
        <v>1098</v>
      </c>
      <c r="K4998" s="2" t="s">
        <v>21091</v>
      </c>
    </row>
    <row r="4999" spans="1:11" x14ac:dyDescent="0.25">
      <c r="A4999" s="2" t="s">
        <v>21092</v>
      </c>
      <c r="B4999" s="2" t="s">
        <v>33</v>
      </c>
      <c r="C4999" s="2" t="s">
        <v>34</v>
      </c>
      <c r="D4999" s="2" t="s">
        <v>12</v>
      </c>
      <c r="E4999" s="2" t="s">
        <v>1144</v>
      </c>
      <c r="F4999" s="3">
        <v>5</v>
      </c>
      <c r="G4999" s="2" t="s">
        <v>18042</v>
      </c>
      <c r="H4999" s="2" t="s">
        <v>21093</v>
      </c>
      <c r="I4999" s="3" t="s">
        <v>21094</v>
      </c>
      <c r="J4999" s="3" t="s">
        <v>1098</v>
      </c>
      <c r="K4999" s="2" t="s">
        <v>21095</v>
      </c>
    </row>
    <row r="5000" spans="1:11" x14ac:dyDescent="0.25">
      <c r="A5000" s="2" t="s">
        <v>21096</v>
      </c>
      <c r="B5000" s="2" t="s">
        <v>33</v>
      </c>
      <c r="C5000" s="2" t="s">
        <v>34</v>
      </c>
      <c r="D5000" s="2" t="s">
        <v>12</v>
      </c>
      <c r="E5000" s="2" t="s">
        <v>1144</v>
      </c>
      <c r="F5000" s="3">
        <v>6</v>
      </c>
      <c r="G5000" s="2" t="s">
        <v>18042</v>
      </c>
      <c r="H5000" s="2" t="s">
        <v>21097</v>
      </c>
      <c r="I5000" s="3" t="s">
        <v>21098</v>
      </c>
      <c r="J5000" s="3" t="s">
        <v>1098</v>
      </c>
      <c r="K5000" s="2" t="s">
        <v>21099</v>
      </c>
    </row>
    <row r="5001" spans="1:11" x14ac:dyDescent="0.25">
      <c r="A5001" s="2" t="s">
        <v>21100</v>
      </c>
      <c r="B5001" s="2" t="s">
        <v>33</v>
      </c>
      <c r="C5001" s="2" t="s">
        <v>34</v>
      </c>
      <c r="D5001" s="2" t="s">
        <v>12</v>
      </c>
      <c r="E5001" s="2" t="s">
        <v>380</v>
      </c>
      <c r="F5001" s="3">
        <v>0</v>
      </c>
      <c r="G5001" s="2" t="s">
        <v>18037</v>
      </c>
      <c r="H5001" s="2" t="s">
        <v>21101</v>
      </c>
      <c r="I5001" s="3" t="s">
        <v>21102</v>
      </c>
      <c r="J5001" s="3" t="s">
        <v>2720</v>
      </c>
      <c r="K5001" s="2" t="s">
        <v>21103</v>
      </c>
    </row>
    <row r="5002" spans="1:11" x14ac:dyDescent="0.25">
      <c r="A5002" s="2" t="s">
        <v>21104</v>
      </c>
      <c r="B5002" s="2" t="s">
        <v>33</v>
      </c>
      <c r="C5002" s="2" t="s">
        <v>34</v>
      </c>
      <c r="D5002" s="2" t="s">
        <v>12</v>
      </c>
      <c r="E5002" s="2" t="s">
        <v>380</v>
      </c>
      <c r="F5002" s="3">
        <v>1</v>
      </c>
      <c r="G5002" s="2" t="s">
        <v>18042</v>
      </c>
      <c r="H5002" s="2" t="s">
        <v>21105</v>
      </c>
      <c r="I5002" s="3" t="s">
        <v>21106</v>
      </c>
      <c r="J5002" s="3" t="s">
        <v>1098</v>
      </c>
      <c r="K5002" s="2" t="s">
        <v>21107</v>
      </c>
    </row>
    <row r="5003" spans="1:11" x14ac:dyDescent="0.25">
      <c r="A5003" s="2" t="s">
        <v>21108</v>
      </c>
      <c r="B5003" s="2" t="s">
        <v>33</v>
      </c>
      <c r="C5003" s="2" t="s">
        <v>34</v>
      </c>
      <c r="D5003" s="2" t="s">
        <v>12</v>
      </c>
      <c r="E5003" s="2" t="s">
        <v>380</v>
      </c>
      <c r="F5003" s="3">
        <v>2</v>
      </c>
      <c r="G5003" s="2" t="s">
        <v>18042</v>
      </c>
      <c r="H5003" s="2" t="s">
        <v>21109</v>
      </c>
      <c r="I5003" s="3" t="s">
        <v>21110</v>
      </c>
      <c r="J5003" s="3" t="s">
        <v>1098</v>
      </c>
      <c r="K5003" s="2" t="s">
        <v>21111</v>
      </c>
    </row>
    <row r="5004" spans="1:11" x14ac:dyDescent="0.25">
      <c r="A5004" s="2" t="s">
        <v>21112</v>
      </c>
      <c r="B5004" s="2" t="s">
        <v>33</v>
      </c>
      <c r="C5004" s="2" t="s">
        <v>34</v>
      </c>
      <c r="D5004" s="2" t="s">
        <v>12</v>
      </c>
      <c r="E5004" s="2" t="s">
        <v>380</v>
      </c>
      <c r="F5004" s="3">
        <v>3</v>
      </c>
      <c r="G5004" s="2" t="s">
        <v>18042</v>
      </c>
      <c r="H5004" s="2" t="s">
        <v>21113</v>
      </c>
      <c r="I5004" s="3" t="s">
        <v>21114</v>
      </c>
      <c r="J5004" s="3" t="s">
        <v>1098</v>
      </c>
      <c r="K5004" s="2" t="s">
        <v>21115</v>
      </c>
    </row>
    <row r="5005" spans="1:11" x14ac:dyDescent="0.25">
      <c r="A5005" s="2" t="s">
        <v>21116</v>
      </c>
      <c r="B5005" s="2" t="s">
        <v>33</v>
      </c>
      <c r="C5005" s="2" t="s">
        <v>34</v>
      </c>
      <c r="D5005" s="2" t="s">
        <v>12</v>
      </c>
      <c r="E5005" s="2" t="s">
        <v>380</v>
      </c>
      <c r="F5005" s="3">
        <v>4</v>
      </c>
      <c r="G5005" s="2" t="s">
        <v>18042</v>
      </c>
      <c r="H5005" s="2" t="s">
        <v>21117</v>
      </c>
      <c r="I5005" s="3" t="s">
        <v>21118</v>
      </c>
      <c r="J5005" s="3" t="s">
        <v>1098</v>
      </c>
      <c r="K5005" s="2" t="s">
        <v>21119</v>
      </c>
    </row>
    <row r="5006" spans="1:11" x14ac:dyDescent="0.25">
      <c r="A5006" s="2" t="s">
        <v>21120</v>
      </c>
      <c r="B5006" s="2" t="s">
        <v>33</v>
      </c>
      <c r="C5006" s="2" t="s">
        <v>34</v>
      </c>
      <c r="D5006" s="2" t="s">
        <v>12</v>
      </c>
      <c r="E5006" s="2" t="s">
        <v>380</v>
      </c>
      <c r="F5006" s="3">
        <v>5</v>
      </c>
      <c r="G5006" s="2" t="s">
        <v>18042</v>
      </c>
      <c r="H5006" s="2" t="s">
        <v>21121</v>
      </c>
      <c r="I5006" s="3" t="s">
        <v>21122</v>
      </c>
      <c r="J5006" s="3" t="s">
        <v>1098</v>
      </c>
      <c r="K5006" s="2" t="s">
        <v>21123</v>
      </c>
    </row>
    <row r="5007" spans="1:11" x14ac:dyDescent="0.25">
      <c r="A5007" s="2" t="s">
        <v>21124</v>
      </c>
      <c r="B5007" s="2" t="s">
        <v>33</v>
      </c>
      <c r="C5007" s="2" t="s">
        <v>34</v>
      </c>
      <c r="D5007" s="2" t="s">
        <v>12</v>
      </c>
      <c r="E5007" s="2" t="s">
        <v>380</v>
      </c>
      <c r="F5007" s="3">
        <v>6</v>
      </c>
      <c r="G5007" s="2" t="s">
        <v>18042</v>
      </c>
      <c r="H5007" s="2" t="s">
        <v>21125</v>
      </c>
      <c r="I5007" s="3" t="s">
        <v>21126</v>
      </c>
      <c r="J5007" s="3" t="s">
        <v>1098</v>
      </c>
      <c r="K5007" s="2" t="s">
        <v>21127</v>
      </c>
    </row>
    <row r="5008" spans="1:11" x14ac:dyDescent="0.25">
      <c r="A5008" s="2" t="s">
        <v>21128</v>
      </c>
      <c r="B5008" s="2" t="s">
        <v>33</v>
      </c>
      <c r="C5008" s="2" t="s">
        <v>34</v>
      </c>
      <c r="D5008" s="2" t="s">
        <v>12</v>
      </c>
      <c r="E5008" s="2" t="s">
        <v>1189</v>
      </c>
      <c r="F5008" s="3">
        <v>0</v>
      </c>
      <c r="G5008" s="2" t="s">
        <v>18037</v>
      </c>
      <c r="H5008" s="2" t="s">
        <v>21129</v>
      </c>
      <c r="I5008" s="3" t="s">
        <v>21130</v>
      </c>
      <c r="J5008" s="3" t="s">
        <v>1098</v>
      </c>
      <c r="K5008" s="2" t="s">
        <v>21131</v>
      </c>
    </row>
    <row r="5009" spans="1:11" x14ac:dyDescent="0.25">
      <c r="A5009" s="2" t="s">
        <v>21132</v>
      </c>
      <c r="B5009" s="2" t="s">
        <v>33</v>
      </c>
      <c r="C5009" s="2" t="s">
        <v>34</v>
      </c>
      <c r="D5009" s="2" t="s">
        <v>12</v>
      </c>
      <c r="E5009" s="2" t="s">
        <v>1189</v>
      </c>
      <c r="F5009" s="3">
        <v>1</v>
      </c>
      <c r="G5009" s="2" t="s">
        <v>18042</v>
      </c>
      <c r="H5009" s="2" t="s">
        <v>21133</v>
      </c>
      <c r="I5009" s="3" t="s">
        <v>21134</v>
      </c>
      <c r="J5009" s="3" t="s">
        <v>1098</v>
      </c>
      <c r="K5009" s="2" t="s">
        <v>21135</v>
      </c>
    </row>
    <row r="5010" spans="1:11" x14ac:dyDescent="0.25">
      <c r="A5010" s="2" t="s">
        <v>21136</v>
      </c>
      <c r="B5010" s="2" t="s">
        <v>33</v>
      </c>
      <c r="C5010" s="2" t="s">
        <v>34</v>
      </c>
      <c r="D5010" s="2" t="s">
        <v>12</v>
      </c>
      <c r="E5010" s="2" t="s">
        <v>1189</v>
      </c>
      <c r="F5010" s="3">
        <v>2</v>
      </c>
      <c r="G5010" s="2" t="s">
        <v>18042</v>
      </c>
      <c r="H5010" s="2" t="s">
        <v>21137</v>
      </c>
      <c r="I5010" s="3" t="s">
        <v>21138</v>
      </c>
      <c r="J5010" s="3" t="s">
        <v>1098</v>
      </c>
      <c r="K5010" s="2" t="s">
        <v>21139</v>
      </c>
    </row>
    <row r="5011" spans="1:11" x14ac:dyDescent="0.25">
      <c r="A5011" s="2" t="s">
        <v>21140</v>
      </c>
      <c r="B5011" s="2" t="s">
        <v>33</v>
      </c>
      <c r="C5011" s="2" t="s">
        <v>34</v>
      </c>
      <c r="D5011" s="2" t="s">
        <v>12</v>
      </c>
      <c r="E5011" s="2" t="s">
        <v>1189</v>
      </c>
      <c r="F5011" s="3">
        <v>3</v>
      </c>
      <c r="G5011" s="2" t="s">
        <v>18042</v>
      </c>
      <c r="H5011" s="2" t="s">
        <v>21141</v>
      </c>
      <c r="I5011" s="3" t="s">
        <v>21142</v>
      </c>
      <c r="J5011" s="3" t="s">
        <v>1098</v>
      </c>
      <c r="K5011" s="2" t="s">
        <v>21143</v>
      </c>
    </row>
    <row r="5012" spans="1:11" x14ac:dyDescent="0.25">
      <c r="A5012" s="2" t="s">
        <v>21144</v>
      </c>
      <c r="B5012" s="2" t="s">
        <v>33</v>
      </c>
      <c r="C5012" s="2" t="s">
        <v>34</v>
      </c>
      <c r="D5012" s="2" t="s">
        <v>12</v>
      </c>
      <c r="E5012" s="2" t="s">
        <v>1189</v>
      </c>
      <c r="F5012" s="3">
        <v>4</v>
      </c>
      <c r="G5012" s="2" t="s">
        <v>18042</v>
      </c>
      <c r="H5012" s="2" t="s">
        <v>21145</v>
      </c>
      <c r="I5012" s="3" t="s">
        <v>21146</v>
      </c>
      <c r="J5012" s="3" t="s">
        <v>1098</v>
      </c>
      <c r="K5012" s="2" t="s">
        <v>21147</v>
      </c>
    </row>
    <row r="5013" spans="1:11" x14ac:dyDescent="0.25">
      <c r="A5013" s="2" t="s">
        <v>21148</v>
      </c>
      <c r="B5013" s="2" t="s">
        <v>33</v>
      </c>
      <c r="C5013" s="2" t="s">
        <v>34</v>
      </c>
      <c r="D5013" s="2" t="s">
        <v>12</v>
      </c>
      <c r="E5013" s="2" t="s">
        <v>1189</v>
      </c>
      <c r="F5013" s="3">
        <v>5</v>
      </c>
      <c r="G5013" s="2" t="s">
        <v>18042</v>
      </c>
      <c r="H5013" s="2" t="s">
        <v>21149</v>
      </c>
      <c r="I5013" s="3" t="s">
        <v>21150</v>
      </c>
      <c r="J5013" s="3" t="s">
        <v>1098</v>
      </c>
      <c r="K5013" s="2" t="s">
        <v>21151</v>
      </c>
    </row>
    <row r="5014" spans="1:11" x14ac:dyDescent="0.25">
      <c r="A5014" s="2" t="s">
        <v>21152</v>
      </c>
      <c r="B5014" s="2" t="s">
        <v>33</v>
      </c>
      <c r="C5014" s="2" t="s">
        <v>34</v>
      </c>
      <c r="D5014" s="2" t="s">
        <v>12</v>
      </c>
      <c r="E5014" s="2" t="s">
        <v>1189</v>
      </c>
      <c r="F5014" s="3">
        <v>6</v>
      </c>
      <c r="G5014" s="2" t="s">
        <v>18042</v>
      </c>
      <c r="H5014" s="2" t="s">
        <v>21153</v>
      </c>
      <c r="I5014" s="3" t="s">
        <v>21154</v>
      </c>
      <c r="J5014" s="3" t="s">
        <v>1098</v>
      </c>
      <c r="K5014" s="2" t="s">
        <v>21155</v>
      </c>
    </row>
    <row r="5015" spans="1:11" x14ac:dyDescent="0.25">
      <c r="A5015" s="2" t="s">
        <v>21156</v>
      </c>
      <c r="B5015" s="2" t="s">
        <v>33</v>
      </c>
      <c r="C5015" s="2" t="s">
        <v>34</v>
      </c>
      <c r="D5015" s="2" t="s">
        <v>12</v>
      </c>
      <c r="E5015" s="2" t="s">
        <v>364</v>
      </c>
      <c r="F5015" s="3">
        <v>0</v>
      </c>
      <c r="G5015" s="2" t="s">
        <v>18037</v>
      </c>
      <c r="H5015" s="2" t="s">
        <v>21157</v>
      </c>
      <c r="I5015" s="3" t="s">
        <v>21158</v>
      </c>
      <c r="J5015" s="3" t="s">
        <v>1098</v>
      </c>
      <c r="K5015" s="2" t="s">
        <v>21159</v>
      </c>
    </row>
    <row r="5016" spans="1:11" x14ac:dyDescent="0.25">
      <c r="A5016" s="2" t="s">
        <v>21160</v>
      </c>
      <c r="B5016" s="2" t="s">
        <v>33</v>
      </c>
      <c r="C5016" s="2" t="s">
        <v>34</v>
      </c>
      <c r="D5016" s="2" t="s">
        <v>12</v>
      </c>
      <c r="E5016" s="2" t="s">
        <v>364</v>
      </c>
      <c r="F5016" s="3">
        <v>1</v>
      </c>
      <c r="G5016" s="2" t="s">
        <v>18042</v>
      </c>
      <c r="H5016" s="2" t="s">
        <v>21161</v>
      </c>
      <c r="I5016" s="3" t="s">
        <v>21162</v>
      </c>
      <c r="J5016" s="3" t="s">
        <v>1098</v>
      </c>
      <c r="K5016" s="2" t="s">
        <v>21163</v>
      </c>
    </row>
    <row r="5017" spans="1:11" x14ac:dyDescent="0.25">
      <c r="A5017" s="2" t="s">
        <v>21164</v>
      </c>
      <c r="B5017" s="2" t="s">
        <v>33</v>
      </c>
      <c r="C5017" s="2" t="s">
        <v>34</v>
      </c>
      <c r="D5017" s="2" t="s">
        <v>12</v>
      </c>
      <c r="E5017" s="2" t="s">
        <v>364</v>
      </c>
      <c r="F5017" s="3">
        <v>2</v>
      </c>
      <c r="G5017" s="2" t="s">
        <v>18042</v>
      </c>
      <c r="H5017" s="2" t="s">
        <v>21165</v>
      </c>
      <c r="I5017" s="3" t="s">
        <v>21166</v>
      </c>
      <c r="J5017" s="3" t="s">
        <v>1098</v>
      </c>
      <c r="K5017" s="2" t="s">
        <v>21167</v>
      </c>
    </row>
    <row r="5018" spans="1:11" x14ac:dyDescent="0.25">
      <c r="A5018" s="2" t="s">
        <v>21168</v>
      </c>
      <c r="B5018" s="2" t="s">
        <v>33</v>
      </c>
      <c r="C5018" s="2" t="s">
        <v>34</v>
      </c>
      <c r="D5018" s="2" t="s">
        <v>12</v>
      </c>
      <c r="E5018" s="2" t="s">
        <v>364</v>
      </c>
      <c r="F5018" s="3">
        <v>3</v>
      </c>
      <c r="G5018" s="2" t="s">
        <v>18042</v>
      </c>
      <c r="H5018" s="2" t="s">
        <v>21169</v>
      </c>
      <c r="I5018" s="3" t="s">
        <v>21170</v>
      </c>
      <c r="J5018" s="3" t="s">
        <v>1098</v>
      </c>
      <c r="K5018" s="2" t="s">
        <v>21171</v>
      </c>
    </row>
    <row r="5019" spans="1:11" x14ac:dyDescent="0.25">
      <c r="A5019" s="2" t="s">
        <v>21172</v>
      </c>
      <c r="B5019" s="2" t="s">
        <v>33</v>
      </c>
      <c r="C5019" s="2" t="s">
        <v>34</v>
      </c>
      <c r="D5019" s="2" t="s">
        <v>12</v>
      </c>
      <c r="E5019" s="2" t="s">
        <v>364</v>
      </c>
      <c r="F5019" s="3">
        <v>4</v>
      </c>
      <c r="G5019" s="2" t="s">
        <v>18042</v>
      </c>
      <c r="H5019" s="2" t="s">
        <v>21173</v>
      </c>
      <c r="I5019" s="3" t="s">
        <v>21174</v>
      </c>
      <c r="J5019" s="3" t="s">
        <v>1098</v>
      </c>
      <c r="K5019" s="2" t="s">
        <v>21175</v>
      </c>
    </row>
    <row r="5020" spans="1:11" x14ac:dyDescent="0.25">
      <c r="A5020" s="2" t="s">
        <v>21176</v>
      </c>
      <c r="B5020" s="2" t="s">
        <v>33</v>
      </c>
      <c r="C5020" s="2" t="s">
        <v>34</v>
      </c>
      <c r="D5020" s="2" t="s">
        <v>12</v>
      </c>
      <c r="E5020" s="2" t="s">
        <v>364</v>
      </c>
      <c r="F5020" s="3">
        <v>5</v>
      </c>
      <c r="G5020" s="2" t="s">
        <v>18042</v>
      </c>
      <c r="H5020" s="2" t="s">
        <v>21177</v>
      </c>
      <c r="I5020" s="3" t="s">
        <v>21178</v>
      </c>
      <c r="J5020" s="3" t="s">
        <v>1098</v>
      </c>
      <c r="K5020" s="2" t="s">
        <v>21179</v>
      </c>
    </row>
    <row r="5021" spans="1:11" x14ac:dyDescent="0.25">
      <c r="A5021" s="2" t="s">
        <v>21180</v>
      </c>
      <c r="B5021" s="2" t="s">
        <v>33</v>
      </c>
      <c r="C5021" s="2" t="s">
        <v>34</v>
      </c>
      <c r="D5021" s="2" t="s">
        <v>12</v>
      </c>
      <c r="E5021" s="2" t="s">
        <v>364</v>
      </c>
      <c r="F5021" s="3">
        <v>6</v>
      </c>
      <c r="G5021" s="2" t="s">
        <v>18042</v>
      </c>
      <c r="H5021" s="2" t="s">
        <v>21181</v>
      </c>
      <c r="I5021" s="3" t="s">
        <v>21182</v>
      </c>
      <c r="J5021" s="3" t="s">
        <v>1098</v>
      </c>
      <c r="K5021" s="2" t="s">
        <v>21183</v>
      </c>
    </row>
    <row r="5022" spans="1:11" x14ac:dyDescent="0.25">
      <c r="A5022" s="2" t="s">
        <v>21184</v>
      </c>
      <c r="B5022" s="2" t="s">
        <v>33</v>
      </c>
      <c r="C5022" s="2" t="s">
        <v>34</v>
      </c>
      <c r="D5022" s="2" t="s">
        <v>12</v>
      </c>
      <c r="E5022" s="2" t="s">
        <v>393</v>
      </c>
      <c r="F5022" s="3">
        <v>0</v>
      </c>
      <c r="G5022" s="2" t="s">
        <v>18037</v>
      </c>
      <c r="H5022" s="2" t="s">
        <v>21185</v>
      </c>
      <c r="I5022" s="3" t="s">
        <v>21186</v>
      </c>
      <c r="J5022" s="3" t="s">
        <v>1098</v>
      </c>
      <c r="K5022" s="2" t="s">
        <v>21187</v>
      </c>
    </row>
    <row r="5023" spans="1:11" x14ac:dyDescent="0.25">
      <c r="A5023" s="2" t="s">
        <v>21188</v>
      </c>
      <c r="B5023" s="2" t="s">
        <v>33</v>
      </c>
      <c r="C5023" s="2" t="s">
        <v>34</v>
      </c>
      <c r="D5023" s="2" t="s">
        <v>12</v>
      </c>
      <c r="E5023" s="2" t="s">
        <v>393</v>
      </c>
      <c r="F5023" s="3">
        <v>1</v>
      </c>
      <c r="G5023" s="2" t="s">
        <v>18042</v>
      </c>
      <c r="H5023" s="2" t="s">
        <v>21189</v>
      </c>
      <c r="I5023" s="3" t="s">
        <v>21190</v>
      </c>
      <c r="J5023" s="3" t="s">
        <v>1098</v>
      </c>
      <c r="K5023" s="2" t="s">
        <v>21191</v>
      </c>
    </row>
    <row r="5024" spans="1:11" x14ac:dyDescent="0.25">
      <c r="A5024" s="2" t="s">
        <v>21192</v>
      </c>
      <c r="B5024" s="2" t="s">
        <v>33</v>
      </c>
      <c r="C5024" s="2" t="s">
        <v>34</v>
      </c>
      <c r="D5024" s="2" t="s">
        <v>12</v>
      </c>
      <c r="E5024" s="2" t="s">
        <v>393</v>
      </c>
      <c r="F5024" s="3">
        <v>2</v>
      </c>
      <c r="G5024" s="2" t="s">
        <v>18042</v>
      </c>
      <c r="H5024" s="2" t="s">
        <v>21193</v>
      </c>
      <c r="I5024" s="3" t="s">
        <v>21194</v>
      </c>
      <c r="J5024" s="3" t="s">
        <v>1098</v>
      </c>
      <c r="K5024" s="2" t="s">
        <v>21195</v>
      </c>
    </row>
    <row r="5025" spans="1:11" x14ac:dyDescent="0.25">
      <c r="A5025" s="2" t="s">
        <v>21196</v>
      </c>
      <c r="B5025" s="2" t="s">
        <v>33</v>
      </c>
      <c r="C5025" s="2" t="s">
        <v>34</v>
      </c>
      <c r="D5025" s="2" t="s">
        <v>12</v>
      </c>
      <c r="E5025" s="2" t="s">
        <v>393</v>
      </c>
      <c r="F5025" s="3">
        <v>3</v>
      </c>
      <c r="G5025" s="2" t="s">
        <v>18042</v>
      </c>
      <c r="H5025" s="2" t="s">
        <v>21197</v>
      </c>
      <c r="I5025" s="3" t="s">
        <v>21198</v>
      </c>
      <c r="J5025" s="3" t="s">
        <v>1098</v>
      </c>
      <c r="K5025" s="2" t="s">
        <v>21199</v>
      </c>
    </row>
    <row r="5026" spans="1:11" x14ac:dyDescent="0.25">
      <c r="A5026" s="2" t="s">
        <v>21200</v>
      </c>
      <c r="B5026" s="2" t="s">
        <v>33</v>
      </c>
      <c r="C5026" s="2" t="s">
        <v>34</v>
      </c>
      <c r="D5026" s="2" t="s">
        <v>12</v>
      </c>
      <c r="E5026" s="2" t="s">
        <v>393</v>
      </c>
      <c r="F5026" s="3">
        <v>4</v>
      </c>
      <c r="G5026" s="2" t="s">
        <v>18042</v>
      </c>
      <c r="H5026" s="2" t="s">
        <v>21201</v>
      </c>
      <c r="I5026" s="3" t="s">
        <v>21202</v>
      </c>
      <c r="J5026" s="3" t="s">
        <v>1098</v>
      </c>
      <c r="K5026" s="2" t="s">
        <v>21203</v>
      </c>
    </row>
    <row r="5027" spans="1:11" x14ac:dyDescent="0.25">
      <c r="A5027" s="2" t="s">
        <v>21204</v>
      </c>
      <c r="B5027" s="2" t="s">
        <v>33</v>
      </c>
      <c r="C5027" s="2" t="s">
        <v>34</v>
      </c>
      <c r="D5027" s="2" t="s">
        <v>12</v>
      </c>
      <c r="E5027" s="2" t="s">
        <v>393</v>
      </c>
      <c r="F5027" s="3">
        <v>5</v>
      </c>
      <c r="G5027" s="2" t="s">
        <v>18042</v>
      </c>
      <c r="H5027" s="2" t="s">
        <v>21205</v>
      </c>
      <c r="I5027" s="3" t="s">
        <v>21206</v>
      </c>
      <c r="J5027" s="3" t="s">
        <v>1098</v>
      </c>
      <c r="K5027" s="2" t="s">
        <v>21207</v>
      </c>
    </row>
    <row r="5028" spans="1:11" x14ac:dyDescent="0.25">
      <c r="A5028" s="2" t="s">
        <v>21208</v>
      </c>
      <c r="B5028" s="2" t="s">
        <v>33</v>
      </c>
      <c r="C5028" s="2" t="s">
        <v>34</v>
      </c>
      <c r="D5028" s="2" t="s">
        <v>12</v>
      </c>
      <c r="E5028" s="2" t="s">
        <v>393</v>
      </c>
      <c r="F5028" s="3">
        <v>6</v>
      </c>
      <c r="G5028" s="2" t="s">
        <v>18042</v>
      </c>
      <c r="H5028" s="2" t="s">
        <v>21209</v>
      </c>
      <c r="I5028" s="3" t="s">
        <v>21210</v>
      </c>
      <c r="J5028" s="3" t="s">
        <v>1098</v>
      </c>
      <c r="K5028" s="2" t="s">
        <v>21211</v>
      </c>
    </row>
    <row r="5029" spans="1:11" x14ac:dyDescent="0.25">
      <c r="A5029" s="2" t="s">
        <v>21212</v>
      </c>
      <c r="B5029" s="2" t="s">
        <v>33</v>
      </c>
      <c r="C5029" s="2" t="s">
        <v>34</v>
      </c>
      <c r="D5029" s="2" t="s">
        <v>12</v>
      </c>
      <c r="E5029" s="2" t="s">
        <v>398</v>
      </c>
      <c r="F5029" s="3">
        <v>0</v>
      </c>
      <c r="G5029" s="2" t="s">
        <v>18037</v>
      </c>
      <c r="H5029" s="2" t="s">
        <v>21213</v>
      </c>
      <c r="I5029" s="3" t="s">
        <v>21214</v>
      </c>
      <c r="J5029" s="3" t="s">
        <v>1098</v>
      </c>
      <c r="K5029" s="2" t="s">
        <v>21215</v>
      </c>
    </row>
    <row r="5030" spans="1:11" x14ac:dyDescent="0.25">
      <c r="A5030" s="2" t="s">
        <v>21216</v>
      </c>
      <c r="B5030" s="2" t="s">
        <v>33</v>
      </c>
      <c r="C5030" s="2" t="s">
        <v>34</v>
      </c>
      <c r="D5030" s="2" t="s">
        <v>12</v>
      </c>
      <c r="E5030" s="2" t="s">
        <v>398</v>
      </c>
      <c r="F5030" s="3">
        <v>1</v>
      </c>
      <c r="G5030" s="2" t="s">
        <v>18042</v>
      </c>
      <c r="H5030" s="2" t="s">
        <v>21217</v>
      </c>
      <c r="I5030" s="3" t="s">
        <v>21218</v>
      </c>
      <c r="J5030" s="3" t="s">
        <v>1098</v>
      </c>
      <c r="K5030" s="2" t="s">
        <v>21219</v>
      </c>
    </row>
    <row r="5031" spans="1:11" x14ac:dyDescent="0.25">
      <c r="A5031" s="2" t="s">
        <v>21220</v>
      </c>
      <c r="B5031" s="2" t="s">
        <v>33</v>
      </c>
      <c r="C5031" s="2" t="s">
        <v>34</v>
      </c>
      <c r="D5031" s="2" t="s">
        <v>12</v>
      </c>
      <c r="E5031" s="2" t="s">
        <v>398</v>
      </c>
      <c r="F5031" s="3">
        <v>2</v>
      </c>
      <c r="G5031" s="2" t="s">
        <v>18042</v>
      </c>
      <c r="H5031" s="2" t="s">
        <v>21221</v>
      </c>
      <c r="I5031" s="3" t="s">
        <v>21222</v>
      </c>
      <c r="J5031" s="3" t="s">
        <v>1137</v>
      </c>
      <c r="K5031" s="2" t="s">
        <v>21223</v>
      </c>
    </row>
    <row r="5032" spans="1:11" x14ac:dyDescent="0.25">
      <c r="A5032" s="2" t="s">
        <v>21224</v>
      </c>
      <c r="B5032" s="2" t="s">
        <v>33</v>
      </c>
      <c r="C5032" s="2" t="s">
        <v>34</v>
      </c>
      <c r="D5032" s="2" t="s">
        <v>12</v>
      </c>
      <c r="E5032" s="2" t="s">
        <v>398</v>
      </c>
      <c r="F5032" s="3">
        <v>3</v>
      </c>
      <c r="G5032" s="2" t="s">
        <v>18042</v>
      </c>
      <c r="H5032" s="2" t="s">
        <v>21225</v>
      </c>
      <c r="I5032" s="3" t="s">
        <v>21226</v>
      </c>
      <c r="J5032" s="3" t="s">
        <v>1098</v>
      </c>
      <c r="K5032" s="2" t="s">
        <v>21227</v>
      </c>
    </row>
    <row r="5033" spans="1:11" x14ac:dyDescent="0.25">
      <c r="A5033" s="2" t="s">
        <v>21228</v>
      </c>
      <c r="B5033" s="2" t="s">
        <v>33</v>
      </c>
      <c r="C5033" s="2" t="s">
        <v>34</v>
      </c>
      <c r="D5033" s="2" t="s">
        <v>12</v>
      </c>
      <c r="E5033" s="2" t="s">
        <v>398</v>
      </c>
      <c r="F5033" s="3">
        <v>4</v>
      </c>
      <c r="G5033" s="2" t="s">
        <v>18042</v>
      </c>
      <c r="H5033" s="2" t="s">
        <v>21229</v>
      </c>
      <c r="I5033" s="3" t="s">
        <v>21230</v>
      </c>
      <c r="J5033" s="3" t="s">
        <v>1098</v>
      </c>
      <c r="K5033" s="2" t="s">
        <v>21231</v>
      </c>
    </row>
    <row r="5034" spans="1:11" x14ac:dyDescent="0.25">
      <c r="A5034" s="2" t="s">
        <v>21232</v>
      </c>
      <c r="B5034" s="2" t="s">
        <v>33</v>
      </c>
      <c r="C5034" s="2" t="s">
        <v>34</v>
      </c>
      <c r="D5034" s="2" t="s">
        <v>12</v>
      </c>
      <c r="E5034" s="2" t="s">
        <v>398</v>
      </c>
      <c r="F5034" s="3">
        <v>5</v>
      </c>
      <c r="G5034" s="2" t="s">
        <v>18042</v>
      </c>
      <c r="H5034" s="2" t="s">
        <v>21233</v>
      </c>
      <c r="I5034" s="3" t="s">
        <v>21234</v>
      </c>
      <c r="J5034" s="3" t="s">
        <v>1098</v>
      </c>
      <c r="K5034" s="2" t="s">
        <v>21235</v>
      </c>
    </row>
    <row r="5035" spans="1:11" x14ac:dyDescent="0.25">
      <c r="A5035" s="2" t="s">
        <v>21236</v>
      </c>
      <c r="B5035" s="2" t="s">
        <v>33</v>
      </c>
      <c r="C5035" s="2" t="s">
        <v>34</v>
      </c>
      <c r="D5035" s="2" t="s">
        <v>12</v>
      </c>
      <c r="E5035" s="2" t="s">
        <v>398</v>
      </c>
      <c r="F5035" s="3">
        <v>6</v>
      </c>
      <c r="G5035" s="2" t="s">
        <v>18042</v>
      </c>
      <c r="H5035" s="2" t="s">
        <v>21237</v>
      </c>
      <c r="I5035" s="3" t="s">
        <v>21238</v>
      </c>
      <c r="J5035" s="3" t="s">
        <v>1098</v>
      </c>
      <c r="K5035" s="2" t="s">
        <v>21239</v>
      </c>
    </row>
    <row r="5036" spans="1:11" x14ac:dyDescent="0.25">
      <c r="A5036" s="2" t="s">
        <v>21240</v>
      </c>
      <c r="B5036" s="2" t="s">
        <v>23</v>
      </c>
      <c r="C5036" s="2" t="s">
        <v>24</v>
      </c>
      <c r="D5036" s="2" t="s">
        <v>12</v>
      </c>
      <c r="E5036" s="2" t="s">
        <v>388</v>
      </c>
      <c r="F5036" s="3">
        <v>0</v>
      </c>
      <c r="G5036" s="2" t="s">
        <v>18037</v>
      </c>
      <c r="H5036" s="2" t="s">
        <v>21241</v>
      </c>
      <c r="I5036" s="3" t="s">
        <v>21242</v>
      </c>
      <c r="J5036" s="3" t="s">
        <v>1098</v>
      </c>
      <c r="K5036" s="2" t="s">
        <v>21243</v>
      </c>
    </row>
    <row r="5037" spans="1:11" x14ac:dyDescent="0.25">
      <c r="A5037" s="2" t="s">
        <v>21244</v>
      </c>
      <c r="B5037" s="2" t="s">
        <v>23</v>
      </c>
      <c r="C5037" s="2" t="s">
        <v>24</v>
      </c>
      <c r="D5037" s="2" t="s">
        <v>12</v>
      </c>
      <c r="E5037" s="2" t="s">
        <v>388</v>
      </c>
      <c r="F5037" s="3">
        <v>1</v>
      </c>
      <c r="G5037" s="2" t="s">
        <v>18042</v>
      </c>
      <c r="H5037" s="2" t="s">
        <v>21245</v>
      </c>
      <c r="I5037" s="3" t="s">
        <v>21246</v>
      </c>
      <c r="J5037" s="3" t="s">
        <v>1098</v>
      </c>
      <c r="K5037" s="2" t="s">
        <v>21247</v>
      </c>
    </row>
    <row r="5038" spans="1:11" x14ac:dyDescent="0.25">
      <c r="A5038" s="2" t="s">
        <v>21248</v>
      </c>
      <c r="B5038" s="2" t="s">
        <v>23</v>
      </c>
      <c r="C5038" s="2" t="s">
        <v>24</v>
      </c>
      <c r="D5038" s="2" t="s">
        <v>12</v>
      </c>
      <c r="E5038" s="2" t="s">
        <v>388</v>
      </c>
      <c r="F5038" s="3">
        <v>2</v>
      </c>
      <c r="G5038" s="2" t="s">
        <v>18042</v>
      </c>
      <c r="H5038" s="2" t="s">
        <v>21249</v>
      </c>
      <c r="I5038" s="3" t="s">
        <v>21250</v>
      </c>
      <c r="J5038" s="3" t="s">
        <v>1098</v>
      </c>
      <c r="K5038" s="2" t="s">
        <v>21251</v>
      </c>
    </row>
    <row r="5039" spans="1:11" x14ac:dyDescent="0.25">
      <c r="A5039" s="2" t="s">
        <v>21252</v>
      </c>
      <c r="B5039" s="2" t="s">
        <v>23</v>
      </c>
      <c r="C5039" s="2" t="s">
        <v>24</v>
      </c>
      <c r="D5039" s="2" t="s">
        <v>12</v>
      </c>
      <c r="E5039" s="2" t="s">
        <v>388</v>
      </c>
      <c r="F5039" s="3">
        <v>3</v>
      </c>
      <c r="G5039" s="2" t="s">
        <v>18042</v>
      </c>
      <c r="H5039" s="2" t="s">
        <v>21253</v>
      </c>
      <c r="I5039" s="3" t="s">
        <v>21254</v>
      </c>
      <c r="J5039" s="3" t="s">
        <v>1098</v>
      </c>
      <c r="K5039" s="2" t="s">
        <v>21255</v>
      </c>
    </row>
    <row r="5040" spans="1:11" x14ac:dyDescent="0.25">
      <c r="A5040" s="2" t="s">
        <v>21256</v>
      </c>
      <c r="B5040" s="2" t="s">
        <v>23</v>
      </c>
      <c r="C5040" s="2" t="s">
        <v>24</v>
      </c>
      <c r="D5040" s="2" t="s">
        <v>12</v>
      </c>
      <c r="E5040" s="2" t="s">
        <v>388</v>
      </c>
      <c r="F5040" s="3">
        <v>4</v>
      </c>
      <c r="G5040" s="2" t="s">
        <v>18042</v>
      </c>
      <c r="H5040" s="2" t="s">
        <v>21257</v>
      </c>
      <c r="I5040" s="3" t="s">
        <v>21258</v>
      </c>
      <c r="J5040" s="3" t="s">
        <v>1098</v>
      </c>
      <c r="K5040" s="2" t="s">
        <v>21259</v>
      </c>
    </row>
    <row r="5041" spans="1:11" x14ac:dyDescent="0.25">
      <c r="A5041" s="2" t="s">
        <v>21260</v>
      </c>
      <c r="B5041" s="2" t="s">
        <v>23</v>
      </c>
      <c r="C5041" s="2" t="s">
        <v>24</v>
      </c>
      <c r="D5041" s="2" t="s">
        <v>12</v>
      </c>
      <c r="E5041" s="2" t="s">
        <v>388</v>
      </c>
      <c r="F5041" s="3">
        <v>5</v>
      </c>
      <c r="G5041" s="2" t="s">
        <v>18042</v>
      </c>
      <c r="H5041" s="2" t="s">
        <v>21261</v>
      </c>
      <c r="I5041" s="3" t="s">
        <v>21262</v>
      </c>
      <c r="J5041" s="3" t="s">
        <v>1098</v>
      </c>
      <c r="K5041" s="2" t="s">
        <v>21263</v>
      </c>
    </row>
    <row r="5042" spans="1:11" x14ac:dyDescent="0.25">
      <c r="A5042" s="2" t="s">
        <v>21264</v>
      </c>
      <c r="B5042" s="2" t="s">
        <v>23</v>
      </c>
      <c r="C5042" s="2" t="s">
        <v>24</v>
      </c>
      <c r="D5042" s="2" t="s">
        <v>12</v>
      </c>
      <c r="E5042" s="2" t="s">
        <v>388</v>
      </c>
      <c r="F5042" s="3">
        <v>6</v>
      </c>
      <c r="G5042" s="2" t="s">
        <v>18042</v>
      </c>
      <c r="H5042" s="2" t="s">
        <v>21265</v>
      </c>
      <c r="I5042" s="3" t="s">
        <v>21266</v>
      </c>
      <c r="J5042" s="3" t="s">
        <v>1098</v>
      </c>
      <c r="K5042" s="2" t="s">
        <v>21267</v>
      </c>
    </row>
    <row r="5043" spans="1:11" x14ac:dyDescent="0.25">
      <c r="A5043" s="2" t="s">
        <v>21268</v>
      </c>
      <c r="B5043" s="2" t="s">
        <v>23</v>
      </c>
      <c r="C5043" s="2" t="s">
        <v>24</v>
      </c>
      <c r="D5043" s="2" t="s">
        <v>12</v>
      </c>
      <c r="E5043" s="2" t="s">
        <v>388</v>
      </c>
      <c r="F5043" s="3">
        <v>7</v>
      </c>
      <c r="G5043" s="2" t="s">
        <v>18042</v>
      </c>
      <c r="H5043" s="2" t="s">
        <v>21269</v>
      </c>
      <c r="I5043" s="3" t="s">
        <v>21270</v>
      </c>
      <c r="J5043" s="3" t="s">
        <v>1098</v>
      </c>
      <c r="K5043" s="2" t="s">
        <v>21271</v>
      </c>
    </row>
    <row r="5044" spans="1:11" x14ac:dyDescent="0.25">
      <c r="A5044" s="2" t="s">
        <v>21272</v>
      </c>
      <c r="B5044" s="2" t="s">
        <v>23</v>
      </c>
      <c r="C5044" s="2" t="s">
        <v>24</v>
      </c>
      <c r="D5044" s="2" t="s">
        <v>12</v>
      </c>
      <c r="E5044" s="2" t="s">
        <v>388</v>
      </c>
      <c r="F5044" s="3">
        <v>8</v>
      </c>
      <c r="G5044" s="2" t="s">
        <v>18042</v>
      </c>
      <c r="H5044" s="2" t="s">
        <v>21273</v>
      </c>
      <c r="I5044" s="3" t="s">
        <v>21274</v>
      </c>
      <c r="J5044" s="3" t="s">
        <v>1098</v>
      </c>
      <c r="K5044" s="2" t="s">
        <v>21275</v>
      </c>
    </row>
    <row r="5045" spans="1:11" x14ac:dyDescent="0.25">
      <c r="A5045" s="2" t="s">
        <v>21276</v>
      </c>
      <c r="B5045" s="2" t="s">
        <v>23</v>
      </c>
      <c r="C5045" s="2" t="s">
        <v>24</v>
      </c>
      <c r="D5045" s="2" t="s">
        <v>12</v>
      </c>
      <c r="E5045" s="2" t="s">
        <v>388</v>
      </c>
      <c r="F5045" s="3">
        <v>9</v>
      </c>
      <c r="G5045" s="2" t="s">
        <v>18042</v>
      </c>
      <c r="H5045" s="2" t="s">
        <v>21277</v>
      </c>
      <c r="I5045" s="3" t="s">
        <v>21278</v>
      </c>
      <c r="J5045" s="3" t="s">
        <v>1098</v>
      </c>
      <c r="K5045" s="2" t="s">
        <v>21279</v>
      </c>
    </row>
    <row r="5046" spans="1:11" x14ac:dyDescent="0.25">
      <c r="A5046" s="2" t="s">
        <v>21280</v>
      </c>
      <c r="B5046" s="2" t="s">
        <v>23</v>
      </c>
      <c r="C5046" s="2" t="s">
        <v>24</v>
      </c>
      <c r="D5046" s="2" t="s">
        <v>12</v>
      </c>
      <c r="E5046" s="2" t="s">
        <v>388</v>
      </c>
      <c r="F5046" s="3">
        <v>10</v>
      </c>
      <c r="G5046" s="2" t="s">
        <v>18042</v>
      </c>
      <c r="H5046" s="2" t="s">
        <v>21281</v>
      </c>
      <c r="I5046" s="3" t="s">
        <v>21282</v>
      </c>
      <c r="J5046" s="3" t="s">
        <v>1098</v>
      </c>
      <c r="K5046" s="2" t="s">
        <v>21283</v>
      </c>
    </row>
    <row r="5047" spans="1:11" x14ac:dyDescent="0.25">
      <c r="A5047" s="2" t="s">
        <v>21284</v>
      </c>
      <c r="B5047" s="2" t="s">
        <v>23</v>
      </c>
      <c r="C5047" s="2" t="s">
        <v>24</v>
      </c>
      <c r="D5047" s="2" t="s">
        <v>12</v>
      </c>
      <c r="E5047" s="2" t="s">
        <v>1144</v>
      </c>
      <c r="F5047" s="3">
        <v>0</v>
      </c>
      <c r="G5047" s="2" t="s">
        <v>18037</v>
      </c>
      <c r="H5047" s="2" t="s">
        <v>21285</v>
      </c>
      <c r="I5047" s="3" t="s">
        <v>21286</v>
      </c>
      <c r="J5047" s="3" t="s">
        <v>1098</v>
      </c>
      <c r="K5047" s="2" t="s">
        <v>21287</v>
      </c>
    </row>
    <row r="5048" spans="1:11" x14ac:dyDescent="0.25">
      <c r="A5048" s="2" t="s">
        <v>21288</v>
      </c>
      <c r="B5048" s="2" t="s">
        <v>23</v>
      </c>
      <c r="C5048" s="2" t="s">
        <v>24</v>
      </c>
      <c r="D5048" s="2" t="s">
        <v>12</v>
      </c>
      <c r="E5048" s="2" t="s">
        <v>1144</v>
      </c>
      <c r="F5048" s="3">
        <v>1</v>
      </c>
      <c r="G5048" s="2" t="s">
        <v>18042</v>
      </c>
      <c r="H5048" s="2" t="s">
        <v>21289</v>
      </c>
      <c r="I5048" s="3" t="s">
        <v>21290</v>
      </c>
      <c r="J5048" s="3" t="s">
        <v>1098</v>
      </c>
      <c r="K5048" s="2" t="s">
        <v>21291</v>
      </c>
    </row>
    <row r="5049" spans="1:11" x14ac:dyDescent="0.25">
      <c r="A5049" s="2" t="s">
        <v>21292</v>
      </c>
      <c r="B5049" s="2" t="s">
        <v>23</v>
      </c>
      <c r="C5049" s="2" t="s">
        <v>24</v>
      </c>
      <c r="D5049" s="2" t="s">
        <v>12</v>
      </c>
      <c r="E5049" s="2" t="s">
        <v>1144</v>
      </c>
      <c r="F5049" s="3">
        <v>2</v>
      </c>
      <c r="G5049" s="2" t="s">
        <v>18042</v>
      </c>
      <c r="H5049" s="2" t="s">
        <v>21293</v>
      </c>
      <c r="I5049" s="3" t="s">
        <v>21294</v>
      </c>
      <c r="J5049" s="3" t="s">
        <v>1098</v>
      </c>
      <c r="K5049" s="2" t="s">
        <v>21295</v>
      </c>
    </row>
    <row r="5050" spans="1:11" x14ac:dyDescent="0.25">
      <c r="A5050" s="2" t="s">
        <v>21296</v>
      </c>
      <c r="B5050" s="2" t="s">
        <v>23</v>
      </c>
      <c r="C5050" s="2" t="s">
        <v>24</v>
      </c>
      <c r="D5050" s="2" t="s">
        <v>12</v>
      </c>
      <c r="E5050" s="2" t="s">
        <v>1144</v>
      </c>
      <c r="F5050" s="3">
        <v>3</v>
      </c>
      <c r="G5050" s="2" t="s">
        <v>18042</v>
      </c>
      <c r="H5050" s="2" t="s">
        <v>21297</v>
      </c>
      <c r="I5050" s="3" t="s">
        <v>21298</v>
      </c>
      <c r="J5050" s="3" t="s">
        <v>1098</v>
      </c>
      <c r="K5050" s="2" t="s">
        <v>21299</v>
      </c>
    </row>
    <row r="5051" spans="1:11" x14ac:dyDescent="0.25">
      <c r="A5051" s="2" t="s">
        <v>21300</v>
      </c>
      <c r="B5051" s="2" t="s">
        <v>23</v>
      </c>
      <c r="C5051" s="2" t="s">
        <v>24</v>
      </c>
      <c r="D5051" s="2" t="s">
        <v>12</v>
      </c>
      <c r="E5051" s="2" t="s">
        <v>1144</v>
      </c>
      <c r="F5051" s="3">
        <v>4</v>
      </c>
      <c r="G5051" s="2" t="s">
        <v>18042</v>
      </c>
      <c r="H5051" s="2" t="s">
        <v>21301</v>
      </c>
      <c r="I5051" s="3" t="s">
        <v>21302</v>
      </c>
      <c r="J5051" s="3" t="s">
        <v>1098</v>
      </c>
      <c r="K5051" s="2" t="s">
        <v>21303</v>
      </c>
    </row>
    <row r="5052" spans="1:11" x14ac:dyDescent="0.25">
      <c r="A5052" s="2" t="s">
        <v>21304</v>
      </c>
      <c r="B5052" s="2" t="s">
        <v>23</v>
      </c>
      <c r="C5052" s="2" t="s">
        <v>24</v>
      </c>
      <c r="D5052" s="2" t="s">
        <v>12</v>
      </c>
      <c r="E5052" s="2" t="s">
        <v>1144</v>
      </c>
      <c r="F5052" s="3">
        <v>5</v>
      </c>
      <c r="G5052" s="2" t="s">
        <v>18042</v>
      </c>
      <c r="H5052" s="2" t="s">
        <v>21305</v>
      </c>
      <c r="I5052" s="3" t="s">
        <v>21306</v>
      </c>
      <c r="J5052" s="3" t="s">
        <v>1098</v>
      </c>
      <c r="K5052" s="2" t="s">
        <v>21307</v>
      </c>
    </row>
    <row r="5053" spans="1:11" x14ac:dyDescent="0.25">
      <c r="A5053" s="2" t="s">
        <v>21308</v>
      </c>
      <c r="B5053" s="2" t="s">
        <v>23</v>
      </c>
      <c r="C5053" s="2" t="s">
        <v>24</v>
      </c>
      <c r="D5053" s="2" t="s">
        <v>12</v>
      </c>
      <c r="E5053" s="2" t="s">
        <v>1144</v>
      </c>
      <c r="F5053" s="3">
        <v>6</v>
      </c>
      <c r="G5053" s="2" t="s">
        <v>18042</v>
      </c>
      <c r="H5053" s="2" t="s">
        <v>21309</v>
      </c>
      <c r="I5053" s="3" t="s">
        <v>21310</v>
      </c>
      <c r="J5053" s="3" t="s">
        <v>1098</v>
      </c>
      <c r="K5053" s="2" t="s">
        <v>21311</v>
      </c>
    </row>
    <row r="5054" spans="1:11" x14ac:dyDescent="0.25">
      <c r="A5054" s="2" t="s">
        <v>21312</v>
      </c>
      <c r="B5054" s="2" t="s">
        <v>23</v>
      </c>
      <c r="C5054" s="2" t="s">
        <v>24</v>
      </c>
      <c r="D5054" s="2" t="s">
        <v>12</v>
      </c>
      <c r="E5054" s="2" t="s">
        <v>1144</v>
      </c>
      <c r="F5054" s="3">
        <v>7</v>
      </c>
      <c r="G5054" s="2" t="s">
        <v>18042</v>
      </c>
      <c r="H5054" s="2" t="s">
        <v>21313</v>
      </c>
      <c r="I5054" s="3" t="s">
        <v>21314</v>
      </c>
      <c r="J5054" s="3" t="s">
        <v>1098</v>
      </c>
      <c r="K5054" s="2" t="s">
        <v>21315</v>
      </c>
    </row>
    <row r="5055" spans="1:11" x14ac:dyDescent="0.25">
      <c r="A5055" s="2" t="s">
        <v>21316</v>
      </c>
      <c r="B5055" s="2" t="s">
        <v>23</v>
      </c>
      <c r="C5055" s="2" t="s">
        <v>24</v>
      </c>
      <c r="D5055" s="2" t="s">
        <v>12</v>
      </c>
      <c r="E5055" s="2" t="s">
        <v>1144</v>
      </c>
      <c r="F5055" s="3">
        <v>8</v>
      </c>
      <c r="G5055" s="2" t="s">
        <v>18042</v>
      </c>
      <c r="H5055" s="2" t="s">
        <v>21317</v>
      </c>
      <c r="I5055" s="3" t="s">
        <v>21318</v>
      </c>
      <c r="J5055" s="3" t="s">
        <v>1098</v>
      </c>
      <c r="K5055" s="2" t="s">
        <v>21319</v>
      </c>
    </row>
    <row r="5056" spans="1:11" x14ac:dyDescent="0.25">
      <c r="A5056" s="2" t="s">
        <v>21320</v>
      </c>
      <c r="B5056" s="2" t="s">
        <v>23</v>
      </c>
      <c r="C5056" s="2" t="s">
        <v>24</v>
      </c>
      <c r="D5056" s="2" t="s">
        <v>12</v>
      </c>
      <c r="E5056" s="2" t="s">
        <v>1144</v>
      </c>
      <c r="F5056" s="3">
        <v>9</v>
      </c>
      <c r="G5056" s="2" t="s">
        <v>18042</v>
      </c>
      <c r="H5056" s="2" t="s">
        <v>21321</v>
      </c>
      <c r="I5056" s="3" t="s">
        <v>21322</v>
      </c>
      <c r="J5056" s="3" t="s">
        <v>1098</v>
      </c>
      <c r="K5056" s="2" t="s">
        <v>21323</v>
      </c>
    </row>
    <row r="5057" spans="1:11" x14ac:dyDescent="0.25">
      <c r="A5057" s="2" t="s">
        <v>21324</v>
      </c>
      <c r="B5057" s="2" t="s">
        <v>23</v>
      </c>
      <c r="C5057" s="2" t="s">
        <v>24</v>
      </c>
      <c r="D5057" s="2" t="s">
        <v>12</v>
      </c>
      <c r="E5057" s="2" t="s">
        <v>1144</v>
      </c>
      <c r="F5057" s="3">
        <v>10</v>
      </c>
      <c r="G5057" s="2" t="s">
        <v>18042</v>
      </c>
      <c r="H5057" s="2" t="s">
        <v>21325</v>
      </c>
      <c r="I5057" s="3" t="s">
        <v>21326</v>
      </c>
      <c r="J5057" s="3" t="s">
        <v>1098</v>
      </c>
      <c r="K5057" s="2" t="s">
        <v>21327</v>
      </c>
    </row>
    <row r="5058" spans="1:11" x14ac:dyDescent="0.25">
      <c r="A5058" s="2" t="s">
        <v>21328</v>
      </c>
      <c r="B5058" s="2" t="s">
        <v>23</v>
      </c>
      <c r="C5058" s="2" t="s">
        <v>24</v>
      </c>
      <c r="D5058" s="2" t="s">
        <v>12</v>
      </c>
      <c r="E5058" s="2" t="s">
        <v>380</v>
      </c>
      <c r="F5058" s="3">
        <v>0</v>
      </c>
      <c r="G5058" s="2" t="s">
        <v>18037</v>
      </c>
      <c r="H5058" s="2" t="s">
        <v>21329</v>
      </c>
      <c r="I5058" s="3" t="s">
        <v>21330</v>
      </c>
      <c r="J5058" s="3" t="s">
        <v>1098</v>
      </c>
      <c r="K5058" s="2" t="s">
        <v>21331</v>
      </c>
    </row>
    <row r="5059" spans="1:11" x14ac:dyDescent="0.25">
      <c r="A5059" s="2" t="s">
        <v>21332</v>
      </c>
      <c r="B5059" s="2" t="s">
        <v>23</v>
      </c>
      <c r="C5059" s="2" t="s">
        <v>24</v>
      </c>
      <c r="D5059" s="2" t="s">
        <v>12</v>
      </c>
      <c r="E5059" s="2" t="s">
        <v>380</v>
      </c>
      <c r="F5059" s="3">
        <v>1</v>
      </c>
      <c r="G5059" s="2" t="s">
        <v>18042</v>
      </c>
      <c r="H5059" s="2" t="s">
        <v>21333</v>
      </c>
      <c r="I5059" s="3" t="s">
        <v>21334</v>
      </c>
      <c r="J5059" s="3" t="s">
        <v>1098</v>
      </c>
      <c r="K5059" s="2" t="s">
        <v>21335</v>
      </c>
    </row>
    <row r="5060" spans="1:11" x14ac:dyDescent="0.25">
      <c r="A5060" s="2" t="s">
        <v>21336</v>
      </c>
      <c r="B5060" s="2" t="s">
        <v>23</v>
      </c>
      <c r="C5060" s="2" t="s">
        <v>24</v>
      </c>
      <c r="D5060" s="2" t="s">
        <v>12</v>
      </c>
      <c r="E5060" s="2" t="s">
        <v>380</v>
      </c>
      <c r="F5060" s="3">
        <v>2</v>
      </c>
      <c r="G5060" s="2" t="s">
        <v>18042</v>
      </c>
      <c r="H5060" s="2" t="s">
        <v>21337</v>
      </c>
      <c r="I5060" s="3" t="s">
        <v>21338</v>
      </c>
      <c r="J5060" s="3" t="s">
        <v>1098</v>
      </c>
      <c r="K5060" s="2" t="s">
        <v>21339</v>
      </c>
    </row>
    <row r="5061" spans="1:11" x14ac:dyDescent="0.25">
      <c r="A5061" s="2" t="s">
        <v>21340</v>
      </c>
      <c r="B5061" s="2" t="s">
        <v>23</v>
      </c>
      <c r="C5061" s="2" t="s">
        <v>24</v>
      </c>
      <c r="D5061" s="2" t="s">
        <v>12</v>
      </c>
      <c r="E5061" s="2" t="s">
        <v>380</v>
      </c>
      <c r="F5061" s="3">
        <v>3</v>
      </c>
      <c r="G5061" s="2" t="s">
        <v>18042</v>
      </c>
      <c r="H5061" s="2" t="s">
        <v>21341</v>
      </c>
      <c r="I5061" s="3" t="s">
        <v>21342</v>
      </c>
      <c r="J5061" s="3" t="s">
        <v>1098</v>
      </c>
      <c r="K5061" s="2" t="s">
        <v>21343</v>
      </c>
    </row>
    <row r="5062" spans="1:11" x14ac:dyDescent="0.25">
      <c r="A5062" s="2" t="s">
        <v>21344</v>
      </c>
      <c r="B5062" s="2" t="s">
        <v>23</v>
      </c>
      <c r="C5062" s="2" t="s">
        <v>24</v>
      </c>
      <c r="D5062" s="2" t="s">
        <v>12</v>
      </c>
      <c r="E5062" s="2" t="s">
        <v>380</v>
      </c>
      <c r="F5062" s="3">
        <v>4</v>
      </c>
      <c r="G5062" s="2" t="s">
        <v>18042</v>
      </c>
      <c r="H5062" s="2" t="s">
        <v>21345</v>
      </c>
      <c r="I5062" s="3" t="s">
        <v>21346</v>
      </c>
      <c r="J5062" s="3" t="s">
        <v>1098</v>
      </c>
      <c r="K5062" s="2" t="s">
        <v>21347</v>
      </c>
    </row>
    <row r="5063" spans="1:11" x14ac:dyDescent="0.25">
      <c r="A5063" s="2" t="s">
        <v>21348</v>
      </c>
      <c r="B5063" s="2" t="s">
        <v>23</v>
      </c>
      <c r="C5063" s="2" t="s">
        <v>24</v>
      </c>
      <c r="D5063" s="2" t="s">
        <v>12</v>
      </c>
      <c r="E5063" s="2" t="s">
        <v>380</v>
      </c>
      <c r="F5063" s="3">
        <v>5</v>
      </c>
      <c r="G5063" s="2" t="s">
        <v>18042</v>
      </c>
      <c r="H5063" s="2" t="s">
        <v>21349</v>
      </c>
      <c r="I5063" s="3" t="s">
        <v>21350</v>
      </c>
      <c r="J5063" s="3" t="s">
        <v>1098</v>
      </c>
      <c r="K5063" s="2" t="s">
        <v>21351</v>
      </c>
    </row>
    <row r="5064" spans="1:11" x14ac:dyDescent="0.25">
      <c r="A5064" s="2" t="s">
        <v>21352</v>
      </c>
      <c r="B5064" s="2" t="s">
        <v>23</v>
      </c>
      <c r="C5064" s="2" t="s">
        <v>24</v>
      </c>
      <c r="D5064" s="2" t="s">
        <v>12</v>
      </c>
      <c r="E5064" s="2" t="s">
        <v>380</v>
      </c>
      <c r="F5064" s="3">
        <v>6</v>
      </c>
      <c r="G5064" s="2" t="s">
        <v>18042</v>
      </c>
      <c r="H5064" s="2" t="s">
        <v>21353</v>
      </c>
      <c r="I5064" s="3" t="s">
        <v>21354</v>
      </c>
      <c r="J5064" s="3" t="s">
        <v>1098</v>
      </c>
      <c r="K5064" s="2" t="s">
        <v>21355</v>
      </c>
    </row>
    <row r="5065" spans="1:11" x14ac:dyDescent="0.25">
      <c r="A5065" s="2" t="s">
        <v>21356</v>
      </c>
      <c r="B5065" s="2" t="s">
        <v>23</v>
      </c>
      <c r="C5065" s="2" t="s">
        <v>24</v>
      </c>
      <c r="D5065" s="2" t="s">
        <v>12</v>
      </c>
      <c r="E5065" s="2" t="s">
        <v>380</v>
      </c>
      <c r="F5065" s="3">
        <v>7</v>
      </c>
      <c r="G5065" s="2" t="s">
        <v>18042</v>
      </c>
      <c r="H5065" s="2" t="s">
        <v>21357</v>
      </c>
      <c r="I5065" s="3" t="s">
        <v>21358</v>
      </c>
      <c r="J5065" s="3" t="s">
        <v>1098</v>
      </c>
      <c r="K5065" s="2" t="s">
        <v>21359</v>
      </c>
    </row>
    <row r="5066" spans="1:11" x14ac:dyDescent="0.25">
      <c r="A5066" s="2" t="s">
        <v>21360</v>
      </c>
      <c r="B5066" s="2" t="s">
        <v>23</v>
      </c>
      <c r="C5066" s="2" t="s">
        <v>24</v>
      </c>
      <c r="D5066" s="2" t="s">
        <v>12</v>
      </c>
      <c r="E5066" s="2" t="s">
        <v>380</v>
      </c>
      <c r="F5066" s="3">
        <v>8</v>
      </c>
      <c r="G5066" s="2" t="s">
        <v>18042</v>
      </c>
      <c r="H5066" s="2" t="s">
        <v>21361</v>
      </c>
      <c r="I5066" s="3" t="s">
        <v>21362</v>
      </c>
      <c r="J5066" s="3" t="s">
        <v>1098</v>
      </c>
      <c r="K5066" s="2" t="s">
        <v>21363</v>
      </c>
    </row>
    <row r="5067" spans="1:11" x14ac:dyDescent="0.25">
      <c r="A5067" s="2" t="s">
        <v>21364</v>
      </c>
      <c r="B5067" s="2" t="s">
        <v>23</v>
      </c>
      <c r="C5067" s="2" t="s">
        <v>24</v>
      </c>
      <c r="D5067" s="2" t="s">
        <v>12</v>
      </c>
      <c r="E5067" s="2" t="s">
        <v>380</v>
      </c>
      <c r="F5067" s="3">
        <v>9</v>
      </c>
      <c r="G5067" s="2" t="s">
        <v>18042</v>
      </c>
      <c r="H5067" s="2" t="s">
        <v>21365</v>
      </c>
      <c r="I5067" s="3" t="s">
        <v>21366</v>
      </c>
      <c r="J5067" s="3" t="s">
        <v>1098</v>
      </c>
      <c r="K5067" s="2" t="s">
        <v>21367</v>
      </c>
    </row>
    <row r="5068" spans="1:11" x14ac:dyDescent="0.25">
      <c r="A5068" s="2" t="s">
        <v>21368</v>
      </c>
      <c r="B5068" s="2" t="s">
        <v>23</v>
      </c>
      <c r="C5068" s="2" t="s">
        <v>24</v>
      </c>
      <c r="D5068" s="2" t="s">
        <v>12</v>
      </c>
      <c r="E5068" s="2" t="s">
        <v>380</v>
      </c>
      <c r="F5068" s="3">
        <v>10</v>
      </c>
      <c r="G5068" s="2" t="s">
        <v>18042</v>
      </c>
      <c r="H5068" s="2" t="s">
        <v>21369</v>
      </c>
      <c r="I5068" s="3" t="s">
        <v>21370</v>
      </c>
      <c r="J5068" s="3" t="s">
        <v>1098</v>
      </c>
      <c r="K5068" s="2" t="s">
        <v>21371</v>
      </c>
    </row>
    <row r="5069" spans="1:11" x14ac:dyDescent="0.25">
      <c r="A5069" s="2" t="s">
        <v>21372</v>
      </c>
      <c r="B5069" s="2" t="s">
        <v>23</v>
      </c>
      <c r="C5069" s="2" t="s">
        <v>24</v>
      </c>
      <c r="D5069" s="2" t="s">
        <v>12</v>
      </c>
      <c r="E5069" s="2" t="s">
        <v>364</v>
      </c>
      <c r="F5069" s="3">
        <v>0</v>
      </c>
      <c r="G5069" s="2" t="s">
        <v>18037</v>
      </c>
      <c r="H5069" s="2" t="s">
        <v>21373</v>
      </c>
      <c r="I5069" s="3" t="s">
        <v>21374</v>
      </c>
      <c r="J5069" s="3" t="s">
        <v>1098</v>
      </c>
      <c r="K5069" s="2" t="s">
        <v>21375</v>
      </c>
    </row>
    <row r="5070" spans="1:11" x14ac:dyDescent="0.25">
      <c r="A5070" s="2" t="s">
        <v>21376</v>
      </c>
      <c r="B5070" s="2" t="s">
        <v>23</v>
      </c>
      <c r="C5070" s="2" t="s">
        <v>24</v>
      </c>
      <c r="D5070" s="2" t="s">
        <v>12</v>
      </c>
      <c r="E5070" s="2" t="s">
        <v>364</v>
      </c>
      <c r="F5070" s="3">
        <v>1</v>
      </c>
      <c r="G5070" s="2" t="s">
        <v>18042</v>
      </c>
      <c r="H5070" s="2" t="s">
        <v>21377</v>
      </c>
      <c r="I5070" s="3" t="s">
        <v>21378</v>
      </c>
      <c r="J5070" s="3" t="s">
        <v>1098</v>
      </c>
      <c r="K5070" s="2" t="s">
        <v>21379</v>
      </c>
    </row>
    <row r="5071" spans="1:11" x14ac:dyDescent="0.25">
      <c r="A5071" s="2" t="s">
        <v>21380</v>
      </c>
      <c r="B5071" s="2" t="s">
        <v>23</v>
      </c>
      <c r="C5071" s="2" t="s">
        <v>24</v>
      </c>
      <c r="D5071" s="2" t="s">
        <v>12</v>
      </c>
      <c r="E5071" s="2" t="s">
        <v>364</v>
      </c>
      <c r="F5071" s="3">
        <v>2</v>
      </c>
      <c r="G5071" s="2" t="s">
        <v>18042</v>
      </c>
      <c r="H5071" s="2" t="s">
        <v>21381</v>
      </c>
      <c r="I5071" s="3" t="s">
        <v>21382</v>
      </c>
      <c r="J5071" s="3" t="s">
        <v>1098</v>
      </c>
      <c r="K5071" s="2" t="s">
        <v>21383</v>
      </c>
    </row>
    <row r="5072" spans="1:11" x14ac:dyDescent="0.25">
      <c r="A5072" s="2" t="s">
        <v>21384</v>
      </c>
      <c r="B5072" s="2" t="s">
        <v>23</v>
      </c>
      <c r="C5072" s="2" t="s">
        <v>24</v>
      </c>
      <c r="D5072" s="2" t="s">
        <v>12</v>
      </c>
      <c r="E5072" s="2" t="s">
        <v>364</v>
      </c>
      <c r="F5072" s="3">
        <v>3</v>
      </c>
      <c r="G5072" s="2" t="s">
        <v>18042</v>
      </c>
      <c r="H5072" s="2" t="s">
        <v>21385</v>
      </c>
      <c r="I5072" s="3" t="s">
        <v>21386</v>
      </c>
      <c r="J5072" s="3" t="s">
        <v>1098</v>
      </c>
      <c r="K5072" s="2" t="s">
        <v>21387</v>
      </c>
    </row>
    <row r="5073" spans="1:11" x14ac:dyDescent="0.25">
      <c r="A5073" s="2" t="s">
        <v>21388</v>
      </c>
      <c r="B5073" s="2" t="s">
        <v>23</v>
      </c>
      <c r="C5073" s="2" t="s">
        <v>24</v>
      </c>
      <c r="D5073" s="2" t="s">
        <v>12</v>
      </c>
      <c r="E5073" s="2" t="s">
        <v>364</v>
      </c>
      <c r="F5073" s="3">
        <v>4</v>
      </c>
      <c r="G5073" s="2" t="s">
        <v>18042</v>
      </c>
      <c r="H5073" s="2" t="s">
        <v>21389</v>
      </c>
      <c r="I5073" s="3" t="s">
        <v>21390</v>
      </c>
      <c r="J5073" s="3" t="s">
        <v>1098</v>
      </c>
      <c r="K5073" s="2" t="s">
        <v>21391</v>
      </c>
    </row>
    <row r="5074" spans="1:11" x14ac:dyDescent="0.25">
      <c r="A5074" s="2" t="s">
        <v>21392</v>
      </c>
      <c r="B5074" s="2" t="s">
        <v>23</v>
      </c>
      <c r="C5074" s="2" t="s">
        <v>24</v>
      </c>
      <c r="D5074" s="2" t="s">
        <v>12</v>
      </c>
      <c r="E5074" s="2" t="s">
        <v>364</v>
      </c>
      <c r="F5074" s="3">
        <v>5</v>
      </c>
      <c r="G5074" s="2" t="s">
        <v>18042</v>
      </c>
      <c r="H5074" s="2" t="s">
        <v>21393</v>
      </c>
      <c r="I5074" s="3" t="s">
        <v>21394</v>
      </c>
      <c r="J5074" s="3" t="s">
        <v>1098</v>
      </c>
      <c r="K5074" s="2" t="s">
        <v>21395</v>
      </c>
    </row>
    <row r="5075" spans="1:11" x14ac:dyDescent="0.25">
      <c r="A5075" s="2" t="s">
        <v>21396</v>
      </c>
      <c r="B5075" s="2" t="s">
        <v>23</v>
      </c>
      <c r="C5075" s="2" t="s">
        <v>24</v>
      </c>
      <c r="D5075" s="2" t="s">
        <v>12</v>
      </c>
      <c r="E5075" s="2" t="s">
        <v>364</v>
      </c>
      <c r="F5075" s="3">
        <v>6</v>
      </c>
      <c r="G5075" s="2" t="s">
        <v>18042</v>
      </c>
      <c r="H5075" s="2" t="s">
        <v>21397</v>
      </c>
      <c r="I5075" s="3" t="s">
        <v>21398</v>
      </c>
      <c r="J5075" s="3" t="s">
        <v>1098</v>
      </c>
      <c r="K5075" s="2" t="s">
        <v>21399</v>
      </c>
    </row>
    <row r="5076" spans="1:11" x14ac:dyDescent="0.25">
      <c r="A5076" s="2" t="s">
        <v>21400</v>
      </c>
      <c r="B5076" s="2" t="s">
        <v>23</v>
      </c>
      <c r="C5076" s="2" t="s">
        <v>24</v>
      </c>
      <c r="D5076" s="2" t="s">
        <v>12</v>
      </c>
      <c r="E5076" s="2" t="s">
        <v>364</v>
      </c>
      <c r="F5076" s="3">
        <v>7</v>
      </c>
      <c r="G5076" s="2" t="s">
        <v>18042</v>
      </c>
      <c r="H5076" s="2" t="s">
        <v>21401</v>
      </c>
      <c r="I5076" s="3" t="s">
        <v>21402</v>
      </c>
      <c r="J5076" s="3" t="s">
        <v>1098</v>
      </c>
      <c r="K5076" s="2" t="s">
        <v>21403</v>
      </c>
    </row>
    <row r="5077" spans="1:11" x14ac:dyDescent="0.25">
      <c r="A5077" s="2" t="s">
        <v>21404</v>
      </c>
      <c r="B5077" s="2" t="s">
        <v>23</v>
      </c>
      <c r="C5077" s="2" t="s">
        <v>24</v>
      </c>
      <c r="D5077" s="2" t="s">
        <v>12</v>
      </c>
      <c r="E5077" s="2" t="s">
        <v>364</v>
      </c>
      <c r="F5077" s="3">
        <v>8</v>
      </c>
      <c r="G5077" s="2" t="s">
        <v>18042</v>
      </c>
      <c r="H5077" s="2" t="s">
        <v>21405</v>
      </c>
      <c r="I5077" s="3" t="s">
        <v>21406</v>
      </c>
      <c r="J5077" s="3" t="s">
        <v>1098</v>
      </c>
      <c r="K5077" s="2" t="s">
        <v>21407</v>
      </c>
    </row>
    <row r="5078" spans="1:11" x14ac:dyDescent="0.25">
      <c r="A5078" s="2" t="s">
        <v>21408</v>
      </c>
      <c r="B5078" s="2" t="s">
        <v>23</v>
      </c>
      <c r="C5078" s="2" t="s">
        <v>24</v>
      </c>
      <c r="D5078" s="2" t="s">
        <v>12</v>
      </c>
      <c r="E5078" s="2" t="s">
        <v>364</v>
      </c>
      <c r="F5078" s="3">
        <v>9</v>
      </c>
      <c r="G5078" s="2" t="s">
        <v>18042</v>
      </c>
      <c r="H5078" s="2" t="s">
        <v>21409</v>
      </c>
      <c r="I5078" s="3" t="s">
        <v>21410</v>
      </c>
      <c r="J5078" s="3" t="s">
        <v>1098</v>
      </c>
      <c r="K5078" s="2" t="s">
        <v>21411</v>
      </c>
    </row>
    <row r="5079" spans="1:11" x14ac:dyDescent="0.25">
      <c r="A5079" s="2" t="s">
        <v>21412</v>
      </c>
      <c r="B5079" s="2" t="s">
        <v>23</v>
      </c>
      <c r="C5079" s="2" t="s">
        <v>24</v>
      </c>
      <c r="D5079" s="2" t="s">
        <v>12</v>
      </c>
      <c r="E5079" s="2" t="s">
        <v>364</v>
      </c>
      <c r="F5079" s="3">
        <v>10</v>
      </c>
      <c r="G5079" s="2" t="s">
        <v>18042</v>
      </c>
      <c r="H5079" s="2" t="s">
        <v>21413</v>
      </c>
      <c r="I5079" s="3" t="s">
        <v>21414</v>
      </c>
      <c r="J5079" s="3" t="s">
        <v>1098</v>
      </c>
      <c r="K5079" s="2" t="s">
        <v>21415</v>
      </c>
    </row>
    <row r="5080" spans="1:11" x14ac:dyDescent="0.25">
      <c r="A5080" s="2" t="s">
        <v>21416</v>
      </c>
      <c r="B5080" s="2" t="s">
        <v>23</v>
      </c>
      <c r="C5080" s="2" t="s">
        <v>24</v>
      </c>
      <c r="D5080" s="2" t="s">
        <v>12</v>
      </c>
      <c r="E5080" s="2" t="s">
        <v>370</v>
      </c>
      <c r="F5080" s="3">
        <v>0</v>
      </c>
      <c r="G5080" s="2" t="s">
        <v>18037</v>
      </c>
      <c r="H5080" s="2" t="s">
        <v>21417</v>
      </c>
      <c r="I5080" s="3" t="s">
        <v>21418</v>
      </c>
      <c r="J5080" s="3" t="s">
        <v>1098</v>
      </c>
      <c r="K5080" s="2" t="s">
        <v>21419</v>
      </c>
    </row>
    <row r="5081" spans="1:11" x14ac:dyDescent="0.25">
      <c r="A5081" s="2" t="s">
        <v>21420</v>
      </c>
      <c r="B5081" s="2" t="s">
        <v>23</v>
      </c>
      <c r="C5081" s="2" t="s">
        <v>24</v>
      </c>
      <c r="D5081" s="2" t="s">
        <v>12</v>
      </c>
      <c r="E5081" s="2" t="s">
        <v>370</v>
      </c>
      <c r="F5081" s="3">
        <v>1</v>
      </c>
      <c r="G5081" s="2" t="s">
        <v>18042</v>
      </c>
      <c r="H5081" s="2" t="s">
        <v>21421</v>
      </c>
      <c r="I5081" s="3" t="s">
        <v>21422</v>
      </c>
      <c r="J5081" s="3" t="s">
        <v>1098</v>
      </c>
      <c r="K5081" s="2" t="s">
        <v>21423</v>
      </c>
    </row>
    <row r="5082" spans="1:11" x14ac:dyDescent="0.25">
      <c r="A5082" s="2" t="s">
        <v>21424</v>
      </c>
      <c r="B5082" s="2" t="s">
        <v>23</v>
      </c>
      <c r="C5082" s="2" t="s">
        <v>24</v>
      </c>
      <c r="D5082" s="2" t="s">
        <v>12</v>
      </c>
      <c r="E5082" s="2" t="s">
        <v>370</v>
      </c>
      <c r="F5082" s="3">
        <v>2</v>
      </c>
      <c r="G5082" s="2" t="s">
        <v>18042</v>
      </c>
      <c r="H5082" s="2" t="s">
        <v>21425</v>
      </c>
      <c r="I5082" s="3" t="s">
        <v>21426</v>
      </c>
      <c r="J5082" s="3" t="s">
        <v>1098</v>
      </c>
      <c r="K5082" s="2" t="s">
        <v>21427</v>
      </c>
    </row>
    <row r="5083" spans="1:11" x14ac:dyDescent="0.25">
      <c r="A5083" s="2" t="s">
        <v>21428</v>
      </c>
      <c r="B5083" s="2" t="s">
        <v>23</v>
      </c>
      <c r="C5083" s="2" t="s">
        <v>24</v>
      </c>
      <c r="D5083" s="2" t="s">
        <v>12</v>
      </c>
      <c r="E5083" s="2" t="s">
        <v>370</v>
      </c>
      <c r="F5083" s="3">
        <v>3</v>
      </c>
      <c r="G5083" s="2" t="s">
        <v>18042</v>
      </c>
      <c r="H5083" s="2" t="s">
        <v>21429</v>
      </c>
      <c r="I5083" s="3" t="s">
        <v>21430</v>
      </c>
      <c r="J5083" s="3" t="s">
        <v>1098</v>
      </c>
      <c r="K5083" s="2" t="s">
        <v>21431</v>
      </c>
    </row>
    <row r="5084" spans="1:11" x14ac:dyDescent="0.25">
      <c r="A5084" s="2" t="s">
        <v>21432</v>
      </c>
      <c r="B5084" s="2" t="s">
        <v>23</v>
      </c>
      <c r="C5084" s="2" t="s">
        <v>24</v>
      </c>
      <c r="D5084" s="2" t="s">
        <v>12</v>
      </c>
      <c r="E5084" s="2" t="s">
        <v>370</v>
      </c>
      <c r="F5084" s="3">
        <v>4</v>
      </c>
      <c r="G5084" s="2" t="s">
        <v>18042</v>
      </c>
      <c r="H5084" s="2" t="s">
        <v>21433</v>
      </c>
      <c r="I5084" s="3" t="s">
        <v>21434</v>
      </c>
      <c r="J5084" s="3" t="s">
        <v>1098</v>
      </c>
      <c r="K5084" s="2" t="s">
        <v>21435</v>
      </c>
    </row>
    <row r="5085" spans="1:11" x14ac:dyDescent="0.25">
      <c r="A5085" s="2" t="s">
        <v>21436</v>
      </c>
      <c r="B5085" s="2" t="s">
        <v>23</v>
      </c>
      <c r="C5085" s="2" t="s">
        <v>24</v>
      </c>
      <c r="D5085" s="2" t="s">
        <v>12</v>
      </c>
      <c r="E5085" s="2" t="s">
        <v>370</v>
      </c>
      <c r="F5085" s="3">
        <v>5</v>
      </c>
      <c r="G5085" s="2" t="s">
        <v>18042</v>
      </c>
      <c r="H5085" s="2" t="s">
        <v>21437</v>
      </c>
      <c r="I5085" s="3" t="s">
        <v>21438</v>
      </c>
      <c r="J5085" s="3" t="s">
        <v>1098</v>
      </c>
      <c r="K5085" s="2" t="s">
        <v>21439</v>
      </c>
    </row>
    <row r="5086" spans="1:11" x14ac:dyDescent="0.25">
      <c r="A5086" s="2" t="s">
        <v>21440</v>
      </c>
      <c r="B5086" s="2" t="s">
        <v>23</v>
      </c>
      <c r="C5086" s="2" t="s">
        <v>24</v>
      </c>
      <c r="D5086" s="2" t="s">
        <v>12</v>
      </c>
      <c r="E5086" s="2" t="s">
        <v>370</v>
      </c>
      <c r="F5086" s="3">
        <v>6</v>
      </c>
      <c r="G5086" s="2" t="s">
        <v>18042</v>
      </c>
      <c r="H5086" s="2" t="s">
        <v>21441</v>
      </c>
      <c r="I5086" s="3" t="s">
        <v>21442</v>
      </c>
      <c r="J5086" s="3" t="s">
        <v>1098</v>
      </c>
      <c r="K5086" s="2" t="s">
        <v>21443</v>
      </c>
    </row>
    <row r="5087" spans="1:11" x14ac:dyDescent="0.25">
      <c r="A5087" s="2" t="s">
        <v>21444</v>
      </c>
      <c r="B5087" s="2" t="s">
        <v>23</v>
      </c>
      <c r="C5087" s="2" t="s">
        <v>24</v>
      </c>
      <c r="D5087" s="2" t="s">
        <v>12</v>
      </c>
      <c r="E5087" s="2" t="s">
        <v>370</v>
      </c>
      <c r="F5087" s="3">
        <v>7</v>
      </c>
      <c r="G5087" s="2" t="s">
        <v>18042</v>
      </c>
      <c r="H5087" s="2" t="s">
        <v>21445</v>
      </c>
      <c r="I5087" s="3" t="s">
        <v>21446</v>
      </c>
      <c r="J5087" s="3" t="s">
        <v>1098</v>
      </c>
      <c r="K5087" s="2" t="s">
        <v>21447</v>
      </c>
    </row>
    <row r="5088" spans="1:11" x14ac:dyDescent="0.25">
      <c r="A5088" s="2" t="s">
        <v>21448</v>
      </c>
      <c r="B5088" s="2" t="s">
        <v>23</v>
      </c>
      <c r="C5088" s="2" t="s">
        <v>24</v>
      </c>
      <c r="D5088" s="2" t="s">
        <v>12</v>
      </c>
      <c r="E5088" s="2" t="s">
        <v>370</v>
      </c>
      <c r="F5088" s="3">
        <v>8</v>
      </c>
      <c r="G5088" s="2" t="s">
        <v>18042</v>
      </c>
      <c r="H5088" s="2" t="s">
        <v>21449</v>
      </c>
      <c r="I5088" s="3" t="s">
        <v>21450</v>
      </c>
      <c r="J5088" s="3" t="s">
        <v>1098</v>
      </c>
      <c r="K5088" s="2" t="s">
        <v>21451</v>
      </c>
    </row>
    <row r="5089" spans="1:11" x14ac:dyDescent="0.25">
      <c r="A5089" s="2" t="s">
        <v>21452</v>
      </c>
      <c r="B5089" s="2" t="s">
        <v>23</v>
      </c>
      <c r="C5089" s="2" t="s">
        <v>24</v>
      </c>
      <c r="D5089" s="2" t="s">
        <v>12</v>
      </c>
      <c r="E5089" s="2" t="s">
        <v>370</v>
      </c>
      <c r="F5089" s="3">
        <v>9</v>
      </c>
      <c r="G5089" s="2" t="s">
        <v>18042</v>
      </c>
      <c r="H5089" s="2" t="s">
        <v>21453</v>
      </c>
      <c r="I5089" s="3" t="s">
        <v>21454</v>
      </c>
      <c r="J5089" s="3" t="s">
        <v>1098</v>
      </c>
      <c r="K5089" s="2" t="s">
        <v>21455</v>
      </c>
    </row>
    <row r="5090" spans="1:11" x14ac:dyDescent="0.25">
      <c r="A5090" s="2" t="s">
        <v>21456</v>
      </c>
      <c r="B5090" s="2" t="s">
        <v>23</v>
      </c>
      <c r="C5090" s="2" t="s">
        <v>24</v>
      </c>
      <c r="D5090" s="2" t="s">
        <v>12</v>
      </c>
      <c r="E5090" s="2" t="s">
        <v>370</v>
      </c>
      <c r="F5090" s="3">
        <v>10</v>
      </c>
      <c r="G5090" s="2" t="s">
        <v>18042</v>
      </c>
      <c r="H5090" s="2" t="s">
        <v>21457</v>
      </c>
      <c r="I5090" s="3" t="s">
        <v>21458</v>
      </c>
      <c r="J5090" s="3" t="s">
        <v>1098</v>
      </c>
      <c r="K5090" s="2" t="s">
        <v>21459</v>
      </c>
    </row>
    <row r="5091" spans="1:11" x14ac:dyDescent="0.25">
      <c r="A5091" s="2" t="s">
        <v>21460</v>
      </c>
      <c r="B5091" s="2" t="s">
        <v>23</v>
      </c>
      <c r="C5091" s="2" t="s">
        <v>24</v>
      </c>
      <c r="D5091" s="2" t="s">
        <v>12</v>
      </c>
      <c r="E5091" s="2" t="s">
        <v>378</v>
      </c>
      <c r="F5091" s="3">
        <v>0</v>
      </c>
      <c r="G5091" s="2" t="s">
        <v>18037</v>
      </c>
      <c r="H5091" s="2" t="s">
        <v>21461</v>
      </c>
      <c r="I5091" s="3" t="s">
        <v>21462</v>
      </c>
      <c r="J5091" s="3" t="s">
        <v>1098</v>
      </c>
      <c r="K5091" s="2" t="s">
        <v>21463</v>
      </c>
    </row>
    <row r="5092" spans="1:11" x14ac:dyDescent="0.25">
      <c r="A5092" s="2" t="s">
        <v>21464</v>
      </c>
      <c r="B5092" s="2" t="s">
        <v>23</v>
      </c>
      <c r="C5092" s="2" t="s">
        <v>24</v>
      </c>
      <c r="D5092" s="2" t="s">
        <v>12</v>
      </c>
      <c r="E5092" s="2" t="s">
        <v>378</v>
      </c>
      <c r="F5092" s="3">
        <v>1</v>
      </c>
      <c r="G5092" s="2" t="s">
        <v>18042</v>
      </c>
      <c r="H5092" s="2" t="s">
        <v>21465</v>
      </c>
      <c r="I5092" s="3" t="s">
        <v>21466</v>
      </c>
      <c r="J5092" s="3" t="s">
        <v>1098</v>
      </c>
      <c r="K5092" s="2" t="s">
        <v>21467</v>
      </c>
    </row>
    <row r="5093" spans="1:11" x14ac:dyDescent="0.25">
      <c r="A5093" s="2" t="s">
        <v>21468</v>
      </c>
      <c r="B5093" s="2" t="s">
        <v>23</v>
      </c>
      <c r="C5093" s="2" t="s">
        <v>24</v>
      </c>
      <c r="D5093" s="2" t="s">
        <v>12</v>
      </c>
      <c r="E5093" s="2" t="s">
        <v>378</v>
      </c>
      <c r="F5093" s="3">
        <v>2</v>
      </c>
      <c r="G5093" s="2" t="s">
        <v>18042</v>
      </c>
      <c r="H5093" s="2" t="s">
        <v>21469</v>
      </c>
      <c r="I5093" s="3" t="s">
        <v>21470</v>
      </c>
      <c r="J5093" s="3" t="s">
        <v>1098</v>
      </c>
      <c r="K5093" s="2" t="s">
        <v>21471</v>
      </c>
    </row>
    <row r="5094" spans="1:11" x14ac:dyDescent="0.25">
      <c r="A5094" s="2" t="s">
        <v>21472</v>
      </c>
      <c r="B5094" s="2" t="s">
        <v>23</v>
      </c>
      <c r="C5094" s="2" t="s">
        <v>24</v>
      </c>
      <c r="D5094" s="2" t="s">
        <v>12</v>
      </c>
      <c r="E5094" s="2" t="s">
        <v>378</v>
      </c>
      <c r="F5094" s="3">
        <v>3</v>
      </c>
      <c r="G5094" s="2" t="s">
        <v>18042</v>
      </c>
      <c r="H5094" s="2" t="s">
        <v>21473</v>
      </c>
      <c r="I5094" s="3" t="s">
        <v>21474</v>
      </c>
      <c r="J5094" s="3" t="s">
        <v>1098</v>
      </c>
      <c r="K5094" s="2" t="s">
        <v>21475</v>
      </c>
    </row>
    <row r="5095" spans="1:11" x14ac:dyDescent="0.25">
      <c r="A5095" s="2" t="s">
        <v>21476</v>
      </c>
      <c r="B5095" s="2" t="s">
        <v>23</v>
      </c>
      <c r="C5095" s="2" t="s">
        <v>24</v>
      </c>
      <c r="D5095" s="2" t="s">
        <v>12</v>
      </c>
      <c r="E5095" s="2" t="s">
        <v>378</v>
      </c>
      <c r="F5095" s="3">
        <v>4</v>
      </c>
      <c r="G5095" s="2" t="s">
        <v>18042</v>
      </c>
      <c r="H5095" s="2" t="s">
        <v>21477</v>
      </c>
      <c r="I5095" s="3" t="s">
        <v>21478</v>
      </c>
      <c r="J5095" s="3" t="s">
        <v>1098</v>
      </c>
      <c r="K5095" s="2" t="s">
        <v>21479</v>
      </c>
    </row>
    <row r="5096" spans="1:11" x14ac:dyDescent="0.25">
      <c r="A5096" s="2" t="s">
        <v>21480</v>
      </c>
      <c r="B5096" s="2" t="s">
        <v>23</v>
      </c>
      <c r="C5096" s="2" t="s">
        <v>24</v>
      </c>
      <c r="D5096" s="2" t="s">
        <v>12</v>
      </c>
      <c r="E5096" s="2" t="s">
        <v>378</v>
      </c>
      <c r="F5096" s="3">
        <v>5</v>
      </c>
      <c r="G5096" s="2" t="s">
        <v>18042</v>
      </c>
      <c r="H5096" s="2" t="s">
        <v>21481</v>
      </c>
      <c r="I5096" s="3" t="s">
        <v>21482</v>
      </c>
      <c r="J5096" s="3" t="s">
        <v>1098</v>
      </c>
      <c r="K5096" s="2" t="s">
        <v>21483</v>
      </c>
    </row>
    <row r="5097" spans="1:11" x14ac:dyDescent="0.25">
      <c r="A5097" s="2" t="s">
        <v>21484</v>
      </c>
      <c r="B5097" s="2" t="s">
        <v>23</v>
      </c>
      <c r="C5097" s="2" t="s">
        <v>24</v>
      </c>
      <c r="D5097" s="2" t="s">
        <v>12</v>
      </c>
      <c r="E5097" s="2" t="s">
        <v>378</v>
      </c>
      <c r="F5097" s="3">
        <v>6</v>
      </c>
      <c r="G5097" s="2" t="s">
        <v>18042</v>
      </c>
      <c r="H5097" s="2" t="s">
        <v>21485</v>
      </c>
      <c r="I5097" s="3" t="s">
        <v>21486</v>
      </c>
      <c r="J5097" s="3" t="s">
        <v>1098</v>
      </c>
      <c r="K5097" s="2" t="s">
        <v>21487</v>
      </c>
    </row>
    <row r="5098" spans="1:11" x14ac:dyDescent="0.25">
      <c r="A5098" s="2" t="s">
        <v>21488</v>
      </c>
      <c r="B5098" s="2" t="s">
        <v>23</v>
      </c>
      <c r="C5098" s="2" t="s">
        <v>24</v>
      </c>
      <c r="D5098" s="2" t="s">
        <v>12</v>
      </c>
      <c r="E5098" s="2" t="s">
        <v>378</v>
      </c>
      <c r="F5098" s="3">
        <v>7</v>
      </c>
      <c r="G5098" s="2" t="s">
        <v>18042</v>
      </c>
      <c r="H5098" s="2" t="s">
        <v>21489</v>
      </c>
      <c r="I5098" s="3" t="s">
        <v>21490</v>
      </c>
      <c r="J5098" s="3" t="s">
        <v>1098</v>
      </c>
      <c r="K5098" s="2" t="s">
        <v>21491</v>
      </c>
    </row>
    <row r="5099" spans="1:11" x14ac:dyDescent="0.25">
      <c r="A5099" s="2" t="s">
        <v>21492</v>
      </c>
      <c r="B5099" s="2" t="s">
        <v>23</v>
      </c>
      <c r="C5099" s="2" t="s">
        <v>24</v>
      </c>
      <c r="D5099" s="2" t="s">
        <v>12</v>
      </c>
      <c r="E5099" s="2" t="s">
        <v>378</v>
      </c>
      <c r="F5099" s="3">
        <v>8</v>
      </c>
      <c r="G5099" s="2" t="s">
        <v>18042</v>
      </c>
      <c r="H5099" s="2" t="s">
        <v>21493</v>
      </c>
      <c r="I5099" s="3" t="s">
        <v>21494</v>
      </c>
      <c r="J5099" s="3" t="s">
        <v>1098</v>
      </c>
      <c r="K5099" s="2" t="s">
        <v>21495</v>
      </c>
    </row>
    <row r="5100" spans="1:11" x14ac:dyDescent="0.25">
      <c r="A5100" s="2" t="s">
        <v>21496</v>
      </c>
      <c r="B5100" s="2" t="s">
        <v>23</v>
      </c>
      <c r="C5100" s="2" t="s">
        <v>24</v>
      </c>
      <c r="D5100" s="2" t="s">
        <v>12</v>
      </c>
      <c r="E5100" s="2" t="s">
        <v>378</v>
      </c>
      <c r="F5100" s="3">
        <v>9</v>
      </c>
      <c r="G5100" s="2" t="s">
        <v>18042</v>
      </c>
      <c r="H5100" s="2" t="s">
        <v>21497</v>
      </c>
      <c r="I5100" s="3" t="s">
        <v>21498</v>
      </c>
      <c r="J5100" s="3" t="s">
        <v>1098</v>
      </c>
      <c r="K5100" s="2" t="s">
        <v>21499</v>
      </c>
    </row>
    <row r="5101" spans="1:11" x14ac:dyDescent="0.25">
      <c r="A5101" s="2" t="s">
        <v>21500</v>
      </c>
      <c r="B5101" s="2" t="s">
        <v>23</v>
      </c>
      <c r="C5101" s="2" t="s">
        <v>24</v>
      </c>
      <c r="D5101" s="2" t="s">
        <v>12</v>
      </c>
      <c r="E5101" s="2" t="s">
        <v>378</v>
      </c>
      <c r="F5101" s="3">
        <v>10</v>
      </c>
      <c r="G5101" s="2" t="s">
        <v>18042</v>
      </c>
      <c r="H5101" s="2" t="s">
        <v>21501</v>
      </c>
      <c r="I5101" s="3" t="s">
        <v>21502</v>
      </c>
      <c r="J5101" s="3" t="s">
        <v>1098</v>
      </c>
      <c r="K5101" s="2" t="s">
        <v>21503</v>
      </c>
    </row>
    <row r="5102" spans="1:11" x14ac:dyDescent="0.25">
      <c r="A5102" s="2" t="s">
        <v>21504</v>
      </c>
      <c r="B5102" s="2" t="s">
        <v>23</v>
      </c>
      <c r="C5102" s="2" t="s">
        <v>24</v>
      </c>
      <c r="D5102" s="2" t="s">
        <v>12</v>
      </c>
      <c r="E5102" s="2" t="s">
        <v>430</v>
      </c>
      <c r="F5102" s="3">
        <v>0</v>
      </c>
      <c r="G5102" s="2" t="s">
        <v>18037</v>
      </c>
      <c r="H5102" s="2" t="s">
        <v>21505</v>
      </c>
      <c r="I5102" s="3" t="s">
        <v>21506</v>
      </c>
      <c r="J5102" s="3" t="s">
        <v>1098</v>
      </c>
      <c r="K5102" s="2" t="s">
        <v>21507</v>
      </c>
    </row>
    <row r="5103" spans="1:11" x14ac:dyDescent="0.25">
      <c r="A5103" s="2" t="s">
        <v>21508</v>
      </c>
      <c r="B5103" s="2" t="s">
        <v>23</v>
      </c>
      <c r="C5103" s="2" t="s">
        <v>24</v>
      </c>
      <c r="D5103" s="2" t="s">
        <v>12</v>
      </c>
      <c r="E5103" s="2" t="s">
        <v>430</v>
      </c>
      <c r="F5103" s="3">
        <v>1</v>
      </c>
      <c r="G5103" s="2" t="s">
        <v>18042</v>
      </c>
      <c r="H5103" s="2" t="s">
        <v>21509</v>
      </c>
      <c r="I5103" s="3" t="s">
        <v>21510</v>
      </c>
      <c r="J5103" s="3" t="s">
        <v>1137</v>
      </c>
      <c r="K5103" s="2" t="s">
        <v>21511</v>
      </c>
    </row>
    <row r="5104" spans="1:11" x14ac:dyDescent="0.25">
      <c r="A5104" s="2" t="s">
        <v>21512</v>
      </c>
      <c r="B5104" s="2" t="s">
        <v>23</v>
      </c>
      <c r="C5104" s="2" t="s">
        <v>24</v>
      </c>
      <c r="D5104" s="2" t="s">
        <v>12</v>
      </c>
      <c r="E5104" s="2" t="s">
        <v>430</v>
      </c>
      <c r="F5104" s="3">
        <v>2</v>
      </c>
      <c r="G5104" s="2" t="s">
        <v>18042</v>
      </c>
      <c r="H5104" s="2" t="s">
        <v>21513</v>
      </c>
      <c r="I5104" s="3" t="s">
        <v>21514</v>
      </c>
      <c r="J5104" s="3" t="s">
        <v>1098</v>
      </c>
      <c r="K5104" s="2" t="s">
        <v>21515</v>
      </c>
    </row>
    <row r="5105" spans="1:11" x14ac:dyDescent="0.25">
      <c r="A5105" s="2" t="s">
        <v>21516</v>
      </c>
      <c r="B5105" s="2" t="s">
        <v>23</v>
      </c>
      <c r="C5105" s="2" t="s">
        <v>24</v>
      </c>
      <c r="D5105" s="2" t="s">
        <v>12</v>
      </c>
      <c r="E5105" s="2" t="s">
        <v>430</v>
      </c>
      <c r="F5105" s="3">
        <v>3</v>
      </c>
      <c r="G5105" s="2" t="s">
        <v>18042</v>
      </c>
      <c r="H5105" s="2" t="s">
        <v>21517</v>
      </c>
      <c r="I5105" s="3" t="s">
        <v>21518</v>
      </c>
      <c r="J5105" s="3" t="s">
        <v>1098</v>
      </c>
      <c r="K5105" s="2" t="s">
        <v>21519</v>
      </c>
    </row>
    <row r="5106" spans="1:11" x14ac:dyDescent="0.25">
      <c r="A5106" s="2" t="s">
        <v>21520</v>
      </c>
      <c r="B5106" s="2" t="s">
        <v>23</v>
      </c>
      <c r="C5106" s="2" t="s">
        <v>24</v>
      </c>
      <c r="D5106" s="2" t="s">
        <v>12</v>
      </c>
      <c r="E5106" s="2" t="s">
        <v>430</v>
      </c>
      <c r="F5106" s="3">
        <v>4</v>
      </c>
      <c r="G5106" s="2" t="s">
        <v>18042</v>
      </c>
      <c r="H5106" s="2" t="s">
        <v>21521</v>
      </c>
      <c r="I5106" s="3" t="s">
        <v>21522</v>
      </c>
      <c r="J5106" s="3" t="s">
        <v>1098</v>
      </c>
      <c r="K5106" s="2" t="s">
        <v>21523</v>
      </c>
    </row>
    <row r="5107" spans="1:11" x14ac:dyDescent="0.25">
      <c r="A5107" s="2" t="s">
        <v>21524</v>
      </c>
      <c r="B5107" s="2" t="s">
        <v>23</v>
      </c>
      <c r="C5107" s="2" t="s">
        <v>24</v>
      </c>
      <c r="D5107" s="2" t="s">
        <v>12</v>
      </c>
      <c r="E5107" s="2" t="s">
        <v>430</v>
      </c>
      <c r="F5107" s="3">
        <v>5</v>
      </c>
      <c r="G5107" s="2" t="s">
        <v>18042</v>
      </c>
      <c r="H5107" s="2" t="s">
        <v>21525</v>
      </c>
      <c r="I5107" s="3" t="s">
        <v>21526</v>
      </c>
      <c r="J5107" s="3" t="s">
        <v>1098</v>
      </c>
      <c r="K5107" s="2" t="s">
        <v>21527</v>
      </c>
    </row>
    <row r="5108" spans="1:11" x14ac:dyDescent="0.25">
      <c r="A5108" s="2" t="s">
        <v>21528</v>
      </c>
      <c r="B5108" s="2" t="s">
        <v>23</v>
      </c>
      <c r="C5108" s="2" t="s">
        <v>24</v>
      </c>
      <c r="D5108" s="2" t="s">
        <v>12</v>
      </c>
      <c r="E5108" s="2" t="s">
        <v>430</v>
      </c>
      <c r="F5108" s="3">
        <v>6</v>
      </c>
      <c r="G5108" s="2" t="s">
        <v>18042</v>
      </c>
      <c r="H5108" s="2" t="s">
        <v>21529</v>
      </c>
      <c r="I5108" s="3" t="s">
        <v>21530</v>
      </c>
      <c r="J5108" s="3" t="s">
        <v>1098</v>
      </c>
      <c r="K5108" s="2" t="s">
        <v>21531</v>
      </c>
    </row>
    <row r="5109" spans="1:11" x14ac:dyDescent="0.25">
      <c r="A5109" s="2" t="s">
        <v>21532</v>
      </c>
      <c r="B5109" s="2" t="s">
        <v>23</v>
      </c>
      <c r="C5109" s="2" t="s">
        <v>24</v>
      </c>
      <c r="D5109" s="2" t="s">
        <v>12</v>
      </c>
      <c r="E5109" s="2" t="s">
        <v>430</v>
      </c>
      <c r="F5109" s="3">
        <v>7</v>
      </c>
      <c r="G5109" s="2" t="s">
        <v>18042</v>
      </c>
      <c r="H5109" s="2" t="s">
        <v>21533</v>
      </c>
      <c r="I5109" s="3" t="s">
        <v>21534</v>
      </c>
      <c r="J5109" s="3" t="s">
        <v>1098</v>
      </c>
      <c r="K5109" s="2" t="s">
        <v>21535</v>
      </c>
    </row>
    <row r="5110" spans="1:11" x14ac:dyDescent="0.25">
      <c r="A5110" s="2" t="s">
        <v>21536</v>
      </c>
      <c r="B5110" s="2" t="s">
        <v>23</v>
      </c>
      <c r="C5110" s="2" t="s">
        <v>24</v>
      </c>
      <c r="D5110" s="2" t="s">
        <v>12</v>
      </c>
      <c r="E5110" s="2" t="s">
        <v>430</v>
      </c>
      <c r="F5110" s="3">
        <v>8</v>
      </c>
      <c r="G5110" s="2" t="s">
        <v>18042</v>
      </c>
      <c r="H5110" s="2" t="s">
        <v>21537</v>
      </c>
      <c r="I5110" s="3" t="s">
        <v>21538</v>
      </c>
      <c r="J5110" s="3" t="s">
        <v>1098</v>
      </c>
      <c r="K5110" s="2" t="s">
        <v>21539</v>
      </c>
    </row>
    <row r="5111" spans="1:11" x14ac:dyDescent="0.25">
      <c r="A5111" s="2" t="s">
        <v>21540</v>
      </c>
      <c r="B5111" s="2" t="s">
        <v>23</v>
      </c>
      <c r="C5111" s="2" t="s">
        <v>24</v>
      </c>
      <c r="D5111" s="2" t="s">
        <v>12</v>
      </c>
      <c r="E5111" s="2" t="s">
        <v>430</v>
      </c>
      <c r="F5111" s="3">
        <v>9</v>
      </c>
      <c r="G5111" s="2" t="s">
        <v>18042</v>
      </c>
      <c r="H5111" s="2" t="s">
        <v>21541</v>
      </c>
      <c r="I5111" s="3" t="s">
        <v>21542</v>
      </c>
      <c r="J5111" s="3" t="s">
        <v>1098</v>
      </c>
      <c r="K5111" s="2" t="s">
        <v>21543</v>
      </c>
    </row>
    <row r="5112" spans="1:11" x14ac:dyDescent="0.25">
      <c r="A5112" s="2" t="s">
        <v>21544</v>
      </c>
      <c r="B5112" s="2" t="s">
        <v>23</v>
      </c>
      <c r="C5112" s="2" t="s">
        <v>24</v>
      </c>
      <c r="D5112" s="2" t="s">
        <v>12</v>
      </c>
      <c r="E5112" s="2" t="s">
        <v>430</v>
      </c>
      <c r="F5112" s="3">
        <v>10</v>
      </c>
      <c r="G5112" s="2" t="s">
        <v>18042</v>
      </c>
      <c r="H5112" s="2" t="s">
        <v>21545</v>
      </c>
      <c r="I5112" s="3" t="s">
        <v>21546</v>
      </c>
      <c r="J5112" s="3" t="s">
        <v>1098</v>
      </c>
      <c r="K5112" s="2" t="s">
        <v>21547</v>
      </c>
    </row>
    <row r="5113" spans="1:11" x14ac:dyDescent="0.25">
      <c r="A5113" s="2" t="s">
        <v>21548</v>
      </c>
      <c r="B5113" s="2" t="s">
        <v>23</v>
      </c>
      <c r="C5113" s="2" t="s">
        <v>24</v>
      </c>
      <c r="D5113" s="2" t="s">
        <v>12</v>
      </c>
      <c r="E5113" s="2" t="s">
        <v>393</v>
      </c>
      <c r="F5113" s="3">
        <v>0</v>
      </c>
      <c r="G5113" s="2" t="s">
        <v>18037</v>
      </c>
      <c r="H5113" s="2" t="s">
        <v>21549</v>
      </c>
      <c r="I5113" s="3" t="s">
        <v>21550</v>
      </c>
      <c r="J5113" s="3" t="s">
        <v>1098</v>
      </c>
      <c r="K5113" s="2" t="s">
        <v>21551</v>
      </c>
    </row>
    <row r="5114" spans="1:11" x14ac:dyDescent="0.25">
      <c r="A5114" s="2" t="s">
        <v>21552</v>
      </c>
      <c r="B5114" s="2" t="s">
        <v>23</v>
      </c>
      <c r="C5114" s="2" t="s">
        <v>24</v>
      </c>
      <c r="D5114" s="2" t="s">
        <v>12</v>
      </c>
      <c r="E5114" s="2" t="s">
        <v>393</v>
      </c>
      <c r="F5114" s="3">
        <v>1</v>
      </c>
      <c r="G5114" s="2" t="s">
        <v>18042</v>
      </c>
      <c r="H5114" s="2" t="s">
        <v>21553</v>
      </c>
      <c r="I5114" s="3" t="s">
        <v>21554</v>
      </c>
      <c r="J5114" s="3" t="s">
        <v>1098</v>
      </c>
      <c r="K5114" s="2" t="s">
        <v>21555</v>
      </c>
    </row>
    <row r="5115" spans="1:11" x14ac:dyDescent="0.25">
      <c r="A5115" s="2" t="s">
        <v>21556</v>
      </c>
      <c r="B5115" s="2" t="s">
        <v>23</v>
      </c>
      <c r="C5115" s="2" t="s">
        <v>24</v>
      </c>
      <c r="D5115" s="2" t="s">
        <v>12</v>
      </c>
      <c r="E5115" s="2" t="s">
        <v>393</v>
      </c>
      <c r="F5115" s="3">
        <v>2</v>
      </c>
      <c r="G5115" s="2" t="s">
        <v>18042</v>
      </c>
      <c r="H5115" s="2" t="s">
        <v>21557</v>
      </c>
      <c r="I5115" s="3" t="s">
        <v>21558</v>
      </c>
      <c r="J5115" s="3" t="s">
        <v>1098</v>
      </c>
      <c r="K5115" s="2" t="s">
        <v>21559</v>
      </c>
    </row>
    <row r="5116" spans="1:11" x14ac:dyDescent="0.25">
      <c r="A5116" s="2" t="s">
        <v>21560</v>
      </c>
      <c r="B5116" s="2" t="s">
        <v>23</v>
      </c>
      <c r="C5116" s="2" t="s">
        <v>24</v>
      </c>
      <c r="D5116" s="2" t="s">
        <v>12</v>
      </c>
      <c r="E5116" s="2" t="s">
        <v>393</v>
      </c>
      <c r="F5116" s="3">
        <v>3</v>
      </c>
      <c r="G5116" s="2" t="s">
        <v>18042</v>
      </c>
      <c r="H5116" s="2" t="s">
        <v>21561</v>
      </c>
      <c r="I5116" s="3" t="s">
        <v>21562</v>
      </c>
      <c r="J5116" s="3" t="s">
        <v>1098</v>
      </c>
      <c r="K5116" s="2" t="s">
        <v>21563</v>
      </c>
    </row>
    <row r="5117" spans="1:11" x14ac:dyDescent="0.25">
      <c r="A5117" s="2" t="s">
        <v>21564</v>
      </c>
      <c r="B5117" s="2" t="s">
        <v>23</v>
      </c>
      <c r="C5117" s="2" t="s">
        <v>24</v>
      </c>
      <c r="D5117" s="2" t="s">
        <v>12</v>
      </c>
      <c r="E5117" s="2" t="s">
        <v>393</v>
      </c>
      <c r="F5117" s="3">
        <v>4</v>
      </c>
      <c r="G5117" s="2" t="s">
        <v>18042</v>
      </c>
      <c r="H5117" s="2" t="s">
        <v>21565</v>
      </c>
      <c r="I5117" s="3" t="s">
        <v>21566</v>
      </c>
      <c r="J5117" s="3" t="s">
        <v>1098</v>
      </c>
      <c r="K5117" s="2" t="s">
        <v>21567</v>
      </c>
    </row>
    <row r="5118" spans="1:11" x14ac:dyDescent="0.25">
      <c r="A5118" s="2" t="s">
        <v>21568</v>
      </c>
      <c r="B5118" s="2" t="s">
        <v>23</v>
      </c>
      <c r="C5118" s="2" t="s">
        <v>24</v>
      </c>
      <c r="D5118" s="2" t="s">
        <v>12</v>
      </c>
      <c r="E5118" s="2" t="s">
        <v>393</v>
      </c>
      <c r="F5118" s="3">
        <v>5</v>
      </c>
      <c r="G5118" s="2" t="s">
        <v>18042</v>
      </c>
      <c r="H5118" s="2" t="s">
        <v>21569</v>
      </c>
      <c r="I5118" s="3" t="s">
        <v>21570</v>
      </c>
      <c r="J5118" s="3" t="s">
        <v>1098</v>
      </c>
      <c r="K5118" s="2" t="s">
        <v>21571</v>
      </c>
    </row>
    <row r="5119" spans="1:11" x14ac:dyDescent="0.25">
      <c r="A5119" s="2" t="s">
        <v>21572</v>
      </c>
      <c r="B5119" s="2" t="s">
        <v>23</v>
      </c>
      <c r="C5119" s="2" t="s">
        <v>24</v>
      </c>
      <c r="D5119" s="2" t="s">
        <v>12</v>
      </c>
      <c r="E5119" s="2" t="s">
        <v>393</v>
      </c>
      <c r="F5119" s="3">
        <v>6</v>
      </c>
      <c r="G5119" s="2" t="s">
        <v>18042</v>
      </c>
      <c r="H5119" s="2" t="s">
        <v>21573</v>
      </c>
      <c r="I5119" s="3" t="s">
        <v>21574</v>
      </c>
      <c r="J5119" s="3" t="s">
        <v>1098</v>
      </c>
      <c r="K5119" s="2" t="s">
        <v>21575</v>
      </c>
    </row>
    <row r="5120" spans="1:11" x14ac:dyDescent="0.25">
      <c r="A5120" s="2" t="s">
        <v>21576</v>
      </c>
      <c r="B5120" s="2" t="s">
        <v>23</v>
      </c>
      <c r="C5120" s="2" t="s">
        <v>24</v>
      </c>
      <c r="D5120" s="2" t="s">
        <v>12</v>
      </c>
      <c r="E5120" s="2" t="s">
        <v>393</v>
      </c>
      <c r="F5120" s="3">
        <v>7</v>
      </c>
      <c r="G5120" s="2" t="s">
        <v>18042</v>
      </c>
      <c r="H5120" s="2" t="s">
        <v>21577</v>
      </c>
      <c r="I5120" s="3" t="s">
        <v>21578</v>
      </c>
      <c r="J5120" s="3" t="s">
        <v>1098</v>
      </c>
      <c r="K5120" s="2" t="s">
        <v>21579</v>
      </c>
    </row>
    <row r="5121" spans="1:11" x14ac:dyDescent="0.25">
      <c r="A5121" s="2" t="s">
        <v>21580</v>
      </c>
      <c r="B5121" s="2" t="s">
        <v>23</v>
      </c>
      <c r="C5121" s="2" t="s">
        <v>24</v>
      </c>
      <c r="D5121" s="2" t="s">
        <v>12</v>
      </c>
      <c r="E5121" s="2" t="s">
        <v>393</v>
      </c>
      <c r="F5121" s="3">
        <v>8</v>
      </c>
      <c r="G5121" s="2" t="s">
        <v>18042</v>
      </c>
      <c r="H5121" s="2" t="s">
        <v>21581</v>
      </c>
      <c r="I5121" s="3" t="s">
        <v>21582</v>
      </c>
      <c r="J5121" s="3" t="s">
        <v>1098</v>
      </c>
      <c r="K5121" s="2" t="s">
        <v>21583</v>
      </c>
    </row>
    <row r="5122" spans="1:11" x14ac:dyDescent="0.25">
      <c r="A5122" s="2" t="s">
        <v>21584</v>
      </c>
      <c r="B5122" s="2" t="s">
        <v>23</v>
      </c>
      <c r="C5122" s="2" t="s">
        <v>24</v>
      </c>
      <c r="D5122" s="2" t="s">
        <v>12</v>
      </c>
      <c r="E5122" s="2" t="s">
        <v>393</v>
      </c>
      <c r="F5122" s="3">
        <v>9</v>
      </c>
      <c r="G5122" s="2" t="s">
        <v>18042</v>
      </c>
      <c r="H5122" s="2" t="s">
        <v>21585</v>
      </c>
      <c r="I5122" s="3" t="s">
        <v>21586</v>
      </c>
      <c r="J5122" s="3" t="s">
        <v>1098</v>
      </c>
      <c r="K5122" s="2" t="s">
        <v>21587</v>
      </c>
    </row>
    <row r="5123" spans="1:11" x14ac:dyDescent="0.25">
      <c r="A5123" s="2" t="s">
        <v>21588</v>
      </c>
      <c r="B5123" s="2" t="s">
        <v>23</v>
      </c>
      <c r="C5123" s="2" t="s">
        <v>24</v>
      </c>
      <c r="D5123" s="2" t="s">
        <v>12</v>
      </c>
      <c r="E5123" s="2" t="s">
        <v>393</v>
      </c>
      <c r="F5123" s="3">
        <v>10</v>
      </c>
      <c r="G5123" s="2" t="s">
        <v>18042</v>
      </c>
      <c r="H5123" s="2" t="s">
        <v>21589</v>
      </c>
      <c r="I5123" s="3" t="s">
        <v>21590</v>
      </c>
      <c r="J5123" s="3" t="s">
        <v>1098</v>
      </c>
      <c r="K5123" s="2" t="s">
        <v>21591</v>
      </c>
    </row>
    <row r="5124" spans="1:11" x14ac:dyDescent="0.25">
      <c r="A5124" s="2" t="s">
        <v>21592</v>
      </c>
      <c r="B5124" s="2" t="s">
        <v>23</v>
      </c>
      <c r="C5124" s="2" t="s">
        <v>24</v>
      </c>
      <c r="D5124" s="2" t="s">
        <v>12</v>
      </c>
      <c r="E5124" s="2" t="s">
        <v>398</v>
      </c>
      <c r="F5124" s="3">
        <v>0</v>
      </c>
      <c r="G5124" s="2" t="s">
        <v>18037</v>
      </c>
      <c r="H5124" s="2" t="s">
        <v>21593</v>
      </c>
      <c r="I5124" s="3" t="s">
        <v>21594</v>
      </c>
      <c r="J5124" s="3" t="s">
        <v>1098</v>
      </c>
      <c r="K5124" s="2" t="s">
        <v>21595</v>
      </c>
    </row>
    <row r="5125" spans="1:11" x14ac:dyDescent="0.25">
      <c r="A5125" s="2" t="s">
        <v>21596</v>
      </c>
      <c r="B5125" s="2" t="s">
        <v>23</v>
      </c>
      <c r="C5125" s="2" t="s">
        <v>24</v>
      </c>
      <c r="D5125" s="2" t="s">
        <v>12</v>
      </c>
      <c r="E5125" s="2" t="s">
        <v>398</v>
      </c>
      <c r="F5125" s="3">
        <v>1</v>
      </c>
      <c r="G5125" s="2" t="s">
        <v>18042</v>
      </c>
      <c r="H5125" s="2" t="s">
        <v>21597</v>
      </c>
      <c r="I5125" s="3" t="s">
        <v>21598</v>
      </c>
      <c r="J5125" s="3" t="s">
        <v>1098</v>
      </c>
      <c r="K5125" s="2" t="s">
        <v>21599</v>
      </c>
    </row>
    <row r="5126" spans="1:11" x14ac:dyDescent="0.25">
      <c r="A5126" s="2" t="s">
        <v>21600</v>
      </c>
      <c r="B5126" s="2" t="s">
        <v>23</v>
      </c>
      <c r="C5126" s="2" t="s">
        <v>24</v>
      </c>
      <c r="D5126" s="2" t="s">
        <v>12</v>
      </c>
      <c r="E5126" s="2" t="s">
        <v>398</v>
      </c>
      <c r="F5126" s="3">
        <v>2</v>
      </c>
      <c r="G5126" s="2" t="s">
        <v>18042</v>
      </c>
      <c r="H5126" s="2" t="s">
        <v>21601</v>
      </c>
      <c r="I5126" s="3" t="s">
        <v>21602</v>
      </c>
      <c r="J5126" s="3" t="s">
        <v>1098</v>
      </c>
      <c r="K5126" s="2" t="s">
        <v>21603</v>
      </c>
    </row>
    <row r="5127" spans="1:11" x14ac:dyDescent="0.25">
      <c r="A5127" s="2" t="s">
        <v>21604</v>
      </c>
      <c r="B5127" s="2" t="s">
        <v>23</v>
      </c>
      <c r="C5127" s="2" t="s">
        <v>24</v>
      </c>
      <c r="D5127" s="2" t="s">
        <v>12</v>
      </c>
      <c r="E5127" s="2" t="s">
        <v>398</v>
      </c>
      <c r="F5127" s="3">
        <v>3</v>
      </c>
      <c r="G5127" s="2" t="s">
        <v>18042</v>
      </c>
      <c r="H5127" s="2" t="s">
        <v>21605</v>
      </c>
      <c r="I5127" s="3" t="s">
        <v>21606</v>
      </c>
      <c r="J5127" s="3" t="s">
        <v>1098</v>
      </c>
      <c r="K5127" s="2" t="s">
        <v>21607</v>
      </c>
    </row>
    <row r="5128" spans="1:11" x14ac:dyDescent="0.25">
      <c r="A5128" s="2" t="s">
        <v>21608</v>
      </c>
      <c r="B5128" s="2" t="s">
        <v>23</v>
      </c>
      <c r="C5128" s="2" t="s">
        <v>24</v>
      </c>
      <c r="D5128" s="2" t="s">
        <v>12</v>
      </c>
      <c r="E5128" s="2" t="s">
        <v>398</v>
      </c>
      <c r="F5128" s="3">
        <v>4</v>
      </c>
      <c r="G5128" s="2" t="s">
        <v>18042</v>
      </c>
      <c r="H5128" s="2" t="s">
        <v>21609</v>
      </c>
      <c r="I5128" s="3" t="s">
        <v>21610</v>
      </c>
      <c r="J5128" s="3" t="s">
        <v>1098</v>
      </c>
      <c r="K5128" s="2" t="s">
        <v>21611</v>
      </c>
    </row>
    <row r="5129" spans="1:11" x14ac:dyDescent="0.25">
      <c r="A5129" s="2" t="s">
        <v>21612</v>
      </c>
      <c r="B5129" s="2" t="s">
        <v>23</v>
      </c>
      <c r="C5129" s="2" t="s">
        <v>24</v>
      </c>
      <c r="D5129" s="2" t="s">
        <v>12</v>
      </c>
      <c r="E5129" s="2" t="s">
        <v>398</v>
      </c>
      <c r="F5129" s="3">
        <v>5</v>
      </c>
      <c r="G5129" s="2" t="s">
        <v>18042</v>
      </c>
      <c r="H5129" s="2" t="s">
        <v>21613</v>
      </c>
      <c r="I5129" s="3" t="s">
        <v>21614</v>
      </c>
      <c r="J5129" s="3" t="s">
        <v>1098</v>
      </c>
      <c r="K5129" s="2" t="s">
        <v>21615</v>
      </c>
    </row>
    <row r="5130" spans="1:11" x14ac:dyDescent="0.25">
      <c r="A5130" s="2" t="s">
        <v>21616</v>
      </c>
      <c r="B5130" s="2" t="s">
        <v>23</v>
      </c>
      <c r="C5130" s="2" t="s">
        <v>24</v>
      </c>
      <c r="D5130" s="2" t="s">
        <v>12</v>
      </c>
      <c r="E5130" s="2" t="s">
        <v>398</v>
      </c>
      <c r="F5130" s="3">
        <v>6</v>
      </c>
      <c r="G5130" s="2" t="s">
        <v>18042</v>
      </c>
      <c r="H5130" s="2" t="s">
        <v>21617</v>
      </c>
      <c r="I5130" s="3" t="s">
        <v>21618</v>
      </c>
      <c r="J5130" s="3" t="s">
        <v>1098</v>
      </c>
      <c r="K5130" s="2" t="s">
        <v>21619</v>
      </c>
    </row>
    <row r="5131" spans="1:11" x14ac:dyDescent="0.25">
      <c r="A5131" s="2" t="s">
        <v>21620</v>
      </c>
      <c r="B5131" s="2" t="s">
        <v>23</v>
      </c>
      <c r="C5131" s="2" t="s">
        <v>24</v>
      </c>
      <c r="D5131" s="2" t="s">
        <v>12</v>
      </c>
      <c r="E5131" s="2" t="s">
        <v>398</v>
      </c>
      <c r="F5131" s="3">
        <v>7</v>
      </c>
      <c r="G5131" s="2" t="s">
        <v>18042</v>
      </c>
      <c r="H5131" s="2" t="s">
        <v>21621</v>
      </c>
      <c r="I5131" s="3" t="s">
        <v>21622</v>
      </c>
      <c r="J5131" s="3" t="s">
        <v>1098</v>
      </c>
      <c r="K5131" s="2" t="s">
        <v>21623</v>
      </c>
    </row>
    <row r="5132" spans="1:11" x14ac:dyDescent="0.25">
      <c r="A5132" s="2" t="s">
        <v>21624</v>
      </c>
      <c r="B5132" s="2" t="s">
        <v>23</v>
      </c>
      <c r="C5132" s="2" t="s">
        <v>24</v>
      </c>
      <c r="D5132" s="2" t="s">
        <v>12</v>
      </c>
      <c r="E5132" s="2" t="s">
        <v>398</v>
      </c>
      <c r="F5132" s="3">
        <v>8</v>
      </c>
      <c r="G5132" s="2" t="s">
        <v>18042</v>
      </c>
      <c r="H5132" s="2" t="s">
        <v>21625</v>
      </c>
      <c r="I5132" s="3" t="s">
        <v>21626</v>
      </c>
      <c r="J5132" s="3" t="s">
        <v>1098</v>
      </c>
      <c r="K5132" s="2" t="s">
        <v>21627</v>
      </c>
    </row>
    <row r="5133" spans="1:11" x14ac:dyDescent="0.25">
      <c r="A5133" s="2" t="s">
        <v>21628</v>
      </c>
      <c r="B5133" s="2" t="s">
        <v>23</v>
      </c>
      <c r="C5133" s="2" t="s">
        <v>24</v>
      </c>
      <c r="D5133" s="2" t="s">
        <v>12</v>
      </c>
      <c r="E5133" s="2" t="s">
        <v>398</v>
      </c>
      <c r="F5133" s="3">
        <v>9</v>
      </c>
      <c r="G5133" s="2" t="s">
        <v>18042</v>
      </c>
      <c r="H5133" s="2" t="s">
        <v>21629</v>
      </c>
      <c r="I5133" s="3" t="s">
        <v>21630</v>
      </c>
      <c r="J5133" s="3" t="s">
        <v>1098</v>
      </c>
      <c r="K5133" s="2" t="s">
        <v>21631</v>
      </c>
    </row>
    <row r="5134" spans="1:11" x14ac:dyDescent="0.25">
      <c r="A5134" s="2" t="s">
        <v>21632</v>
      </c>
      <c r="B5134" s="2" t="s">
        <v>23</v>
      </c>
      <c r="C5134" s="2" t="s">
        <v>24</v>
      </c>
      <c r="D5134" s="2" t="s">
        <v>12</v>
      </c>
      <c r="E5134" s="2" t="s">
        <v>398</v>
      </c>
      <c r="F5134" s="3">
        <v>10</v>
      </c>
      <c r="G5134" s="2" t="s">
        <v>18042</v>
      </c>
      <c r="H5134" s="2" t="s">
        <v>21633</v>
      </c>
      <c r="I5134" s="3" t="s">
        <v>21634</v>
      </c>
      <c r="J5134" s="3" t="s">
        <v>1098</v>
      </c>
      <c r="K5134" s="2" t="s">
        <v>21635</v>
      </c>
    </row>
    <row r="5135" spans="1:11" x14ac:dyDescent="0.25">
      <c r="A5135" s="2" t="s">
        <v>21636</v>
      </c>
      <c r="B5135" s="2" t="s">
        <v>23</v>
      </c>
      <c r="C5135" s="2" t="s">
        <v>24</v>
      </c>
      <c r="D5135" s="2" t="s">
        <v>12</v>
      </c>
      <c r="E5135" s="2" t="s">
        <v>373</v>
      </c>
      <c r="F5135" s="3">
        <v>0</v>
      </c>
      <c r="G5135" s="2" t="s">
        <v>18037</v>
      </c>
      <c r="H5135" s="2" t="s">
        <v>21637</v>
      </c>
      <c r="I5135" s="3" t="s">
        <v>21638</v>
      </c>
      <c r="J5135" s="3" t="s">
        <v>1098</v>
      </c>
      <c r="K5135" s="2" t="s">
        <v>21639</v>
      </c>
    </row>
    <row r="5136" spans="1:11" x14ac:dyDescent="0.25">
      <c r="A5136" s="2" t="s">
        <v>21640</v>
      </c>
      <c r="B5136" s="2" t="s">
        <v>23</v>
      </c>
      <c r="C5136" s="2" t="s">
        <v>24</v>
      </c>
      <c r="D5136" s="2" t="s">
        <v>12</v>
      </c>
      <c r="E5136" s="2" t="s">
        <v>373</v>
      </c>
      <c r="F5136" s="3">
        <v>1</v>
      </c>
      <c r="G5136" s="2" t="s">
        <v>18042</v>
      </c>
      <c r="H5136" s="2" t="s">
        <v>21641</v>
      </c>
      <c r="I5136" s="3" t="s">
        <v>21642</v>
      </c>
      <c r="J5136" s="3" t="s">
        <v>1098</v>
      </c>
      <c r="K5136" s="2" t="s">
        <v>21643</v>
      </c>
    </row>
    <row r="5137" spans="1:11" x14ac:dyDescent="0.25">
      <c r="A5137" s="2" t="s">
        <v>21644</v>
      </c>
      <c r="B5137" s="2" t="s">
        <v>23</v>
      </c>
      <c r="C5137" s="2" t="s">
        <v>24</v>
      </c>
      <c r="D5137" s="2" t="s">
        <v>12</v>
      </c>
      <c r="E5137" s="2" t="s">
        <v>373</v>
      </c>
      <c r="F5137" s="3">
        <v>2</v>
      </c>
      <c r="G5137" s="2" t="s">
        <v>18042</v>
      </c>
      <c r="H5137" s="2" t="s">
        <v>21645</v>
      </c>
      <c r="I5137" s="3" t="s">
        <v>21646</v>
      </c>
      <c r="J5137" s="3" t="s">
        <v>1098</v>
      </c>
      <c r="K5137" s="2" t="s">
        <v>21647</v>
      </c>
    </row>
    <row r="5138" spans="1:11" x14ac:dyDescent="0.25">
      <c r="A5138" s="2" t="s">
        <v>21648</v>
      </c>
      <c r="B5138" s="2" t="s">
        <v>23</v>
      </c>
      <c r="C5138" s="2" t="s">
        <v>24</v>
      </c>
      <c r="D5138" s="2" t="s">
        <v>12</v>
      </c>
      <c r="E5138" s="2" t="s">
        <v>373</v>
      </c>
      <c r="F5138" s="3">
        <v>3</v>
      </c>
      <c r="G5138" s="2" t="s">
        <v>18042</v>
      </c>
      <c r="H5138" s="2" t="s">
        <v>21649</v>
      </c>
      <c r="I5138" s="3" t="s">
        <v>21650</v>
      </c>
      <c r="J5138" s="3" t="s">
        <v>1098</v>
      </c>
      <c r="K5138" s="2" t="s">
        <v>21651</v>
      </c>
    </row>
    <row r="5139" spans="1:11" x14ac:dyDescent="0.25">
      <c r="A5139" s="2" t="s">
        <v>21652</v>
      </c>
      <c r="B5139" s="2" t="s">
        <v>23</v>
      </c>
      <c r="C5139" s="2" t="s">
        <v>24</v>
      </c>
      <c r="D5139" s="2" t="s">
        <v>12</v>
      </c>
      <c r="E5139" s="2" t="s">
        <v>373</v>
      </c>
      <c r="F5139" s="3">
        <v>4</v>
      </c>
      <c r="G5139" s="2" t="s">
        <v>18042</v>
      </c>
      <c r="H5139" s="2" t="s">
        <v>21653</v>
      </c>
      <c r="I5139" s="3" t="s">
        <v>21654</v>
      </c>
      <c r="J5139" s="3" t="s">
        <v>1098</v>
      </c>
      <c r="K5139" s="2" t="s">
        <v>21655</v>
      </c>
    </row>
    <row r="5140" spans="1:11" x14ac:dyDescent="0.25">
      <c r="A5140" s="2" t="s">
        <v>21656</v>
      </c>
      <c r="B5140" s="2" t="s">
        <v>23</v>
      </c>
      <c r="C5140" s="2" t="s">
        <v>24</v>
      </c>
      <c r="D5140" s="2" t="s">
        <v>12</v>
      </c>
      <c r="E5140" s="2" t="s">
        <v>373</v>
      </c>
      <c r="F5140" s="3">
        <v>5</v>
      </c>
      <c r="G5140" s="2" t="s">
        <v>18042</v>
      </c>
      <c r="H5140" s="2" t="s">
        <v>21657</v>
      </c>
      <c r="I5140" s="3" t="s">
        <v>21658</v>
      </c>
      <c r="J5140" s="3" t="s">
        <v>1098</v>
      </c>
      <c r="K5140" s="2" t="s">
        <v>21659</v>
      </c>
    </row>
    <row r="5141" spans="1:11" x14ac:dyDescent="0.25">
      <c r="A5141" s="2" t="s">
        <v>21660</v>
      </c>
      <c r="B5141" s="2" t="s">
        <v>23</v>
      </c>
      <c r="C5141" s="2" t="s">
        <v>24</v>
      </c>
      <c r="D5141" s="2" t="s">
        <v>12</v>
      </c>
      <c r="E5141" s="2" t="s">
        <v>373</v>
      </c>
      <c r="F5141" s="3">
        <v>6</v>
      </c>
      <c r="G5141" s="2" t="s">
        <v>18042</v>
      </c>
      <c r="H5141" s="2" t="s">
        <v>21661</v>
      </c>
      <c r="I5141" s="3" t="s">
        <v>21662</v>
      </c>
      <c r="J5141" s="3" t="s">
        <v>1098</v>
      </c>
      <c r="K5141" s="2" t="s">
        <v>21663</v>
      </c>
    </row>
    <row r="5142" spans="1:11" x14ac:dyDescent="0.25">
      <c r="A5142" s="2" t="s">
        <v>21664</v>
      </c>
      <c r="B5142" s="2" t="s">
        <v>23</v>
      </c>
      <c r="C5142" s="2" t="s">
        <v>24</v>
      </c>
      <c r="D5142" s="2" t="s">
        <v>12</v>
      </c>
      <c r="E5142" s="2" t="s">
        <v>373</v>
      </c>
      <c r="F5142" s="3">
        <v>7</v>
      </c>
      <c r="G5142" s="2" t="s">
        <v>18042</v>
      </c>
      <c r="H5142" s="2" t="s">
        <v>21665</v>
      </c>
      <c r="I5142" s="3" t="s">
        <v>21666</v>
      </c>
      <c r="J5142" s="3" t="s">
        <v>1098</v>
      </c>
      <c r="K5142" s="2" t="s">
        <v>21667</v>
      </c>
    </row>
    <row r="5143" spans="1:11" x14ac:dyDescent="0.25">
      <c r="A5143" s="2" t="s">
        <v>21668</v>
      </c>
      <c r="B5143" s="2" t="s">
        <v>23</v>
      </c>
      <c r="C5143" s="2" t="s">
        <v>24</v>
      </c>
      <c r="D5143" s="2" t="s">
        <v>12</v>
      </c>
      <c r="E5143" s="2" t="s">
        <v>373</v>
      </c>
      <c r="F5143" s="3">
        <v>8</v>
      </c>
      <c r="G5143" s="2" t="s">
        <v>18042</v>
      </c>
      <c r="H5143" s="2" t="s">
        <v>21669</v>
      </c>
      <c r="I5143" s="3" t="s">
        <v>21670</v>
      </c>
      <c r="J5143" s="3" t="s">
        <v>1098</v>
      </c>
      <c r="K5143" s="2" t="s">
        <v>21671</v>
      </c>
    </row>
    <row r="5144" spans="1:11" x14ac:dyDescent="0.25">
      <c r="A5144" s="2" t="s">
        <v>21672</v>
      </c>
      <c r="B5144" s="2" t="s">
        <v>23</v>
      </c>
      <c r="C5144" s="2" t="s">
        <v>24</v>
      </c>
      <c r="D5144" s="2" t="s">
        <v>12</v>
      </c>
      <c r="E5144" s="2" t="s">
        <v>373</v>
      </c>
      <c r="F5144" s="3">
        <v>9</v>
      </c>
      <c r="G5144" s="2" t="s">
        <v>18042</v>
      </c>
      <c r="H5144" s="2" t="s">
        <v>21673</v>
      </c>
      <c r="I5144" s="3" t="s">
        <v>21674</v>
      </c>
      <c r="J5144" s="3" t="s">
        <v>1098</v>
      </c>
      <c r="K5144" s="2" t="s">
        <v>21675</v>
      </c>
    </row>
    <row r="5145" spans="1:11" x14ac:dyDescent="0.25">
      <c r="A5145" s="2" t="s">
        <v>21676</v>
      </c>
      <c r="B5145" s="2" t="s">
        <v>23</v>
      </c>
      <c r="C5145" s="2" t="s">
        <v>24</v>
      </c>
      <c r="D5145" s="2" t="s">
        <v>12</v>
      </c>
      <c r="E5145" s="2" t="s">
        <v>373</v>
      </c>
      <c r="F5145" s="3">
        <v>10</v>
      </c>
      <c r="G5145" s="2" t="s">
        <v>18042</v>
      </c>
      <c r="H5145" s="2" t="s">
        <v>21677</v>
      </c>
      <c r="I5145" s="3" t="s">
        <v>21678</v>
      </c>
      <c r="J5145" s="3" t="s">
        <v>1098</v>
      </c>
      <c r="K5145" s="2" t="s">
        <v>21679</v>
      </c>
    </row>
    <row r="5146" spans="1:11" x14ac:dyDescent="0.25">
      <c r="A5146" s="2" t="s">
        <v>21680</v>
      </c>
      <c r="B5146" s="2" t="s">
        <v>23</v>
      </c>
      <c r="C5146" s="2" t="s">
        <v>24</v>
      </c>
      <c r="D5146" s="2" t="s">
        <v>12</v>
      </c>
      <c r="E5146" s="2" t="s">
        <v>385</v>
      </c>
      <c r="F5146" s="3">
        <v>0</v>
      </c>
      <c r="G5146" s="2" t="s">
        <v>18037</v>
      </c>
      <c r="H5146" s="2" t="s">
        <v>21681</v>
      </c>
      <c r="I5146" s="3" t="s">
        <v>21682</v>
      </c>
      <c r="J5146" s="3" t="s">
        <v>2720</v>
      </c>
      <c r="K5146" s="2" t="s">
        <v>21683</v>
      </c>
    </row>
    <row r="5147" spans="1:11" x14ac:dyDescent="0.25">
      <c r="A5147" s="2" t="s">
        <v>21684</v>
      </c>
      <c r="B5147" s="2" t="s">
        <v>23</v>
      </c>
      <c r="C5147" s="2" t="s">
        <v>24</v>
      </c>
      <c r="D5147" s="2" t="s">
        <v>12</v>
      </c>
      <c r="E5147" s="2" t="s">
        <v>385</v>
      </c>
      <c r="F5147" s="3">
        <v>1</v>
      </c>
      <c r="G5147" s="2" t="s">
        <v>18042</v>
      </c>
      <c r="H5147" s="2" t="s">
        <v>21685</v>
      </c>
      <c r="I5147" s="3" t="s">
        <v>21686</v>
      </c>
      <c r="J5147" s="3" t="s">
        <v>1098</v>
      </c>
      <c r="K5147" s="2" t="s">
        <v>21687</v>
      </c>
    </row>
    <row r="5148" spans="1:11" x14ac:dyDescent="0.25">
      <c r="A5148" s="2" t="s">
        <v>21688</v>
      </c>
      <c r="B5148" s="2" t="s">
        <v>23</v>
      </c>
      <c r="C5148" s="2" t="s">
        <v>24</v>
      </c>
      <c r="D5148" s="2" t="s">
        <v>12</v>
      </c>
      <c r="E5148" s="2" t="s">
        <v>385</v>
      </c>
      <c r="F5148" s="3">
        <v>2</v>
      </c>
      <c r="G5148" s="2" t="s">
        <v>18042</v>
      </c>
      <c r="H5148" s="2" t="s">
        <v>21689</v>
      </c>
      <c r="I5148" s="3" t="s">
        <v>21690</v>
      </c>
      <c r="J5148" s="3" t="s">
        <v>1098</v>
      </c>
      <c r="K5148" s="2" t="s">
        <v>21691</v>
      </c>
    </row>
    <row r="5149" spans="1:11" x14ac:dyDescent="0.25">
      <c r="A5149" s="2" t="s">
        <v>21692</v>
      </c>
      <c r="B5149" s="2" t="s">
        <v>23</v>
      </c>
      <c r="C5149" s="2" t="s">
        <v>24</v>
      </c>
      <c r="D5149" s="2" t="s">
        <v>12</v>
      </c>
      <c r="E5149" s="2" t="s">
        <v>385</v>
      </c>
      <c r="F5149" s="3">
        <v>3</v>
      </c>
      <c r="G5149" s="2" t="s">
        <v>18042</v>
      </c>
      <c r="H5149" s="2" t="s">
        <v>21693</v>
      </c>
      <c r="I5149" s="3" t="s">
        <v>21694</v>
      </c>
      <c r="J5149" s="3" t="s">
        <v>1098</v>
      </c>
      <c r="K5149" s="2" t="s">
        <v>21695</v>
      </c>
    </row>
    <row r="5150" spans="1:11" x14ac:dyDescent="0.25">
      <c r="A5150" s="2" t="s">
        <v>21696</v>
      </c>
      <c r="B5150" s="2" t="s">
        <v>23</v>
      </c>
      <c r="C5150" s="2" t="s">
        <v>24</v>
      </c>
      <c r="D5150" s="2" t="s">
        <v>12</v>
      </c>
      <c r="E5150" s="2" t="s">
        <v>385</v>
      </c>
      <c r="F5150" s="3">
        <v>4</v>
      </c>
      <c r="G5150" s="2" t="s">
        <v>18042</v>
      </c>
      <c r="H5150" s="2" t="s">
        <v>21697</v>
      </c>
      <c r="I5150" s="3" t="s">
        <v>21698</v>
      </c>
      <c r="J5150" s="3" t="s">
        <v>1098</v>
      </c>
      <c r="K5150" s="2" t="s">
        <v>21699</v>
      </c>
    </row>
    <row r="5151" spans="1:11" x14ac:dyDescent="0.25">
      <c r="A5151" s="2" t="s">
        <v>21700</v>
      </c>
      <c r="B5151" s="2" t="s">
        <v>23</v>
      </c>
      <c r="C5151" s="2" t="s">
        <v>24</v>
      </c>
      <c r="D5151" s="2" t="s">
        <v>12</v>
      </c>
      <c r="E5151" s="2" t="s">
        <v>385</v>
      </c>
      <c r="F5151" s="3">
        <v>5</v>
      </c>
      <c r="G5151" s="2" t="s">
        <v>18042</v>
      </c>
      <c r="H5151" s="2" t="s">
        <v>21701</v>
      </c>
      <c r="I5151" s="3" t="s">
        <v>21702</v>
      </c>
      <c r="J5151" s="3" t="s">
        <v>1098</v>
      </c>
      <c r="K5151" s="2" t="s">
        <v>21703</v>
      </c>
    </row>
    <row r="5152" spans="1:11" x14ac:dyDescent="0.25">
      <c r="A5152" s="2" t="s">
        <v>21704</v>
      </c>
      <c r="B5152" s="2" t="s">
        <v>23</v>
      </c>
      <c r="C5152" s="2" t="s">
        <v>24</v>
      </c>
      <c r="D5152" s="2" t="s">
        <v>12</v>
      </c>
      <c r="E5152" s="2" t="s">
        <v>385</v>
      </c>
      <c r="F5152" s="3">
        <v>6</v>
      </c>
      <c r="G5152" s="2" t="s">
        <v>18042</v>
      </c>
      <c r="H5152" s="2" t="s">
        <v>21705</v>
      </c>
      <c r="I5152" s="3" t="s">
        <v>21706</v>
      </c>
      <c r="J5152" s="3" t="s">
        <v>1098</v>
      </c>
      <c r="K5152" s="2" t="s">
        <v>21707</v>
      </c>
    </row>
    <row r="5153" spans="1:11" x14ac:dyDescent="0.25">
      <c r="A5153" s="2" t="s">
        <v>21708</v>
      </c>
      <c r="B5153" s="2" t="s">
        <v>23</v>
      </c>
      <c r="C5153" s="2" t="s">
        <v>24</v>
      </c>
      <c r="D5153" s="2" t="s">
        <v>12</v>
      </c>
      <c r="E5153" s="2" t="s">
        <v>385</v>
      </c>
      <c r="F5153" s="3">
        <v>7</v>
      </c>
      <c r="G5153" s="2" t="s">
        <v>18042</v>
      </c>
      <c r="H5153" s="2" t="s">
        <v>21709</v>
      </c>
      <c r="I5153" s="3" t="s">
        <v>21710</v>
      </c>
      <c r="J5153" s="3" t="s">
        <v>1098</v>
      </c>
      <c r="K5153" s="2" t="s">
        <v>21711</v>
      </c>
    </row>
    <row r="5154" spans="1:11" x14ac:dyDescent="0.25">
      <c r="A5154" s="2" t="s">
        <v>21712</v>
      </c>
      <c r="B5154" s="2" t="s">
        <v>23</v>
      </c>
      <c r="C5154" s="2" t="s">
        <v>24</v>
      </c>
      <c r="D5154" s="2" t="s">
        <v>12</v>
      </c>
      <c r="E5154" s="2" t="s">
        <v>385</v>
      </c>
      <c r="F5154" s="3">
        <v>8</v>
      </c>
      <c r="G5154" s="2" t="s">
        <v>18042</v>
      </c>
      <c r="H5154" s="2" t="s">
        <v>21713</v>
      </c>
      <c r="I5154" s="3" t="s">
        <v>21714</v>
      </c>
      <c r="J5154" s="3" t="s">
        <v>1098</v>
      </c>
      <c r="K5154" s="2" t="s">
        <v>21715</v>
      </c>
    </row>
    <row r="5155" spans="1:11" x14ac:dyDescent="0.25">
      <c r="A5155" s="2" t="s">
        <v>21716</v>
      </c>
      <c r="B5155" s="2" t="s">
        <v>23</v>
      </c>
      <c r="C5155" s="2" t="s">
        <v>24</v>
      </c>
      <c r="D5155" s="2" t="s">
        <v>12</v>
      </c>
      <c r="E5155" s="2" t="s">
        <v>385</v>
      </c>
      <c r="F5155" s="3">
        <v>9</v>
      </c>
      <c r="G5155" s="2" t="s">
        <v>18042</v>
      </c>
      <c r="H5155" s="2" t="s">
        <v>21717</v>
      </c>
      <c r="I5155" s="3" t="s">
        <v>21718</v>
      </c>
      <c r="J5155" s="3" t="s">
        <v>1098</v>
      </c>
      <c r="K5155" s="2" t="s">
        <v>21719</v>
      </c>
    </row>
    <row r="5156" spans="1:11" x14ac:dyDescent="0.25">
      <c r="A5156" s="2" t="s">
        <v>21720</v>
      </c>
      <c r="B5156" s="2" t="s">
        <v>23</v>
      </c>
      <c r="C5156" s="2" t="s">
        <v>24</v>
      </c>
      <c r="D5156" s="2" t="s">
        <v>12</v>
      </c>
      <c r="E5156" s="2" t="s">
        <v>385</v>
      </c>
      <c r="F5156" s="3">
        <v>10</v>
      </c>
      <c r="G5156" s="2" t="s">
        <v>18042</v>
      </c>
      <c r="H5156" s="2" t="s">
        <v>21721</v>
      </c>
      <c r="I5156" s="3" t="s">
        <v>21722</v>
      </c>
      <c r="J5156" s="3" t="s">
        <v>1098</v>
      </c>
      <c r="K5156" s="2" t="s">
        <v>21723</v>
      </c>
    </row>
    <row r="5157" spans="1:11" x14ac:dyDescent="0.25">
      <c r="A5157" s="2" t="s">
        <v>21724</v>
      </c>
      <c r="B5157" s="2" t="s">
        <v>37</v>
      </c>
      <c r="C5157" s="2" t="s">
        <v>38</v>
      </c>
      <c r="D5157" s="2" t="s">
        <v>12</v>
      </c>
      <c r="E5157" s="2" t="s">
        <v>1144</v>
      </c>
      <c r="F5157" s="3">
        <v>0</v>
      </c>
      <c r="G5157" s="2" t="s">
        <v>18037</v>
      </c>
      <c r="H5157" s="2" t="s">
        <v>21725</v>
      </c>
      <c r="I5157" s="3" t="s">
        <v>21726</v>
      </c>
      <c r="J5157" s="3" t="s">
        <v>1098</v>
      </c>
      <c r="K5157" s="2" t="s">
        <v>21727</v>
      </c>
    </row>
    <row r="5158" spans="1:11" x14ac:dyDescent="0.25">
      <c r="A5158" s="2" t="s">
        <v>21728</v>
      </c>
      <c r="B5158" s="2" t="s">
        <v>37</v>
      </c>
      <c r="C5158" s="2" t="s">
        <v>38</v>
      </c>
      <c r="D5158" s="2" t="s">
        <v>12</v>
      </c>
      <c r="E5158" s="2" t="s">
        <v>1144</v>
      </c>
      <c r="F5158" s="3">
        <v>1</v>
      </c>
      <c r="G5158" s="2" t="s">
        <v>18042</v>
      </c>
      <c r="H5158" s="2" t="s">
        <v>21729</v>
      </c>
      <c r="I5158" s="3" t="s">
        <v>21730</v>
      </c>
      <c r="J5158" s="3" t="s">
        <v>1098</v>
      </c>
      <c r="K5158" s="2" t="s">
        <v>21731</v>
      </c>
    </row>
    <row r="5159" spans="1:11" x14ac:dyDescent="0.25">
      <c r="A5159" s="2" t="s">
        <v>21732</v>
      </c>
      <c r="B5159" s="2" t="s">
        <v>37</v>
      </c>
      <c r="C5159" s="2" t="s">
        <v>38</v>
      </c>
      <c r="D5159" s="2" t="s">
        <v>12</v>
      </c>
      <c r="E5159" s="2" t="s">
        <v>1144</v>
      </c>
      <c r="F5159" s="3">
        <v>2</v>
      </c>
      <c r="G5159" s="2" t="s">
        <v>18042</v>
      </c>
      <c r="H5159" s="2" t="s">
        <v>21733</v>
      </c>
      <c r="I5159" s="3" t="s">
        <v>21734</v>
      </c>
      <c r="J5159" s="3" t="s">
        <v>1098</v>
      </c>
      <c r="K5159" s="2" t="s">
        <v>21735</v>
      </c>
    </row>
    <row r="5160" spans="1:11" x14ac:dyDescent="0.25">
      <c r="A5160" s="2" t="s">
        <v>21736</v>
      </c>
      <c r="B5160" s="2" t="s">
        <v>37</v>
      </c>
      <c r="C5160" s="2" t="s">
        <v>38</v>
      </c>
      <c r="D5160" s="2" t="s">
        <v>12</v>
      </c>
      <c r="E5160" s="2" t="s">
        <v>1144</v>
      </c>
      <c r="F5160" s="3">
        <v>3</v>
      </c>
      <c r="G5160" s="2" t="s">
        <v>18042</v>
      </c>
      <c r="H5160" s="2" t="s">
        <v>21737</v>
      </c>
      <c r="I5160" s="3" t="s">
        <v>21738</v>
      </c>
      <c r="J5160" s="3" t="s">
        <v>1098</v>
      </c>
      <c r="K5160" s="2" t="s">
        <v>21739</v>
      </c>
    </row>
    <row r="5161" spans="1:11" x14ac:dyDescent="0.25">
      <c r="A5161" s="2" t="s">
        <v>21740</v>
      </c>
      <c r="B5161" s="2" t="s">
        <v>37</v>
      </c>
      <c r="C5161" s="2" t="s">
        <v>38</v>
      </c>
      <c r="D5161" s="2" t="s">
        <v>12</v>
      </c>
      <c r="E5161" s="2" t="s">
        <v>1144</v>
      </c>
      <c r="F5161" s="3">
        <v>4</v>
      </c>
      <c r="G5161" s="2" t="s">
        <v>18042</v>
      </c>
      <c r="H5161" s="2" t="s">
        <v>21741</v>
      </c>
      <c r="I5161" s="3" t="s">
        <v>21742</v>
      </c>
      <c r="J5161" s="3" t="s">
        <v>1098</v>
      </c>
      <c r="K5161" s="2" t="s">
        <v>21743</v>
      </c>
    </row>
    <row r="5162" spans="1:11" x14ac:dyDescent="0.25">
      <c r="A5162" s="2" t="s">
        <v>21744</v>
      </c>
      <c r="B5162" s="2" t="s">
        <v>37</v>
      </c>
      <c r="C5162" s="2" t="s">
        <v>38</v>
      </c>
      <c r="D5162" s="2" t="s">
        <v>12</v>
      </c>
      <c r="E5162" s="2" t="s">
        <v>1144</v>
      </c>
      <c r="F5162" s="3">
        <v>5</v>
      </c>
      <c r="G5162" s="2" t="s">
        <v>18042</v>
      </c>
      <c r="H5162" s="2" t="s">
        <v>21745</v>
      </c>
      <c r="I5162" s="3" t="s">
        <v>21746</v>
      </c>
      <c r="J5162" s="3" t="s">
        <v>1098</v>
      </c>
      <c r="K5162" s="2" t="s">
        <v>21747</v>
      </c>
    </row>
    <row r="5163" spans="1:11" x14ac:dyDescent="0.25">
      <c r="A5163" s="2" t="s">
        <v>21748</v>
      </c>
      <c r="B5163" s="2" t="s">
        <v>37</v>
      </c>
      <c r="C5163" s="2" t="s">
        <v>38</v>
      </c>
      <c r="D5163" s="2" t="s">
        <v>12</v>
      </c>
      <c r="E5163" s="2" t="s">
        <v>1144</v>
      </c>
      <c r="F5163" s="3">
        <v>6</v>
      </c>
      <c r="G5163" s="2" t="s">
        <v>18042</v>
      </c>
      <c r="H5163" s="2" t="s">
        <v>21749</v>
      </c>
      <c r="I5163" s="3" t="s">
        <v>21750</v>
      </c>
      <c r="J5163" s="3" t="s">
        <v>1098</v>
      </c>
      <c r="K5163" s="2" t="s">
        <v>21751</v>
      </c>
    </row>
    <row r="5164" spans="1:11" x14ac:dyDescent="0.25">
      <c r="A5164" s="2" t="s">
        <v>21752</v>
      </c>
      <c r="B5164" s="2" t="s">
        <v>37</v>
      </c>
      <c r="C5164" s="2" t="s">
        <v>38</v>
      </c>
      <c r="D5164" s="2" t="s">
        <v>12</v>
      </c>
      <c r="E5164" s="2" t="s">
        <v>380</v>
      </c>
      <c r="F5164" s="3">
        <v>0</v>
      </c>
      <c r="G5164" s="2" t="s">
        <v>18037</v>
      </c>
      <c r="H5164" s="2" t="s">
        <v>21753</v>
      </c>
      <c r="I5164" s="3" t="s">
        <v>21754</v>
      </c>
      <c r="J5164" s="3" t="s">
        <v>1098</v>
      </c>
      <c r="K5164" s="2" t="s">
        <v>21755</v>
      </c>
    </row>
    <row r="5165" spans="1:11" x14ac:dyDescent="0.25">
      <c r="A5165" s="2" t="s">
        <v>21756</v>
      </c>
      <c r="B5165" s="2" t="s">
        <v>37</v>
      </c>
      <c r="C5165" s="2" t="s">
        <v>38</v>
      </c>
      <c r="D5165" s="2" t="s">
        <v>12</v>
      </c>
      <c r="E5165" s="2" t="s">
        <v>380</v>
      </c>
      <c r="F5165" s="3">
        <v>1</v>
      </c>
      <c r="G5165" s="2" t="s">
        <v>18042</v>
      </c>
      <c r="H5165" s="2" t="s">
        <v>21757</v>
      </c>
      <c r="I5165" s="3" t="s">
        <v>21758</v>
      </c>
      <c r="J5165" s="3" t="s">
        <v>1098</v>
      </c>
      <c r="K5165" s="2" t="s">
        <v>21759</v>
      </c>
    </row>
    <row r="5166" spans="1:11" x14ac:dyDescent="0.25">
      <c r="A5166" s="2" t="s">
        <v>21760</v>
      </c>
      <c r="B5166" s="2" t="s">
        <v>37</v>
      </c>
      <c r="C5166" s="2" t="s">
        <v>38</v>
      </c>
      <c r="D5166" s="2" t="s">
        <v>12</v>
      </c>
      <c r="E5166" s="2" t="s">
        <v>380</v>
      </c>
      <c r="F5166" s="3">
        <v>2</v>
      </c>
      <c r="G5166" s="2" t="s">
        <v>18042</v>
      </c>
      <c r="H5166" s="2" t="s">
        <v>21761</v>
      </c>
      <c r="I5166" s="3" t="s">
        <v>21762</v>
      </c>
      <c r="J5166" s="3" t="s">
        <v>1098</v>
      </c>
      <c r="K5166" s="2" t="s">
        <v>21763</v>
      </c>
    </row>
    <row r="5167" spans="1:11" x14ac:dyDescent="0.25">
      <c r="A5167" s="2" t="s">
        <v>21764</v>
      </c>
      <c r="B5167" s="2" t="s">
        <v>37</v>
      </c>
      <c r="C5167" s="2" t="s">
        <v>38</v>
      </c>
      <c r="D5167" s="2" t="s">
        <v>12</v>
      </c>
      <c r="E5167" s="2" t="s">
        <v>380</v>
      </c>
      <c r="F5167" s="3">
        <v>3</v>
      </c>
      <c r="G5167" s="2" t="s">
        <v>18042</v>
      </c>
      <c r="H5167" s="2" t="s">
        <v>21765</v>
      </c>
      <c r="I5167" s="3" t="s">
        <v>21766</v>
      </c>
      <c r="J5167" s="3" t="s">
        <v>1098</v>
      </c>
      <c r="K5167" s="2" t="s">
        <v>21767</v>
      </c>
    </row>
    <row r="5168" spans="1:11" x14ac:dyDescent="0.25">
      <c r="A5168" s="2" t="s">
        <v>21768</v>
      </c>
      <c r="B5168" s="2" t="s">
        <v>37</v>
      </c>
      <c r="C5168" s="2" t="s">
        <v>38</v>
      </c>
      <c r="D5168" s="2" t="s">
        <v>12</v>
      </c>
      <c r="E5168" s="2" t="s">
        <v>380</v>
      </c>
      <c r="F5168" s="3">
        <v>4</v>
      </c>
      <c r="G5168" s="2" t="s">
        <v>18042</v>
      </c>
      <c r="H5168" s="2" t="s">
        <v>21769</v>
      </c>
      <c r="I5168" s="3" t="s">
        <v>21770</v>
      </c>
      <c r="J5168" s="3" t="s">
        <v>1098</v>
      </c>
      <c r="K5168" s="2" t="s">
        <v>21771</v>
      </c>
    </row>
    <row r="5169" spans="1:11" x14ac:dyDescent="0.25">
      <c r="A5169" s="2" t="s">
        <v>21772</v>
      </c>
      <c r="B5169" s="2" t="s">
        <v>37</v>
      </c>
      <c r="C5169" s="2" t="s">
        <v>38</v>
      </c>
      <c r="D5169" s="2" t="s">
        <v>12</v>
      </c>
      <c r="E5169" s="2" t="s">
        <v>380</v>
      </c>
      <c r="F5169" s="3">
        <v>5</v>
      </c>
      <c r="G5169" s="2" t="s">
        <v>18042</v>
      </c>
      <c r="H5169" s="2" t="s">
        <v>21773</v>
      </c>
      <c r="I5169" s="3" t="s">
        <v>21774</v>
      </c>
      <c r="J5169" s="3" t="s">
        <v>1098</v>
      </c>
      <c r="K5169" s="2" t="s">
        <v>21775</v>
      </c>
    </row>
    <row r="5170" spans="1:11" x14ac:dyDescent="0.25">
      <c r="A5170" s="2" t="s">
        <v>21776</v>
      </c>
      <c r="B5170" s="2" t="s">
        <v>37</v>
      </c>
      <c r="C5170" s="2" t="s">
        <v>38</v>
      </c>
      <c r="D5170" s="2" t="s">
        <v>12</v>
      </c>
      <c r="E5170" s="2" t="s">
        <v>380</v>
      </c>
      <c r="F5170" s="3">
        <v>6</v>
      </c>
      <c r="G5170" s="2" t="s">
        <v>18042</v>
      </c>
      <c r="H5170" s="2" t="s">
        <v>21777</v>
      </c>
      <c r="I5170" s="3" t="s">
        <v>21778</v>
      </c>
      <c r="J5170" s="3" t="s">
        <v>1098</v>
      </c>
      <c r="K5170" s="2" t="s">
        <v>21779</v>
      </c>
    </row>
    <row r="5171" spans="1:11" x14ac:dyDescent="0.25">
      <c r="A5171" s="2" t="s">
        <v>21780</v>
      </c>
      <c r="B5171" s="2" t="s">
        <v>37</v>
      </c>
      <c r="C5171" s="2" t="s">
        <v>38</v>
      </c>
      <c r="D5171" s="2" t="s">
        <v>12</v>
      </c>
      <c r="E5171" s="2" t="s">
        <v>1189</v>
      </c>
      <c r="F5171" s="3">
        <v>0</v>
      </c>
      <c r="G5171" s="2" t="s">
        <v>18037</v>
      </c>
      <c r="H5171" s="2" t="s">
        <v>21781</v>
      </c>
      <c r="I5171" s="3" t="s">
        <v>21782</v>
      </c>
      <c r="J5171" s="3" t="s">
        <v>1098</v>
      </c>
      <c r="K5171" s="2" t="s">
        <v>21783</v>
      </c>
    </row>
    <row r="5172" spans="1:11" x14ac:dyDescent="0.25">
      <c r="A5172" s="2" t="s">
        <v>21784</v>
      </c>
      <c r="B5172" s="2" t="s">
        <v>37</v>
      </c>
      <c r="C5172" s="2" t="s">
        <v>38</v>
      </c>
      <c r="D5172" s="2" t="s">
        <v>12</v>
      </c>
      <c r="E5172" s="2" t="s">
        <v>1189</v>
      </c>
      <c r="F5172" s="3">
        <v>1</v>
      </c>
      <c r="G5172" s="2" t="s">
        <v>18042</v>
      </c>
      <c r="H5172" s="2" t="s">
        <v>21785</v>
      </c>
      <c r="I5172" s="3" t="s">
        <v>21786</v>
      </c>
      <c r="J5172" s="3" t="s">
        <v>1098</v>
      </c>
      <c r="K5172" s="2" t="s">
        <v>21787</v>
      </c>
    </row>
    <row r="5173" spans="1:11" x14ac:dyDescent="0.25">
      <c r="A5173" s="2" t="s">
        <v>21788</v>
      </c>
      <c r="B5173" s="2" t="s">
        <v>37</v>
      </c>
      <c r="C5173" s="2" t="s">
        <v>38</v>
      </c>
      <c r="D5173" s="2" t="s">
        <v>12</v>
      </c>
      <c r="E5173" s="2" t="s">
        <v>1189</v>
      </c>
      <c r="F5173" s="3">
        <v>2</v>
      </c>
      <c r="G5173" s="2" t="s">
        <v>18042</v>
      </c>
      <c r="H5173" s="2" t="s">
        <v>21789</v>
      </c>
      <c r="I5173" s="3" t="s">
        <v>21790</v>
      </c>
      <c r="J5173" s="3" t="s">
        <v>1098</v>
      </c>
      <c r="K5173" s="2" t="s">
        <v>21791</v>
      </c>
    </row>
    <row r="5174" spans="1:11" x14ac:dyDescent="0.25">
      <c r="A5174" s="2" t="s">
        <v>21792</v>
      </c>
      <c r="B5174" s="2" t="s">
        <v>37</v>
      </c>
      <c r="C5174" s="2" t="s">
        <v>38</v>
      </c>
      <c r="D5174" s="2" t="s">
        <v>12</v>
      </c>
      <c r="E5174" s="2" t="s">
        <v>1189</v>
      </c>
      <c r="F5174" s="3">
        <v>3</v>
      </c>
      <c r="G5174" s="2" t="s">
        <v>18042</v>
      </c>
      <c r="H5174" s="2" t="s">
        <v>21793</v>
      </c>
      <c r="I5174" s="3" t="s">
        <v>21794</v>
      </c>
      <c r="J5174" s="3" t="s">
        <v>1098</v>
      </c>
      <c r="K5174" s="2" t="s">
        <v>21795</v>
      </c>
    </row>
    <row r="5175" spans="1:11" x14ac:dyDescent="0.25">
      <c r="A5175" s="2" t="s">
        <v>21796</v>
      </c>
      <c r="B5175" s="2" t="s">
        <v>37</v>
      </c>
      <c r="C5175" s="2" t="s">
        <v>38</v>
      </c>
      <c r="D5175" s="2" t="s">
        <v>12</v>
      </c>
      <c r="E5175" s="2" t="s">
        <v>1189</v>
      </c>
      <c r="F5175" s="3">
        <v>4</v>
      </c>
      <c r="G5175" s="2" t="s">
        <v>18042</v>
      </c>
      <c r="H5175" s="2" t="s">
        <v>21797</v>
      </c>
      <c r="I5175" s="3" t="s">
        <v>21798</v>
      </c>
      <c r="J5175" s="3" t="s">
        <v>1098</v>
      </c>
      <c r="K5175" s="2" t="s">
        <v>21799</v>
      </c>
    </row>
    <row r="5176" spans="1:11" x14ac:dyDescent="0.25">
      <c r="A5176" s="2" t="s">
        <v>21800</v>
      </c>
      <c r="B5176" s="2" t="s">
        <v>37</v>
      </c>
      <c r="C5176" s="2" t="s">
        <v>38</v>
      </c>
      <c r="D5176" s="2" t="s">
        <v>12</v>
      </c>
      <c r="E5176" s="2" t="s">
        <v>1189</v>
      </c>
      <c r="F5176" s="3">
        <v>5</v>
      </c>
      <c r="G5176" s="2" t="s">
        <v>18042</v>
      </c>
      <c r="H5176" s="2" t="s">
        <v>21801</v>
      </c>
      <c r="I5176" s="3" t="s">
        <v>21802</v>
      </c>
      <c r="J5176" s="3" t="s">
        <v>1098</v>
      </c>
      <c r="K5176" s="2" t="s">
        <v>21803</v>
      </c>
    </row>
    <row r="5177" spans="1:11" x14ac:dyDescent="0.25">
      <c r="A5177" s="2" t="s">
        <v>21804</v>
      </c>
      <c r="B5177" s="2" t="s">
        <v>37</v>
      </c>
      <c r="C5177" s="2" t="s">
        <v>38</v>
      </c>
      <c r="D5177" s="2" t="s">
        <v>12</v>
      </c>
      <c r="E5177" s="2" t="s">
        <v>1189</v>
      </c>
      <c r="F5177" s="3">
        <v>6</v>
      </c>
      <c r="G5177" s="2" t="s">
        <v>18042</v>
      </c>
      <c r="H5177" s="2" t="s">
        <v>21805</v>
      </c>
      <c r="I5177" s="3" t="s">
        <v>21806</v>
      </c>
      <c r="J5177" s="3" t="s">
        <v>1098</v>
      </c>
      <c r="K5177" s="2" t="s">
        <v>21807</v>
      </c>
    </row>
    <row r="5178" spans="1:11" x14ac:dyDescent="0.25">
      <c r="A5178" s="2" t="s">
        <v>21808</v>
      </c>
      <c r="B5178" s="2" t="s">
        <v>37</v>
      </c>
      <c r="C5178" s="2" t="s">
        <v>38</v>
      </c>
      <c r="D5178" s="2" t="s">
        <v>12</v>
      </c>
      <c r="E5178" s="2" t="s">
        <v>364</v>
      </c>
      <c r="F5178" s="3">
        <v>0</v>
      </c>
      <c r="G5178" s="2" t="s">
        <v>18037</v>
      </c>
      <c r="H5178" s="2" t="s">
        <v>21809</v>
      </c>
      <c r="I5178" s="3" t="s">
        <v>21810</v>
      </c>
      <c r="J5178" s="3" t="s">
        <v>1098</v>
      </c>
      <c r="K5178" s="2" t="s">
        <v>21811</v>
      </c>
    </row>
    <row r="5179" spans="1:11" x14ac:dyDescent="0.25">
      <c r="A5179" s="2" t="s">
        <v>21812</v>
      </c>
      <c r="B5179" s="2" t="s">
        <v>37</v>
      </c>
      <c r="C5179" s="2" t="s">
        <v>38</v>
      </c>
      <c r="D5179" s="2" t="s">
        <v>12</v>
      </c>
      <c r="E5179" s="2" t="s">
        <v>364</v>
      </c>
      <c r="F5179" s="3">
        <v>1</v>
      </c>
      <c r="G5179" s="2" t="s">
        <v>18042</v>
      </c>
      <c r="H5179" s="2" t="s">
        <v>21813</v>
      </c>
      <c r="I5179" s="3" t="s">
        <v>21814</v>
      </c>
      <c r="J5179" s="3" t="s">
        <v>1098</v>
      </c>
      <c r="K5179" s="2" t="s">
        <v>21815</v>
      </c>
    </row>
    <row r="5180" spans="1:11" x14ac:dyDescent="0.25">
      <c r="A5180" s="2" t="s">
        <v>21816</v>
      </c>
      <c r="B5180" s="2" t="s">
        <v>37</v>
      </c>
      <c r="C5180" s="2" t="s">
        <v>38</v>
      </c>
      <c r="D5180" s="2" t="s">
        <v>12</v>
      </c>
      <c r="E5180" s="2" t="s">
        <v>364</v>
      </c>
      <c r="F5180" s="3">
        <v>2</v>
      </c>
      <c r="G5180" s="2" t="s">
        <v>18042</v>
      </c>
      <c r="H5180" s="2" t="s">
        <v>21817</v>
      </c>
      <c r="I5180" s="3" t="s">
        <v>21818</v>
      </c>
      <c r="J5180" s="3" t="s">
        <v>1098</v>
      </c>
      <c r="K5180" s="2" t="s">
        <v>21819</v>
      </c>
    </row>
    <row r="5181" spans="1:11" x14ac:dyDescent="0.25">
      <c r="A5181" s="2" t="s">
        <v>21820</v>
      </c>
      <c r="B5181" s="2" t="s">
        <v>37</v>
      </c>
      <c r="C5181" s="2" t="s">
        <v>38</v>
      </c>
      <c r="D5181" s="2" t="s">
        <v>12</v>
      </c>
      <c r="E5181" s="2" t="s">
        <v>364</v>
      </c>
      <c r="F5181" s="3">
        <v>3</v>
      </c>
      <c r="G5181" s="2" t="s">
        <v>18042</v>
      </c>
      <c r="H5181" s="2" t="s">
        <v>21821</v>
      </c>
      <c r="I5181" s="3" t="s">
        <v>21822</v>
      </c>
      <c r="J5181" s="3" t="s">
        <v>1098</v>
      </c>
      <c r="K5181" s="2" t="s">
        <v>21823</v>
      </c>
    </row>
    <row r="5182" spans="1:11" x14ac:dyDescent="0.25">
      <c r="A5182" s="2" t="s">
        <v>21824</v>
      </c>
      <c r="B5182" s="2" t="s">
        <v>37</v>
      </c>
      <c r="C5182" s="2" t="s">
        <v>38</v>
      </c>
      <c r="D5182" s="2" t="s">
        <v>12</v>
      </c>
      <c r="E5182" s="2" t="s">
        <v>364</v>
      </c>
      <c r="F5182" s="3">
        <v>4</v>
      </c>
      <c r="G5182" s="2" t="s">
        <v>18042</v>
      </c>
      <c r="H5182" s="2" t="s">
        <v>21825</v>
      </c>
      <c r="I5182" s="3" t="s">
        <v>21826</v>
      </c>
      <c r="J5182" s="3" t="s">
        <v>1098</v>
      </c>
      <c r="K5182" s="2" t="s">
        <v>21827</v>
      </c>
    </row>
    <row r="5183" spans="1:11" x14ac:dyDescent="0.25">
      <c r="A5183" s="2" t="s">
        <v>21828</v>
      </c>
      <c r="B5183" s="2" t="s">
        <v>37</v>
      </c>
      <c r="C5183" s="2" t="s">
        <v>38</v>
      </c>
      <c r="D5183" s="2" t="s">
        <v>12</v>
      </c>
      <c r="E5183" s="2" t="s">
        <v>364</v>
      </c>
      <c r="F5183" s="3">
        <v>5</v>
      </c>
      <c r="G5183" s="2" t="s">
        <v>18042</v>
      </c>
      <c r="H5183" s="2" t="s">
        <v>21829</v>
      </c>
      <c r="I5183" s="3" t="s">
        <v>21830</v>
      </c>
      <c r="J5183" s="3" t="s">
        <v>1098</v>
      </c>
      <c r="K5183" s="2" t="s">
        <v>21831</v>
      </c>
    </row>
    <row r="5184" spans="1:11" x14ac:dyDescent="0.25">
      <c r="A5184" s="2" t="s">
        <v>21832</v>
      </c>
      <c r="B5184" s="2" t="s">
        <v>37</v>
      </c>
      <c r="C5184" s="2" t="s">
        <v>38</v>
      </c>
      <c r="D5184" s="2" t="s">
        <v>12</v>
      </c>
      <c r="E5184" s="2" t="s">
        <v>364</v>
      </c>
      <c r="F5184" s="3">
        <v>6</v>
      </c>
      <c r="G5184" s="2" t="s">
        <v>18042</v>
      </c>
      <c r="H5184" s="2" t="s">
        <v>21833</v>
      </c>
      <c r="I5184" s="3" t="s">
        <v>21834</v>
      </c>
      <c r="J5184" s="3" t="s">
        <v>1098</v>
      </c>
      <c r="K5184" s="2" t="s">
        <v>21835</v>
      </c>
    </row>
    <row r="5185" spans="1:11" x14ac:dyDescent="0.25">
      <c r="A5185" s="2" t="s">
        <v>21836</v>
      </c>
      <c r="B5185" s="2" t="s">
        <v>37</v>
      </c>
      <c r="C5185" s="2" t="s">
        <v>38</v>
      </c>
      <c r="D5185" s="2" t="s">
        <v>12</v>
      </c>
      <c r="E5185" s="2" t="s">
        <v>393</v>
      </c>
      <c r="F5185" s="3">
        <v>0</v>
      </c>
      <c r="G5185" s="2" t="s">
        <v>18037</v>
      </c>
      <c r="H5185" s="2" t="s">
        <v>21837</v>
      </c>
      <c r="I5185" s="3" t="s">
        <v>21838</v>
      </c>
      <c r="J5185" s="3" t="s">
        <v>1098</v>
      </c>
      <c r="K5185" s="2" t="s">
        <v>21839</v>
      </c>
    </row>
    <row r="5186" spans="1:11" x14ac:dyDescent="0.25">
      <c r="A5186" s="2" t="s">
        <v>21840</v>
      </c>
      <c r="B5186" s="2" t="s">
        <v>37</v>
      </c>
      <c r="C5186" s="2" t="s">
        <v>38</v>
      </c>
      <c r="D5186" s="2" t="s">
        <v>12</v>
      </c>
      <c r="E5186" s="2" t="s">
        <v>393</v>
      </c>
      <c r="F5186" s="3">
        <v>1</v>
      </c>
      <c r="G5186" s="2" t="s">
        <v>18042</v>
      </c>
      <c r="H5186" s="2" t="s">
        <v>21841</v>
      </c>
      <c r="I5186" s="3" t="s">
        <v>21842</v>
      </c>
      <c r="J5186" s="3" t="s">
        <v>1098</v>
      </c>
      <c r="K5186" s="2" t="s">
        <v>21843</v>
      </c>
    </row>
    <row r="5187" spans="1:11" x14ac:dyDescent="0.25">
      <c r="A5187" s="2" t="s">
        <v>21844</v>
      </c>
      <c r="B5187" s="2" t="s">
        <v>37</v>
      </c>
      <c r="C5187" s="2" t="s">
        <v>38</v>
      </c>
      <c r="D5187" s="2" t="s">
        <v>12</v>
      </c>
      <c r="E5187" s="2" t="s">
        <v>393</v>
      </c>
      <c r="F5187" s="3">
        <v>2</v>
      </c>
      <c r="G5187" s="2" t="s">
        <v>18042</v>
      </c>
      <c r="H5187" s="2" t="s">
        <v>21845</v>
      </c>
      <c r="I5187" s="3" t="s">
        <v>21846</v>
      </c>
      <c r="J5187" s="3" t="s">
        <v>1098</v>
      </c>
      <c r="K5187" s="2" t="s">
        <v>21847</v>
      </c>
    </row>
    <row r="5188" spans="1:11" x14ac:dyDescent="0.25">
      <c r="A5188" s="2" t="s">
        <v>21848</v>
      </c>
      <c r="B5188" s="2" t="s">
        <v>37</v>
      </c>
      <c r="C5188" s="2" t="s">
        <v>38</v>
      </c>
      <c r="D5188" s="2" t="s">
        <v>12</v>
      </c>
      <c r="E5188" s="2" t="s">
        <v>393</v>
      </c>
      <c r="F5188" s="3">
        <v>3</v>
      </c>
      <c r="G5188" s="2" t="s">
        <v>18042</v>
      </c>
      <c r="H5188" s="2" t="s">
        <v>21849</v>
      </c>
      <c r="I5188" s="3" t="s">
        <v>21850</v>
      </c>
      <c r="J5188" s="3" t="s">
        <v>1098</v>
      </c>
      <c r="K5188" s="2" t="s">
        <v>21851</v>
      </c>
    </row>
    <row r="5189" spans="1:11" x14ac:dyDescent="0.25">
      <c r="A5189" s="2" t="s">
        <v>21852</v>
      </c>
      <c r="B5189" s="2" t="s">
        <v>37</v>
      </c>
      <c r="C5189" s="2" t="s">
        <v>38</v>
      </c>
      <c r="D5189" s="2" t="s">
        <v>12</v>
      </c>
      <c r="E5189" s="2" t="s">
        <v>393</v>
      </c>
      <c r="F5189" s="3">
        <v>4</v>
      </c>
      <c r="G5189" s="2" t="s">
        <v>18042</v>
      </c>
      <c r="H5189" s="2" t="s">
        <v>21853</v>
      </c>
      <c r="I5189" s="3" t="s">
        <v>21854</v>
      </c>
      <c r="J5189" s="3" t="s">
        <v>1098</v>
      </c>
      <c r="K5189" s="2" t="s">
        <v>21855</v>
      </c>
    </row>
    <row r="5190" spans="1:11" x14ac:dyDescent="0.25">
      <c r="A5190" s="2" t="s">
        <v>21856</v>
      </c>
      <c r="B5190" s="2" t="s">
        <v>37</v>
      </c>
      <c r="C5190" s="2" t="s">
        <v>38</v>
      </c>
      <c r="D5190" s="2" t="s">
        <v>12</v>
      </c>
      <c r="E5190" s="2" t="s">
        <v>393</v>
      </c>
      <c r="F5190" s="3">
        <v>5</v>
      </c>
      <c r="G5190" s="2" t="s">
        <v>18042</v>
      </c>
      <c r="H5190" s="2" t="s">
        <v>21857</v>
      </c>
      <c r="I5190" s="3" t="s">
        <v>21858</v>
      </c>
      <c r="J5190" s="3" t="s">
        <v>1098</v>
      </c>
      <c r="K5190" s="2" t="s">
        <v>21859</v>
      </c>
    </row>
    <row r="5191" spans="1:11" x14ac:dyDescent="0.25">
      <c r="A5191" s="2" t="s">
        <v>21860</v>
      </c>
      <c r="B5191" s="2" t="s">
        <v>37</v>
      </c>
      <c r="C5191" s="2" t="s">
        <v>38</v>
      </c>
      <c r="D5191" s="2" t="s">
        <v>12</v>
      </c>
      <c r="E5191" s="2" t="s">
        <v>393</v>
      </c>
      <c r="F5191" s="3">
        <v>6</v>
      </c>
      <c r="G5191" s="2" t="s">
        <v>18042</v>
      </c>
      <c r="H5191" s="2" t="s">
        <v>21861</v>
      </c>
      <c r="I5191" s="3" t="s">
        <v>21862</v>
      </c>
      <c r="J5191" s="3" t="s">
        <v>1098</v>
      </c>
      <c r="K5191" s="2" t="s">
        <v>21863</v>
      </c>
    </row>
    <row r="5192" spans="1:11" x14ac:dyDescent="0.25">
      <c r="A5192" s="2" t="s">
        <v>21864</v>
      </c>
      <c r="B5192" s="2" t="s">
        <v>37</v>
      </c>
      <c r="C5192" s="2" t="s">
        <v>38</v>
      </c>
      <c r="D5192" s="2" t="s">
        <v>12</v>
      </c>
      <c r="E5192" s="2" t="s">
        <v>398</v>
      </c>
      <c r="F5192" s="3">
        <v>0</v>
      </c>
      <c r="G5192" s="2" t="s">
        <v>18037</v>
      </c>
      <c r="H5192" s="2" t="s">
        <v>21865</v>
      </c>
      <c r="I5192" s="3" t="s">
        <v>21866</v>
      </c>
      <c r="J5192" s="3" t="s">
        <v>1098</v>
      </c>
      <c r="K5192" s="2" t="s">
        <v>21867</v>
      </c>
    </row>
    <row r="5193" spans="1:11" x14ac:dyDescent="0.25">
      <c r="A5193" s="2" t="s">
        <v>21868</v>
      </c>
      <c r="B5193" s="2" t="s">
        <v>37</v>
      </c>
      <c r="C5193" s="2" t="s">
        <v>38</v>
      </c>
      <c r="D5193" s="2" t="s">
        <v>12</v>
      </c>
      <c r="E5193" s="2" t="s">
        <v>398</v>
      </c>
      <c r="F5193" s="3">
        <v>1</v>
      </c>
      <c r="G5193" s="2" t="s">
        <v>18042</v>
      </c>
      <c r="H5193" s="2" t="s">
        <v>21869</v>
      </c>
      <c r="I5193" s="3" t="s">
        <v>21870</v>
      </c>
      <c r="J5193" s="3" t="s">
        <v>1098</v>
      </c>
      <c r="K5193" s="2" t="s">
        <v>21871</v>
      </c>
    </row>
    <row r="5194" spans="1:11" x14ac:dyDescent="0.25">
      <c r="A5194" s="2" t="s">
        <v>21872</v>
      </c>
      <c r="B5194" s="2" t="s">
        <v>37</v>
      </c>
      <c r="C5194" s="2" t="s">
        <v>38</v>
      </c>
      <c r="D5194" s="2" t="s">
        <v>12</v>
      </c>
      <c r="E5194" s="2" t="s">
        <v>398</v>
      </c>
      <c r="F5194" s="3">
        <v>2</v>
      </c>
      <c r="G5194" s="2" t="s">
        <v>18042</v>
      </c>
      <c r="H5194" s="2" t="s">
        <v>21873</v>
      </c>
      <c r="I5194" s="3" t="s">
        <v>21874</v>
      </c>
      <c r="J5194" s="3" t="s">
        <v>1098</v>
      </c>
      <c r="K5194" s="2" t="s">
        <v>21875</v>
      </c>
    </row>
    <row r="5195" spans="1:11" x14ac:dyDescent="0.25">
      <c r="A5195" s="2" t="s">
        <v>21876</v>
      </c>
      <c r="B5195" s="2" t="s">
        <v>37</v>
      </c>
      <c r="C5195" s="2" t="s">
        <v>38</v>
      </c>
      <c r="D5195" s="2" t="s">
        <v>12</v>
      </c>
      <c r="E5195" s="2" t="s">
        <v>398</v>
      </c>
      <c r="F5195" s="3">
        <v>3</v>
      </c>
      <c r="G5195" s="2" t="s">
        <v>18042</v>
      </c>
      <c r="H5195" s="2" t="s">
        <v>21877</v>
      </c>
      <c r="I5195" s="3" t="s">
        <v>21878</v>
      </c>
      <c r="J5195" s="3" t="s">
        <v>1132</v>
      </c>
      <c r="K5195" s="2" t="s">
        <v>21879</v>
      </c>
    </row>
    <row r="5196" spans="1:11" x14ac:dyDescent="0.25">
      <c r="A5196" s="2" t="s">
        <v>21880</v>
      </c>
      <c r="B5196" s="2" t="s">
        <v>37</v>
      </c>
      <c r="C5196" s="2" t="s">
        <v>38</v>
      </c>
      <c r="D5196" s="2" t="s">
        <v>12</v>
      </c>
      <c r="E5196" s="2" t="s">
        <v>398</v>
      </c>
      <c r="F5196" s="3">
        <v>4</v>
      </c>
      <c r="G5196" s="2" t="s">
        <v>18042</v>
      </c>
      <c r="H5196" s="2" t="s">
        <v>21881</v>
      </c>
      <c r="I5196" s="3" t="s">
        <v>21882</v>
      </c>
      <c r="J5196" s="3" t="s">
        <v>1098</v>
      </c>
      <c r="K5196" s="2" t="s">
        <v>21883</v>
      </c>
    </row>
    <row r="5197" spans="1:11" x14ac:dyDescent="0.25">
      <c r="A5197" s="2" t="s">
        <v>21884</v>
      </c>
      <c r="B5197" s="2" t="s">
        <v>37</v>
      </c>
      <c r="C5197" s="2" t="s">
        <v>38</v>
      </c>
      <c r="D5197" s="2" t="s">
        <v>12</v>
      </c>
      <c r="E5197" s="2" t="s">
        <v>398</v>
      </c>
      <c r="F5197" s="3">
        <v>5</v>
      </c>
      <c r="G5197" s="2" t="s">
        <v>18042</v>
      </c>
      <c r="H5197" s="2" t="s">
        <v>21885</v>
      </c>
      <c r="I5197" s="3" t="s">
        <v>21886</v>
      </c>
      <c r="J5197" s="3" t="s">
        <v>1098</v>
      </c>
      <c r="K5197" s="2" t="s">
        <v>21887</v>
      </c>
    </row>
    <row r="5198" spans="1:11" x14ac:dyDescent="0.25">
      <c r="A5198" s="2" t="s">
        <v>21888</v>
      </c>
      <c r="B5198" s="2" t="s">
        <v>37</v>
      </c>
      <c r="C5198" s="2" t="s">
        <v>38</v>
      </c>
      <c r="D5198" s="2" t="s">
        <v>12</v>
      </c>
      <c r="E5198" s="2" t="s">
        <v>398</v>
      </c>
      <c r="F5198" s="3">
        <v>6</v>
      </c>
      <c r="G5198" s="2" t="s">
        <v>18042</v>
      </c>
      <c r="H5198" s="2" t="s">
        <v>21889</v>
      </c>
      <c r="I5198" s="3" t="s">
        <v>21890</v>
      </c>
      <c r="J5198" s="3" t="s">
        <v>1132</v>
      </c>
      <c r="K5198" s="2" t="s">
        <v>21891</v>
      </c>
    </row>
    <row r="5199" spans="1:11" x14ac:dyDescent="0.25">
      <c r="A5199" s="2" t="s">
        <v>21892</v>
      </c>
      <c r="B5199" s="2" t="s">
        <v>37</v>
      </c>
      <c r="C5199" s="2" t="s">
        <v>38</v>
      </c>
      <c r="D5199" s="2" t="s">
        <v>12</v>
      </c>
      <c r="E5199" s="2" t="s">
        <v>409</v>
      </c>
      <c r="F5199" s="3">
        <v>0</v>
      </c>
      <c r="G5199" s="2" t="s">
        <v>18037</v>
      </c>
      <c r="H5199" s="2" t="s">
        <v>21893</v>
      </c>
      <c r="I5199" s="3" t="s">
        <v>21894</v>
      </c>
      <c r="J5199" s="3" t="s">
        <v>1132</v>
      </c>
      <c r="K5199" s="2" t="s">
        <v>21895</v>
      </c>
    </row>
    <row r="5200" spans="1:11" x14ac:dyDescent="0.25">
      <c r="A5200" s="2" t="s">
        <v>21896</v>
      </c>
      <c r="B5200" s="2" t="s">
        <v>37</v>
      </c>
      <c r="C5200" s="2" t="s">
        <v>38</v>
      </c>
      <c r="D5200" s="2" t="s">
        <v>12</v>
      </c>
      <c r="E5200" s="2" t="s">
        <v>409</v>
      </c>
      <c r="F5200" s="3">
        <v>1</v>
      </c>
      <c r="G5200" s="2" t="s">
        <v>18042</v>
      </c>
      <c r="H5200" s="2" t="s">
        <v>21897</v>
      </c>
      <c r="I5200" s="3" t="s">
        <v>21898</v>
      </c>
      <c r="J5200" s="3" t="s">
        <v>1132</v>
      </c>
      <c r="K5200" s="2" t="s">
        <v>21899</v>
      </c>
    </row>
    <row r="5201" spans="1:11" x14ac:dyDescent="0.25">
      <c r="A5201" s="2" t="s">
        <v>21900</v>
      </c>
      <c r="B5201" s="2" t="s">
        <v>37</v>
      </c>
      <c r="C5201" s="2" t="s">
        <v>38</v>
      </c>
      <c r="D5201" s="2" t="s">
        <v>12</v>
      </c>
      <c r="E5201" s="2" t="s">
        <v>409</v>
      </c>
      <c r="F5201" s="3">
        <v>2</v>
      </c>
      <c r="G5201" s="2" t="s">
        <v>18042</v>
      </c>
      <c r="H5201" s="2" t="s">
        <v>21901</v>
      </c>
      <c r="I5201" s="3" t="s">
        <v>21902</v>
      </c>
      <c r="J5201" s="3" t="s">
        <v>1132</v>
      </c>
      <c r="K5201" s="2" t="s">
        <v>21903</v>
      </c>
    </row>
    <row r="5202" spans="1:11" x14ac:dyDescent="0.25">
      <c r="A5202" s="2" t="s">
        <v>21904</v>
      </c>
      <c r="B5202" s="2" t="s">
        <v>37</v>
      </c>
      <c r="C5202" s="2" t="s">
        <v>38</v>
      </c>
      <c r="D5202" s="2" t="s">
        <v>12</v>
      </c>
      <c r="E5202" s="2" t="s">
        <v>409</v>
      </c>
      <c r="F5202" s="3">
        <v>3</v>
      </c>
      <c r="G5202" s="2" t="s">
        <v>18042</v>
      </c>
      <c r="H5202" s="2" t="s">
        <v>21905</v>
      </c>
      <c r="I5202" s="3" t="s">
        <v>21906</v>
      </c>
      <c r="J5202" s="3" t="s">
        <v>1132</v>
      </c>
      <c r="K5202" s="2" t="s">
        <v>21907</v>
      </c>
    </row>
    <row r="5203" spans="1:11" x14ac:dyDescent="0.25">
      <c r="A5203" s="2" t="s">
        <v>21908</v>
      </c>
      <c r="B5203" s="2" t="s">
        <v>37</v>
      </c>
      <c r="C5203" s="2" t="s">
        <v>38</v>
      </c>
      <c r="D5203" s="2" t="s">
        <v>12</v>
      </c>
      <c r="E5203" s="2" t="s">
        <v>409</v>
      </c>
      <c r="F5203" s="3">
        <v>4</v>
      </c>
      <c r="G5203" s="2" t="s">
        <v>18042</v>
      </c>
      <c r="H5203" s="2" t="s">
        <v>21909</v>
      </c>
      <c r="I5203" s="3" t="s">
        <v>21910</v>
      </c>
      <c r="J5203" s="3" t="s">
        <v>1132</v>
      </c>
      <c r="K5203" s="2" t="s">
        <v>21911</v>
      </c>
    </row>
    <row r="5204" spans="1:11" x14ac:dyDescent="0.25">
      <c r="A5204" s="2" t="s">
        <v>21912</v>
      </c>
      <c r="B5204" s="2" t="s">
        <v>37</v>
      </c>
      <c r="C5204" s="2" t="s">
        <v>38</v>
      </c>
      <c r="D5204" s="2" t="s">
        <v>12</v>
      </c>
      <c r="E5204" s="2" t="s">
        <v>409</v>
      </c>
      <c r="F5204" s="3">
        <v>5</v>
      </c>
      <c r="G5204" s="2" t="s">
        <v>18042</v>
      </c>
      <c r="H5204" s="2" t="s">
        <v>21913</v>
      </c>
      <c r="I5204" s="3" t="s">
        <v>21914</v>
      </c>
      <c r="J5204" s="3" t="s">
        <v>1132</v>
      </c>
      <c r="K5204" s="2" t="s">
        <v>21915</v>
      </c>
    </row>
    <row r="5205" spans="1:11" x14ac:dyDescent="0.25">
      <c r="A5205" s="2" t="s">
        <v>21916</v>
      </c>
      <c r="B5205" s="2" t="s">
        <v>37</v>
      </c>
      <c r="C5205" s="2" t="s">
        <v>38</v>
      </c>
      <c r="D5205" s="2" t="s">
        <v>12</v>
      </c>
      <c r="E5205" s="2" t="s">
        <v>409</v>
      </c>
      <c r="F5205" s="3">
        <v>6</v>
      </c>
      <c r="G5205" s="2" t="s">
        <v>18042</v>
      </c>
      <c r="H5205" s="2" t="s">
        <v>21917</v>
      </c>
      <c r="I5205" s="3" t="s">
        <v>21918</v>
      </c>
      <c r="J5205" s="3" t="s">
        <v>1132</v>
      </c>
      <c r="K5205" s="2" t="s">
        <v>21919</v>
      </c>
    </row>
    <row r="5206" spans="1:11" x14ac:dyDescent="0.25">
      <c r="A5206" s="2" t="s">
        <v>21920</v>
      </c>
      <c r="B5206" s="2" t="s">
        <v>37</v>
      </c>
      <c r="C5206" s="2" t="s">
        <v>38</v>
      </c>
      <c r="D5206" s="2" t="s">
        <v>12</v>
      </c>
      <c r="E5206" s="2" t="s">
        <v>401</v>
      </c>
      <c r="F5206" s="3">
        <v>0</v>
      </c>
      <c r="G5206" s="2" t="s">
        <v>18037</v>
      </c>
      <c r="H5206" s="2" t="s">
        <v>21921</v>
      </c>
      <c r="I5206" s="3" t="s">
        <v>21922</v>
      </c>
      <c r="J5206" s="3" t="s">
        <v>1098</v>
      </c>
      <c r="K5206" s="2" t="s">
        <v>21923</v>
      </c>
    </row>
    <row r="5207" spans="1:11" x14ac:dyDescent="0.25">
      <c r="A5207" s="2" t="s">
        <v>21924</v>
      </c>
      <c r="B5207" s="2" t="s">
        <v>37</v>
      </c>
      <c r="C5207" s="2" t="s">
        <v>38</v>
      </c>
      <c r="D5207" s="2" t="s">
        <v>12</v>
      </c>
      <c r="E5207" s="2" t="s">
        <v>401</v>
      </c>
      <c r="F5207" s="3">
        <v>1</v>
      </c>
      <c r="G5207" s="2" t="s">
        <v>18042</v>
      </c>
      <c r="H5207" s="2" t="s">
        <v>21925</v>
      </c>
      <c r="I5207" s="3" t="s">
        <v>21926</v>
      </c>
      <c r="J5207" s="3" t="s">
        <v>1098</v>
      </c>
      <c r="K5207" s="2" t="s">
        <v>21927</v>
      </c>
    </row>
    <row r="5208" spans="1:11" x14ac:dyDescent="0.25">
      <c r="A5208" s="2" t="s">
        <v>21928</v>
      </c>
      <c r="B5208" s="2" t="s">
        <v>37</v>
      </c>
      <c r="C5208" s="2" t="s">
        <v>38</v>
      </c>
      <c r="D5208" s="2" t="s">
        <v>12</v>
      </c>
      <c r="E5208" s="2" t="s">
        <v>401</v>
      </c>
      <c r="F5208" s="3">
        <v>2</v>
      </c>
      <c r="G5208" s="2" t="s">
        <v>18042</v>
      </c>
      <c r="H5208" s="2" t="s">
        <v>21929</v>
      </c>
      <c r="I5208" s="3" t="s">
        <v>21930</v>
      </c>
      <c r="J5208" s="3" t="s">
        <v>1098</v>
      </c>
      <c r="K5208" s="2" t="s">
        <v>21931</v>
      </c>
    </row>
    <row r="5209" spans="1:11" x14ac:dyDescent="0.25">
      <c r="A5209" s="2" t="s">
        <v>21932</v>
      </c>
      <c r="B5209" s="2" t="s">
        <v>37</v>
      </c>
      <c r="C5209" s="2" t="s">
        <v>38</v>
      </c>
      <c r="D5209" s="2" t="s">
        <v>12</v>
      </c>
      <c r="E5209" s="2" t="s">
        <v>401</v>
      </c>
      <c r="F5209" s="3">
        <v>3</v>
      </c>
      <c r="G5209" s="2" t="s">
        <v>18042</v>
      </c>
      <c r="H5209" s="2" t="s">
        <v>21933</v>
      </c>
      <c r="I5209" s="3" t="s">
        <v>21934</v>
      </c>
      <c r="J5209" s="3" t="s">
        <v>1098</v>
      </c>
      <c r="K5209" s="2" t="s">
        <v>21935</v>
      </c>
    </row>
    <row r="5210" spans="1:11" x14ac:dyDescent="0.25">
      <c r="A5210" s="2" t="s">
        <v>21936</v>
      </c>
      <c r="B5210" s="2" t="s">
        <v>37</v>
      </c>
      <c r="C5210" s="2" t="s">
        <v>38</v>
      </c>
      <c r="D5210" s="2" t="s">
        <v>12</v>
      </c>
      <c r="E5210" s="2" t="s">
        <v>401</v>
      </c>
      <c r="F5210" s="3">
        <v>4</v>
      </c>
      <c r="G5210" s="2" t="s">
        <v>18042</v>
      </c>
      <c r="H5210" s="2" t="s">
        <v>21937</v>
      </c>
      <c r="I5210" s="3" t="s">
        <v>21938</v>
      </c>
      <c r="J5210" s="3" t="s">
        <v>1098</v>
      </c>
      <c r="K5210" s="2" t="s">
        <v>21939</v>
      </c>
    </row>
    <row r="5211" spans="1:11" x14ac:dyDescent="0.25">
      <c r="A5211" s="2" t="s">
        <v>21940</v>
      </c>
      <c r="B5211" s="2" t="s">
        <v>37</v>
      </c>
      <c r="C5211" s="2" t="s">
        <v>38</v>
      </c>
      <c r="D5211" s="2" t="s">
        <v>12</v>
      </c>
      <c r="E5211" s="2" t="s">
        <v>401</v>
      </c>
      <c r="F5211" s="3">
        <v>5</v>
      </c>
      <c r="G5211" s="2" t="s">
        <v>18042</v>
      </c>
      <c r="H5211" s="2" t="s">
        <v>21941</v>
      </c>
      <c r="I5211" s="3" t="s">
        <v>21942</v>
      </c>
      <c r="J5211" s="3" t="s">
        <v>1098</v>
      </c>
      <c r="K5211" s="2" t="s">
        <v>21943</v>
      </c>
    </row>
    <row r="5212" spans="1:11" x14ac:dyDescent="0.25">
      <c r="A5212" s="2" t="s">
        <v>21944</v>
      </c>
      <c r="B5212" s="2" t="s">
        <v>37</v>
      </c>
      <c r="C5212" s="2" t="s">
        <v>38</v>
      </c>
      <c r="D5212" s="2" t="s">
        <v>12</v>
      </c>
      <c r="E5212" s="2" t="s">
        <v>401</v>
      </c>
      <c r="F5212" s="3">
        <v>6</v>
      </c>
      <c r="G5212" s="2" t="s">
        <v>18042</v>
      </c>
      <c r="H5212" s="2" t="s">
        <v>21945</v>
      </c>
      <c r="I5212" s="3" t="s">
        <v>21946</v>
      </c>
      <c r="J5212" s="3" t="s">
        <v>1098</v>
      </c>
      <c r="K5212" s="2" t="s">
        <v>21947</v>
      </c>
    </row>
    <row r="5213" spans="1:11" x14ac:dyDescent="0.25">
      <c r="A5213" s="2" t="s">
        <v>21948</v>
      </c>
      <c r="B5213" s="2" t="s">
        <v>342</v>
      </c>
      <c r="C5213" s="2" t="s">
        <v>11</v>
      </c>
      <c r="D5213" s="2" t="s">
        <v>344</v>
      </c>
      <c r="E5213" s="2" t="s">
        <v>388</v>
      </c>
      <c r="F5213" s="3">
        <v>1</v>
      </c>
      <c r="G5213" s="2" t="s">
        <v>21949</v>
      </c>
      <c r="H5213" s="2" t="s">
        <v>21950</v>
      </c>
      <c r="I5213" s="3" t="s">
        <v>21951</v>
      </c>
      <c r="J5213" s="3" t="s">
        <v>1098</v>
      </c>
      <c r="K5213" s="2" t="s">
        <v>21952</v>
      </c>
    </row>
    <row r="5214" spans="1:11" x14ac:dyDescent="0.25">
      <c r="A5214" s="2" t="s">
        <v>21953</v>
      </c>
      <c r="B5214" s="2" t="s">
        <v>342</v>
      </c>
      <c r="C5214" s="2" t="s">
        <v>11</v>
      </c>
      <c r="D5214" s="2" t="s">
        <v>344</v>
      </c>
      <c r="E5214" s="2" t="s">
        <v>388</v>
      </c>
      <c r="F5214" s="3">
        <v>1</v>
      </c>
      <c r="G5214" s="2" t="s">
        <v>21954</v>
      </c>
      <c r="H5214" s="2" t="s">
        <v>21955</v>
      </c>
      <c r="I5214" s="3" t="s">
        <v>21956</v>
      </c>
      <c r="J5214" s="3" t="s">
        <v>1098</v>
      </c>
      <c r="K5214" s="2" t="s">
        <v>21957</v>
      </c>
    </row>
    <row r="5215" spans="1:11" x14ac:dyDescent="0.25">
      <c r="A5215" s="2" t="s">
        <v>21958</v>
      </c>
      <c r="B5215" s="2" t="s">
        <v>21959</v>
      </c>
      <c r="C5215" s="2" t="s">
        <v>11</v>
      </c>
      <c r="D5215" s="2" t="s">
        <v>344</v>
      </c>
      <c r="E5215" s="2" t="s">
        <v>388</v>
      </c>
      <c r="F5215" s="3">
        <v>1</v>
      </c>
      <c r="G5215" s="2" t="s">
        <v>21960</v>
      </c>
      <c r="H5215" s="2" t="s">
        <v>21961</v>
      </c>
      <c r="I5215" s="3" t="s">
        <v>21962</v>
      </c>
      <c r="J5215" s="3" t="s">
        <v>1098</v>
      </c>
      <c r="K5215" s="2" t="s">
        <v>21963</v>
      </c>
    </row>
    <row r="5216" spans="1:11" x14ac:dyDescent="0.25">
      <c r="A5216" s="2" t="s">
        <v>21964</v>
      </c>
      <c r="B5216" s="2" t="s">
        <v>346</v>
      </c>
      <c r="C5216" s="2" t="s">
        <v>16</v>
      </c>
      <c r="D5216" s="2" t="s">
        <v>344</v>
      </c>
      <c r="E5216" s="2" t="s">
        <v>388</v>
      </c>
      <c r="F5216" s="3">
        <v>1</v>
      </c>
      <c r="G5216" s="2" t="s">
        <v>21954</v>
      </c>
      <c r="H5216" s="2" t="s">
        <v>21965</v>
      </c>
      <c r="I5216" s="3" t="s">
        <v>21966</v>
      </c>
      <c r="J5216" s="3" t="s">
        <v>2720</v>
      </c>
      <c r="K5216" s="2" t="s">
        <v>21967</v>
      </c>
    </row>
    <row r="5217" spans="1:11" x14ac:dyDescent="0.25">
      <c r="A5217" s="2" t="s">
        <v>21968</v>
      </c>
      <c r="B5217" s="2" t="s">
        <v>21969</v>
      </c>
      <c r="C5217" s="2" t="s">
        <v>16</v>
      </c>
      <c r="D5217" s="2" t="s">
        <v>344</v>
      </c>
      <c r="E5217" s="2" t="s">
        <v>388</v>
      </c>
      <c r="F5217" s="3">
        <v>1</v>
      </c>
      <c r="G5217" s="2" t="s">
        <v>21960</v>
      </c>
      <c r="H5217" s="2" t="s">
        <v>21970</v>
      </c>
      <c r="I5217" s="3" t="s">
        <v>21971</v>
      </c>
      <c r="J5217" s="3" t="s">
        <v>1132</v>
      </c>
      <c r="K5217" s="2" t="s">
        <v>21972</v>
      </c>
    </row>
    <row r="5218" spans="1:11" x14ac:dyDescent="0.25">
      <c r="A5218" s="2" t="s">
        <v>21973</v>
      </c>
      <c r="B5218" s="2" t="s">
        <v>347</v>
      </c>
      <c r="C5218" s="2" t="s">
        <v>20</v>
      </c>
      <c r="D5218" s="2" t="s">
        <v>344</v>
      </c>
      <c r="E5218" s="2" t="s">
        <v>388</v>
      </c>
      <c r="F5218" s="3">
        <v>1</v>
      </c>
      <c r="G5218" s="2" t="s">
        <v>21954</v>
      </c>
      <c r="H5218" s="2" t="s">
        <v>21974</v>
      </c>
      <c r="I5218" s="3" t="s">
        <v>21975</v>
      </c>
      <c r="J5218" s="3" t="s">
        <v>1098</v>
      </c>
      <c r="K5218" s="2" t="s">
        <v>21976</v>
      </c>
    </row>
    <row r="5219" spans="1:11" x14ac:dyDescent="0.25">
      <c r="A5219" s="2" t="s">
        <v>21977</v>
      </c>
      <c r="B5219" s="2" t="s">
        <v>21978</v>
      </c>
      <c r="C5219" s="2" t="s">
        <v>20</v>
      </c>
      <c r="D5219" s="2" t="s">
        <v>344</v>
      </c>
      <c r="E5219" s="2" t="s">
        <v>388</v>
      </c>
      <c r="F5219" s="3">
        <v>1</v>
      </c>
      <c r="G5219" s="2" t="s">
        <v>21960</v>
      </c>
      <c r="H5219" s="2" t="s">
        <v>21979</v>
      </c>
      <c r="I5219" s="3" t="s">
        <v>21980</v>
      </c>
      <c r="J5219" s="3" t="s">
        <v>1098</v>
      </c>
      <c r="K5219" s="2" t="s">
        <v>21981</v>
      </c>
    </row>
    <row r="5220" spans="1:11" x14ac:dyDescent="0.25">
      <c r="A5220" s="2" t="s">
        <v>21982</v>
      </c>
      <c r="B5220" s="2" t="s">
        <v>348</v>
      </c>
      <c r="C5220" s="2" t="s">
        <v>27</v>
      </c>
      <c r="D5220" s="2" t="s">
        <v>344</v>
      </c>
      <c r="E5220" s="2" t="s">
        <v>388</v>
      </c>
      <c r="F5220" s="3">
        <v>1</v>
      </c>
      <c r="G5220" s="2" t="s">
        <v>21954</v>
      </c>
      <c r="H5220" s="2" t="s">
        <v>21983</v>
      </c>
      <c r="I5220" s="3" t="s">
        <v>21984</v>
      </c>
      <c r="J5220" s="3" t="s">
        <v>1098</v>
      </c>
      <c r="K5220" s="2" t="s">
        <v>21985</v>
      </c>
    </row>
    <row r="5221" spans="1:11" x14ac:dyDescent="0.25">
      <c r="A5221" s="2" t="s">
        <v>21986</v>
      </c>
      <c r="B5221" s="2" t="s">
        <v>21987</v>
      </c>
      <c r="C5221" s="2" t="s">
        <v>27</v>
      </c>
      <c r="D5221" s="2" t="s">
        <v>344</v>
      </c>
      <c r="E5221" s="2" t="s">
        <v>388</v>
      </c>
      <c r="F5221" s="3">
        <v>1</v>
      </c>
      <c r="G5221" s="2" t="s">
        <v>21960</v>
      </c>
      <c r="H5221" s="2" t="s">
        <v>21988</v>
      </c>
      <c r="I5221" s="3" t="s">
        <v>21989</v>
      </c>
      <c r="J5221" s="3" t="s">
        <v>1098</v>
      </c>
      <c r="K5221" s="2" t="s">
        <v>21990</v>
      </c>
    </row>
    <row r="5222" spans="1:11" x14ac:dyDescent="0.25">
      <c r="A5222" s="2" t="s">
        <v>21991</v>
      </c>
      <c r="B5222" s="2" t="s">
        <v>349</v>
      </c>
      <c r="C5222" s="2" t="s">
        <v>31</v>
      </c>
      <c r="D5222" s="2" t="s">
        <v>344</v>
      </c>
      <c r="E5222" s="2" t="s">
        <v>388</v>
      </c>
      <c r="F5222" s="3">
        <v>1</v>
      </c>
      <c r="G5222" s="2" t="s">
        <v>21954</v>
      </c>
      <c r="H5222" s="2" t="s">
        <v>21992</v>
      </c>
      <c r="I5222" s="3" t="s">
        <v>21993</v>
      </c>
      <c r="J5222" s="3" t="s">
        <v>1098</v>
      </c>
      <c r="K5222" s="2" t="s">
        <v>21994</v>
      </c>
    </row>
    <row r="5223" spans="1:11" x14ac:dyDescent="0.25">
      <c r="A5223" s="2" t="s">
        <v>21995</v>
      </c>
      <c r="B5223" s="2" t="s">
        <v>21996</v>
      </c>
      <c r="C5223" s="2" t="s">
        <v>31</v>
      </c>
      <c r="D5223" s="2" t="s">
        <v>344</v>
      </c>
      <c r="E5223" s="2" t="s">
        <v>388</v>
      </c>
      <c r="F5223" s="3">
        <v>1</v>
      </c>
      <c r="G5223" s="2" t="s">
        <v>21960</v>
      </c>
      <c r="H5223" s="2" t="s">
        <v>21997</v>
      </c>
      <c r="I5223" s="3" t="s">
        <v>21998</v>
      </c>
      <c r="J5223" s="3" t="s">
        <v>1098</v>
      </c>
      <c r="K5223" s="2" t="s">
        <v>21999</v>
      </c>
    </row>
    <row r="5224" spans="1:11" x14ac:dyDescent="0.25">
      <c r="A5224" s="2" t="s">
        <v>22000</v>
      </c>
      <c r="B5224" s="2" t="s">
        <v>351</v>
      </c>
      <c r="C5224" s="2" t="s">
        <v>24</v>
      </c>
      <c r="D5224" s="2" t="s">
        <v>344</v>
      </c>
      <c r="E5224" s="2" t="s">
        <v>388</v>
      </c>
      <c r="F5224" s="3">
        <v>1</v>
      </c>
      <c r="G5224" s="2" t="s">
        <v>21954</v>
      </c>
      <c r="H5224" s="2" t="s">
        <v>22001</v>
      </c>
      <c r="I5224" s="3" t="s">
        <v>22002</v>
      </c>
      <c r="J5224" s="3" t="s">
        <v>1098</v>
      </c>
      <c r="K5224" s="2" t="s">
        <v>22003</v>
      </c>
    </row>
    <row r="5225" spans="1:11" x14ac:dyDescent="0.25">
      <c r="A5225" s="2" t="s">
        <v>22004</v>
      </c>
      <c r="B5225" s="2" t="s">
        <v>22005</v>
      </c>
      <c r="C5225" s="2" t="s">
        <v>24</v>
      </c>
      <c r="D5225" s="2" t="s">
        <v>344</v>
      </c>
      <c r="E5225" s="2" t="s">
        <v>388</v>
      </c>
      <c r="F5225" s="3">
        <v>1</v>
      </c>
      <c r="G5225" s="2" t="s">
        <v>21960</v>
      </c>
      <c r="H5225" s="2" t="s">
        <v>22006</v>
      </c>
      <c r="I5225" s="3" t="s">
        <v>22007</v>
      </c>
      <c r="J5225" s="3" t="s">
        <v>1098</v>
      </c>
      <c r="K5225" s="2" t="s">
        <v>22008</v>
      </c>
    </row>
    <row r="5226" spans="1:11" x14ac:dyDescent="0.25">
      <c r="A5226" s="2" t="s">
        <v>22009</v>
      </c>
      <c r="B5226" s="2" t="s">
        <v>350</v>
      </c>
      <c r="C5226" s="2" t="s">
        <v>34</v>
      </c>
      <c r="D5226" s="2" t="s">
        <v>344</v>
      </c>
      <c r="E5226" s="2" t="s">
        <v>388</v>
      </c>
      <c r="F5226" s="3">
        <v>1</v>
      </c>
      <c r="G5226" s="2" t="s">
        <v>21954</v>
      </c>
      <c r="H5226" s="2" t="s">
        <v>22010</v>
      </c>
      <c r="I5226" s="3" t="s">
        <v>22011</v>
      </c>
      <c r="J5226" s="3" t="s">
        <v>1098</v>
      </c>
      <c r="K5226" s="2" t="s">
        <v>22012</v>
      </c>
    </row>
    <row r="5227" spans="1:11" x14ac:dyDescent="0.25">
      <c r="A5227" s="2" t="s">
        <v>22013</v>
      </c>
      <c r="B5227" s="2" t="s">
        <v>22014</v>
      </c>
      <c r="C5227" s="2" t="s">
        <v>34</v>
      </c>
      <c r="D5227" s="2" t="s">
        <v>344</v>
      </c>
      <c r="E5227" s="2" t="s">
        <v>388</v>
      </c>
      <c r="F5227" s="3">
        <v>1</v>
      </c>
      <c r="G5227" s="2" t="s">
        <v>21960</v>
      </c>
      <c r="H5227" s="2" t="s">
        <v>22015</v>
      </c>
      <c r="I5227" s="3" t="s">
        <v>22016</v>
      </c>
      <c r="J5227" s="3" t="s">
        <v>1098</v>
      </c>
      <c r="K5227" s="2" t="s">
        <v>22017</v>
      </c>
    </row>
    <row r="5228" spans="1:11" x14ac:dyDescent="0.25">
      <c r="A5228" s="2" t="s">
        <v>22018</v>
      </c>
      <c r="B5228" s="2" t="s">
        <v>352</v>
      </c>
      <c r="C5228" s="2" t="s">
        <v>38</v>
      </c>
      <c r="D5228" s="2" t="s">
        <v>344</v>
      </c>
      <c r="E5228" s="2" t="s">
        <v>388</v>
      </c>
      <c r="F5228" s="3">
        <v>1</v>
      </c>
      <c r="G5228" s="2" t="s">
        <v>21954</v>
      </c>
      <c r="H5228" s="2" t="s">
        <v>22019</v>
      </c>
      <c r="I5228" s="3" t="s">
        <v>22020</v>
      </c>
      <c r="J5228" s="3" t="s">
        <v>1098</v>
      </c>
      <c r="K5228" s="2" t="s">
        <v>22021</v>
      </c>
    </row>
    <row r="5229" spans="1:11" x14ac:dyDescent="0.25">
      <c r="A5229" s="2" t="s">
        <v>22022</v>
      </c>
      <c r="B5229" s="2" t="s">
        <v>22023</v>
      </c>
      <c r="C5229" s="2" t="s">
        <v>38</v>
      </c>
      <c r="D5229" s="2" t="s">
        <v>344</v>
      </c>
      <c r="E5229" s="2" t="s">
        <v>388</v>
      </c>
      <c r="F5229" s="3">
        <v>1</v>
      </c>
      <c r="G5229" s="2" t="s">
        <v>21960</v>
      </c>
      <c r="H5229" s="2" t="s">
        <v>22024</v>
      </c>
      <c r="I5229" s="3" t="s">
        <v>22025</v>
      </c>
      <c r="J5229" s="3" t="s">
        <v>1098</v>
      </c>
      <c r="K5229" s="2" t="s">
        <v>22026</v>
      </c>
    </row>
    <row r="5230" spans="1:11" x14ac:dyDescent="0.25">
      <c r="A5230" s="2" t="s">
        <v>22027</v>
      </c>
      <c r="B5230" s="2" t="s">
        <v>342</v>
      </c>
      <c r="C5230" s="2" t="s">
        <v>11</v>
      </c>
      <c r="D5230" s="2" t="s">
        <v>344</v>
      </c>
      <c r="E5230" s="2" t="s">
        <v>388</v>
      </c>
      <c r="F5230" s="3">
        <v>2</v>
      </c>
      <c r="G5230" s="2" t="s">
        <v>22028</v>
      </c>
      <c r="H5230" s="2" t="s">
        <v>22029</v>
      </c>
      <c r="I5230" s="3" t="s">
        <v>22030</v>
      </c>
      <c r="J5230" s="3" t="s">
        <v>1098</v>
      </c>
      <c r="K5230" s="2" t="s">
        <v>22031</v>
      </c>
    </row>
    <row r="5231" spans="1:11" x14ac:dyDescent="0.25">
      <c r="A5231" s="2" t="s">
        <v>22032</v>
      </c>
      <c r="B5231" s="2" t="s">
        <v>342</v>
      </c>
      <c r="C5231" s="2" t="s">
        <v>11</v>
      </c>
      <c r="D5231" s="2" t="s">
        <v>344</v>
      </c>
      <c r="E5231" s="2" t="s">
        <v>388</v>
      </c>
      <c r="F5231" s="3">
        <v>2</v>
      </c>
      <c r="G5231" s="2" t="s">
        <v>21954</v>
      </c>
      <c r="H5231" s="2" t="s">
        <v>22033</v>
      </c>
      <c r="I5231" s="3" t="s">
        <v>22034</v>
      </c>
      <c r="J5231" s="3" t="s">
        <v>1098</v>
      </c>
      <c r="K5231" s="2" t="s">
        <v>22035</v>
      </c>
    </row>
    <row r="5232" spans="1:11" x14ac:dyDescent="0.25">
      <c r="A5232" s="2" t="s">
        <v>22036</v>
      </c>
      <c r="B5232" s="2" t="s">
        <v>21959</v>
      </c>
      <c r="C5232" s="2" t="s">
        <v>11</v>
      </c>
      <c r="D5232" s="2" t="s">
        <v>344</v>
      </c>
      <c r="E5232" s="2" t="s">
        <v>388</v>
      </c>
      <c r="F5232" s="3">
        <v>2</v>
      </c>
      <c r="G5232" s="2" t="s">
        <v>21960</v>
      </c>
      <c r="H5232" s="2" t="s">
        <v>22037</v>
      </c>
      <c r="I5232" s="3" t="s">
        <v>22038</v>
      </c>
      <c r="J5232" s="3" t="s">
        <v>1098</v>
      </c>
      <c r="K5232" s="2" t="s">
        <v>22039</v>
      </c>
    </row>
    <row r="5233" spans="1:11" x14ac:dyDescent="0.25">
      <c r="A5233" s="2" t="s">
        <v>22040</v>
      </c>
      <c r="B5233" s="2" t="s">
        <v>346</v>
      </c>
      <c r="C5233" s="2" t="s">
        <v>16</v>
      </c>
      <c r="D5233" s="2" t="s">
        <v>344</v>
      </c>
      <c r="E5233" s="2" t="s">
        <v>388</v>
      </c>
      <c r="F5233" s="3">
        <v>2</v>
      </c>
      <c r="G5233" s="2" t="s">
        <v>21954</v>
      </c>
      <c r="H5233" s="2" t="s">
        <v>22041</v>
      </c>
      <c r="I5233" s="3" t="s">
        <v>22042</v>
      </c>
      <c r="J5233" s="3" t="s">
        <v>1098</v>
      </c>
      <c r="K5233" s="2" t="s">
        <v>22043</v>
      </c>
    </row>
    <row r="5234" spans="1:11" x14ac:dyDescent="0.25">
      <c r="A5234" s="2" t="s">
        <v>22044</v>
      </c>
      <c r="B5234" s="2" t="s">
        <v>21969</v>
      </c>
      <c r="C5234" s="2" t="s">
        <v>16</v>
      </c>
      <c r="D5234" s="2" t="s">
        <v>344</v>
      </c>
      <c r="E5234" s="2" t="s">
        <v>388</v>
      </c>
      <c r="F5234" s="3">
        <v>2</v>
      </c>
      <c r="G5234" s="2" t="s">
        <v>21960</v>
      </c>
      <c r="H5234" s="2" t="s">
        <v>22045</v>
      </c>
      <c r="I5234" s="3" t="s">
        <v>22046</v>
      </c>
      <c r="J5234" s="3" t="s">
        <v>1098</v>
      </c>
      <c r="K5234" s="2" t="s">
        <v>22047</v>
      </c>
    </row>
    <row r="5235" spans="1:11" x14ac:dyDescent="0.25">
      <c r="A5235" s="2" t="s">
        <v>22048</v>
      </c>
      <c r="B5235" s="2" t="s">
        <v>349</v>
      </c>
      <c r="C5235" s="2" t="s">
        <v>31</v>
      </c>
      <c r="D5235" s="2" t="s">
        <v>344</v>
      </c>
      <c r="E5235" s="2" t="s">
        <v>388</v>
      </c>
      <c r="F5235" s="3">
        <v>2</v>
      </c>
      <c r="G5235" s="2" t="s">
        <v>21954</v>
      </c>
      <c r="H5235" s="2" t="s">
        <v>22049</v>
      </c>
      <c r="I5235" s="3" t="s">
        <v>22050</v>
      </c>
      <c r="J5235" s="3" t="s">
        <v>1098</v>
      </c>
      <c r="K5235" s="2" t="s">
        <v>22051</v>
      </c>
    </row>
    <row r="5236" spans="1:11" x14ac:dyDescent="0.25">
      <c r="A5236" s="2" t="s">
        <v>22052</v>
      </c>
      <c r="B5236" s="2" t="s">
        <v>21996</v>
      </c>
      <c r="C5236" s="2" t="s">
        <v>31</v>
      </c>
      <c r="D5236" s="2" t="s">
        <v>344</v>
      </c>
      <c r="E5236" s="2" t="s">
        <v>388</v>
      </c>
      <c r="F5236" s="3">
        <v>2</v>
      </c>
      <c r="G5236" s="2" t="s">
        <v>21960</v>
      </c>
      <c r="H5236" s="2" t="s">
        <v>22053</v>
      </c>
      <c r="I5236" s="3" t="s">
        <v>22054</v>
      </c>
      <c r="J5236" s="3" t="s">
        <v>1098</v>
      </c>
      <c r="K5236" s="2" t="s">
        <v>22055</v>
      </c>
    </row>
    <row r="5237" spans="1:11" x14ac:dyDescent="0.25">
      <c r="A5237" s="2" t="s">
        <v>22056</v>
      </c>
      <c r="B5237" s="2" t="s">
        <v>352</v>
      </c>
      <c r="C5237" s="2" t="s">
        <v>38</v>
      </c>
      <c r="D5237" s="2" t="s">
        <v>344</v>
      </c>
      <c r="E5237" s="2" t="s">
        <v>388</v>
      </c>
      <c r="F5237" s="3">
        <v>2</v>
      </c>
      <c r="G5237" s="2" t="s">
        <v>21954</v>
      </c>
      <c r="H5237" s="2" t="s">
        <v>22057</v>
      </c>
      <c r="I5237" s="3" t="s">
        <v>22058</v>
      </c>
      <c r="J5237" s="3" t="s">
        <v>1098</v>
      </c>
      <c r="K5237" s="2" t="s">
        <v>22059</v>
      </c>
    </row>
    <row r="5238" spans="1:11" x14ac:dyDescent="0.25">
      <c r="A5238" s="2" t="s">
        <v>22060</v>
      </c>
      <c r="B5238" s="2" t="s">
        <v>22023</v>
      </c>
      <c r="C5238" s="2" t="s">
        <v>38</v>
      </c>
      <c r="D5238" s="2" t="s">
        <v>344</v>
      </c>
      <c r="E5238" s="2" t="s">
        <v>388</v>
      </c>
      <c r="F5238" s="3">
        <v>2</v>
      </c>
      <c r="G5238" s="2" t="s">
        <v>21960</v>
      </c>
      <c r="H5238" s="2" t="s">
        <v>22061</v>
      </c>
      <c r="I5238" s="3" t="s">
        <v>22062</v>
      </c>
      <c r="J5238" s="3" t="s">
        <v>1098</v>
      </c>
      <c r="K5238" s="2" t="s">
        <v>22063</v>
      </c>
    </row>
    <row r="5239" spans="1:11" x14ac:dyDescent="0.25">
      <c r="A5239" s="2" t="s">
        <v>22064</v>
      </c>
      <c r="B5239" s="2" t="s">
        <v>342</v>
      </c>
      <c r="C5239" s="2" t="s">
        <v>11</v>
      </c>
      <c r="D5239" s="2" t="s">
        <v>344</v>
      </c>
      <c r="E5239" s="2" t="s">
        <v>388</v>
      </c>
      <c r="F5239" s="3">
        <v>3</v>
      </c>
      <c r="G5239" s="2" t="s">
        <v>21954</v>
      </c>
      <c r="H5239" s="2" t="s">
        <v>22065</v>
      </c>
      <c r="I5239" s="3" t="s">
        <v>22066</v>
      </c>
      <c r="J5239" s="3" t="s">
        <v>1098</v>
      </c>
      <c r="K5239" s="2" t="s">
        <v>22067</v>
      </c>
    </row>
    <row r="5240" spans="1:11" x14ac:dyDescent="0.25">
      <c r="A5240" s="2" t="s">
        <v>22068</v>
      </c>
      <c r="B5240" s="2" t="s">
        <v>21959</v>
      </c>
      <c r="C5240" s="2" t="s">
        <v>11</v>
      </c>
      <c r="D5240" s="2" t="s">
        <v>344</v>
      </c>
      <c r="E5240" s="2" t="s">
        <v>388</v>
      </c>
      <c r="F5240" s="3">
        <v>3</v>
      </c>
      <c r="G5240" s="2" t="s">
        <v>21960</v>
      </c>
      <c r="H5240" s="2" t="s">
        <v>22069</v>
      </c>
      <c r="I5240" s="3" t="s">
        <v>22070</v>
      </c>
      <c r="J5240" s="3" t="s">
        <v>1098</v>
      </c>
      <c r="K5240" s="2" t="s">
        <v>22071</v>
      </c>
    </row>
    <row r="5241" spans="1:11" x14ac:dyDescent="0.25">
      <c r="A5241" s="2" t="s">
        <v>22072</v>
      </c>
      <c r="B5241" s="2" t="s">
        <v>342</v>
      </c>
      <c r="C5241" s="2" t="s">
        <v>11</v>
      </c>
      <c r="D5241" s="2" t="s">
        <v>344</v>
      </c>
      <c r="E5241" s="2" t="s">
        <v>388</v>
      </c>
      <c r="F5241" s="3">
        <v>4</v>
      </c>
      <c r="G5241" s="2" t="s">
        <v>21954</v>
      </c>
      <c r="H5241" s="2" t="s">
        <v>22073</v>
      </c>
      <c r="I5241" s="3" t="s">
        <v>22074</v>
      </c>
      <c r="J5241" s="3" t="s">
        <v>1098</v>
      </c>
      <c r="K5241" s="2" t="s">
        <v>22075</v>
      </c>
    </row>
    <row r="5242" spans="1:11" x14ac:dyDescent="0.25">
      <c r="A5242" s="2" t="s">
        <v>22076</v>
      </c>
      <c r="B5242" s="2" t="s">
        <v>21959</v>
      </c>
      <c r="C5242" s="2" t="s">
        <v>11</v>
      </c>
      <c r="D5242" s="2" t="s">
        <v>344</v>
      </c>
      <c r="E5242" s="2" t="s">
        <v>388</v>
      </c>
      <c r="F5242" s="3">
        <v>4</v>
      </c>
      <c r="G5242" s="2" t="s">
        <v>21960</v>
      </c>
      <c r="H5242" s="2" t="s">
        <v>22077</v>
      </c>
      <c r="I5242" s="3" t="s">
        <v>22078</v>
      </c>
      <c r="J5242" s="3" t="s">
        <v>1132</v>
      </c>
      <c r="K5242" s="2" t="s">
        <v>22079</v>
      </c>
    </row>
    <row r="5243" spans="1:11" x14ac:dyDescent="0.25">
      <c r="A5243" s="2" t="s">
        <v>22080</v>
      </c>
      <c r="B5243" s="2" t="s">
        <v>342</v>
      </c>
      <c r="C5243" s="2" t="s">
        <v>11</v>
      </c>
      <c r="D5243" s="2" t="s">
        <v>344</v>
      </c>
      <c r="E5243" s="2" t="s">
        <v>388</v>
      </c>
      <c r="F5243" s="3">
        <v>5</v>
      </c>
      <c r="G5243" s="2" t="s">
        <v>21954</v>
      </c>
      <c r="H5243" s="2" t="s">
        <v>22081</v>
      </c>
      <c r="I5243" s="3" t="s">
        <v>22082</v>
      </c>
      <c r="J5243" s="3" t="s">
        <v>1098</v>
      </c>
      <c r="K5243" s="2" t="s">
        <v>22083</v>
      </c>
    </row>
    <row r="5244" spans="1:11" x14ac:dyDescent="0.25">
      <c r="A5244" s="2" t="s">
        <v>22084</v>
      </c>
      <c r="B5244" s="2" t="s">
        <v>21959</v>
      </c>
      <c r="C5244" s="2" t="s">
        <v>11</v>
      </c>
      <c r="D5244" s="2" t="s">
        <v>344</v>
      </c>
      <c r="E5244" s="2" t="s">
        <v>388</v>
      </c>
      <c r="F5244" s="3">
        <v>5</v>
      </c>
      <c r="G5244" s="2" t="s">
        <v>21960</v>
      </c>
      <c r="H5244" s="2" t="s">
        <v>22085</v>
      </c>
      <c r="I5244" s="3" t="s">
        <v>22086</v>
      </c>
      <c r="J5244" s="3" t="s">
        <v>1098</v>
      </c>
      <c r="K5244" s="2" t="s">
        <v>22087</v>
      </c>
    </row>
    <row r="5245" spans="1:11" x14ac:dyDescent="0.25">
      <c r="A5245" s="2" t="s">
        <v>22088</v>
      </c>
      <c r="B5245" s="2" t="s">
        <v>342</v>
      </c>
      <c r="C5245" s="2" t="s">
        <v>11</v>
      </c>
      <c r="D5245" s="2" t="s">
        <v>344</v>
      </c>
      <c r="E5245" s="2" t="s">
        <v>388</v>
      </c>
      <c r="F5245" s="3">
        <v>6</v>
      </c>
      <c r="G5245" s="2" t="s">
        <v>21954</v>
      </c>
      <c r="H5245" s="2" t="s">
        <v>22089</v>
      </c>
      <c r="I5245" s="3" t="s">
        <v>22090</v>
      </c>
      <c r="J5245" s="3" t="s">
        <v>1098</v>
      </c>
      <c r="K5245" s="2" t="s">
        <v>22091</v>
      </c>
    </row>
    <row r="5246" spans="1:11" x14ac:dyDescent="0.25">
      <c r="A5246" s="2" t="s">
        <v>22092</v>
      </c>
      <c r="B5246" s="2" t="s">
        <v>21959</v>
      </c>
      <c r="C5246" s="2" t="s">
        <v>11</v>
      </c>
      <c r="D5246" s="2" t="s">
        <v>344</v>
      </c>
      <c r="E5246" s="2" t="s">
        <v>388</v>
      </c>
      <c r="F5246" s="3">
        <v>6</v>
      </c>
      <c r="G5246" s="2" t="s">
        <v>21960</v>
      </c>
      <c r="H5246" s="2" t="s">
        <v>22093</v>
      </c>
      <c r="I5246" s="3" t="s">
        <v>22094</v>
      </c>
      <c r="J5246" s="3" t="s">
        <v>1098</v>
      </c>
      <c r="K5246" s="2" t="s">
        <v>22095</v>
      </c>
    </row>
    <row r="5247" spans="1:11" x14ac:dyDescent="0.25">
      <c r="A5247" s="2" t="s">
        <v>22096</v>
      </c>
      <c r="B5247" s="2" t="s">
        <v>342</v>
      </c>
      <c r="C5247" s="2" t="s">
        <v>11</v>
      </c>
      <c r="D5247" s="2" t="s">
        <v>344</v>
      </c>
      <c r="E5247" s="2" t="s">
        <v>1144</v>
      </c>
      <c r="F5247" s="3">
        <v>1</v>
      </c>
      <c r="G5247" s="2" t="s">
        <v>21949</v>
      </c>
      <c r="H5247" s="2" t="s">
        <v>22097</v>
      </c>
      <c r="I5247" s="3" t="s">
        <v>22098</v>
      </c>
      <c r="J5247" s="3" t="s">
        <v>1098</v>
      </c>
      <c r="K5247" s="2" t="s">
        <v>22099</v>
      </c>
    </row>
    <row r="5248" spans="1:11" x14ac:dyDescent="0.25">
      <c r="A5248" s="2" t="s">
        <v>22100</v>
      </c>
      <c r="B5248" s="2" t="s">
        <v>342</v>
      </c>
      <c r="C5248" s="2" t="s">
        <v>11</v>
      </c>
      <c r="D5248" s="2" t="s">
        <v>344</v>
      </c>
      <c r="E5248" s="2" t="s">
        <v>1144</v>
      </c>
      <c r="F5248" s="3">
        <v>1</v>
      </c>
      <c r="G5248" s="2" t="s">
        <v>21954</v>
      </c>
      <c r="H5248" s="2" t="s">
        <v>22101</v>
      </c>
      <c r="I5248" s="3" t="s">
        <v>22102</v>
      </c>
      <c r="J5248" s="3" t="s">
        <v>1098</v>
      </c>
      <c r="K5248" s="2" t="s">
        <v>22103</v>
      </c>
    </row>
    <row r="5249" spans="1:11" x14ac:dyDescent="0.25">
      <c r="A5249" s="2" t="s">
        <v>22104</v>
      </c>
      <c r="B5249" s="2" t="s">
        <v>21959</v>
      </c>
      <c r="C5249" s="2" t="s">
        <v>11</v>
      </c>
      <c r="D5249" s="2" t="s">
        <v>344</v>
      </c>
      <c r="E5249" s="2" t="s">
        <v>1144</v>
      </c>
      <c r="F5249" s="3">
        <v>1</v>
      </c>
      <c r="G5249" s="2" t="s">
        <v>21960</v>
      </c>
      <c r="H5249" s="2" t="s">
        <v>22105</v>
      </c>
      <c r="I5249" s="3" t="s">
        <v>22106</v>
      </c>
      <c r="J5249" s="3" t="s">
        <v>1098</v>
      </c>
      <c r="K5249" s="2" t="s">
        <v>22107</v>
      </c>
    </row>
    <row r="5250" spans="1:11" x14ac:dyDescent="0.25">
      <c r="A5250" s="2" t="s">
        <v>22108</v>
      </c>
      <c r="B5250" s="2" t="s">
        <v>347</v>
      </c>
      <c r="C5250" s="2" t="s">
        <v>20</v>
      </c>
      <c r="D5250" s="2" t="s">
        <v>344</v>
      </c>
      <c r="E5250" s="2" t="s">
        <v>1144</v>
      </c>
      <c r="F5250" s="3">
        <v>1</v>
      </c>
      <c r="G5250" s="2" t="s">
        <v>21954</v>
      </c>
      <c r="H5250" s="2" t="s">
        <v>22109</v>
      </c>
      <c r="I5250" s="3" t="s">
        <v>22110</v>
      </c>
      <c r="J5250" s="3" t="s">
        <v>1098</v>
      </c>
      <c r="K5250" s="2" t="s">
        <v>22111</v>
      </c>
    </row>
    <row r="5251" spans="1:11" x14ac:dyDescent="0.25">
      <c r="A5251" s="2" t="s">
        <v>22112</v>
      </c>
      <c r="B5251" s="2" t="s">
        <v>21978</v>
      </c>
      <c r="C5251" s="2" t="s">
        <v>20</v>
      </c>
      <c r="D5251" s="2" t="s">
        <v>344</v>
      </c>
      <c r="E5251" s="2" t="s">
        <v>1144</v>
      </c>
      <c r="F5251" s="3">
        <v>1</v>
      </c>
      <c r="G5251" s="2" t="s">
        <v>21960</v>
      </c>
      <c r="H5251" s="2" t="s">
        <v>22113</v>
      </c>
      <c r="I5251" s="3" t="s">
        <v>22114</v>
      </c>
      <c r="J5251" s="3" t="s">
        <v>1098</v>
      </c>
      <c r="K5251" s="2" t="s">
        <v>22115</v>
      </c>
    </row>
    <row r="5252" spans="1:11" x14ac:dyDescent="0.25">
      <c r="A5252" s="2" t="s">
        <v>22116</v>
      </c>
      <c r="B5252" s="2" t="s">
        <v>348</v>
      </c>
      <c r="C5252" s="2" t="s">
        <v>27</v>
      </c>
      <c r="D5252" s="2" t="s">
        <v>344</v>
      </c>
      <c r="E5252" s="2" t="s">
        <v>1144</v>
      </c>
      <c r="F5252" s="3">
        <v>1</v>
      </c>
      <c r="G5252" s="2" t="s">
        <v>21954</v>
      </c>
      <c r="H5252" s="2" t="s">
        <v>22117</v>
      </c>
      <c r="I5252" s="3" t="s">
        <v>22118</v>
      </c>
      <c r="J5252" s="3" t="s">
        <v>1098</v>
      </c>
      <c r="K5252" s="2" t="s">
        <v>22119</v>
      </c>
    </row>
    <row r="5253" spans="1:11" x14ac:dyDescent="0.25">
      <c r="A5253" s="2" t="s">
        <v>22120</v>
      </c>
      <c r="B5253" s="2" t="s">
        <v>21987</v>
      </c>
      <c r="C5253" s="2" t="s">
        <v>27</v>
      </c>
      <c r="D5253" s="2" t="s">
        <v>344</v>
      </c>
      <c r="E5253" s="2" t="s">
        <v>1144</v>
      </c>
      <c r="F5253" s="3">
        <v>1</v>
      </c>
      <c r="G5253" s="2" t="s">
        <v>21960</v>
      </c>
      <c r="H5253" s="2" t="s">
        <v>22121</v>
      </c>
      <c r="I5253" s="3" t="s">
        <v>22122</v>
      </c>
      <c r="J5253" s="3" t="s">
        <v>1098</v>
      </c>
      <c r="K5253" s="2" t="s">
        <v>22123</v>
      </c>
    </row>
    <row r="5254" spans="1:11" x14ac:dyDescent="0.25">
      <c r="A5254" s="2" t="s">
        <v>22124</v>
      </c>
      <c r="B5254" s="2" t="s">
        <v>349</v>
      </c>
      <c r="C5254" s="2" t="s">
        <v>31</v>
      </c>
      <c r="D5254" s="2" t="s">
        <v>344</v>
      </c>
      <c r="E5254" s="2" t="s">
        <v>1144</v>
      </c>
      <c r="F5254" s="3">
        <v>1</v>
      </c>
      <c r="G5254" s="2" t="s">
        <v>21954</v>
      </c>
      <c r="H5254" s="2" t="s">
        <v>22125</v>
      </c>
      <c r="I5254" s="3" t="s">
        <v>22126</v>
      </c>
      <c r="J5254" s="3" t="s">
        <v>1098</v>
      </c>
      <c r="K5254" s="2" t="s">
        <v>22127</v>
      </c>
    </row>
    <row r="5255" spans="1:11" x14ac:dyDescent="0.25">
      <c r="A5255" s="2" t="s">
        <v>22128</v>
      </c>
      <c r="B5255" s="2" t="s">
        <v>21996</v>
      </c>
      <c r="C5255" s="2" t="s">
        <v>31</v>
      </c>
      <c r="D5255" s="2" t="s">
        <v>344</v>
      </c>
      <c r="E5255" s="2" t="s">
        <v>1144</v>
      </c>
      <c r="F5255" s="3">
        <v>1</v>
      </c>
      <c r="G5255" s="2" t="s">
        <v>21960</v>
      </c>
      <c r="H5255" s="2" t="s">
        <v>22129</v>
      </c>
      <c r="I5255" s="3" t="s">
        <v>22130</v>
      </c>
      <c r="J5255" s="3" t="s">
        <v>1098</v>
      </c>
      <c r="K5255" s="2" t="s">
        <v>22131</v>
      </c>
    </row>
    <row r="5256" spans="1:11" x14ac:dyDescent="0.25">
      <c r="A5256" s="2" t="s">
        <v>22132</v>
      </c>
      <c r="B5256" s="2" t="s">
        <v>346</v>
      </c>
      <c r="C5256" s="2" t="s">
        <v>16</v>
      </c>
      <c r="D5256" s="2" t="s">
        <v>344</v>
      </c>
      <c r="E5256" s="2" t="s">
        <v>1144</v>
      </c>
      <c r="F5256" s="3">
        <v>1</v>
      </c>
      <c r="G5256" s="2" t="s">
        <v>21954</v>
      </c>
      <c r="H5256" s="2" t="s">
        <v>22133</v>
      </c>
      <c r="I5256" s="3" t="s">
        <v>22134</v>
      </c>
      <c r="J5256" s="3" t="s">
        <v>1098</v>
      </c>
      <c r="K5256" s="2" t="s">
        <v>22135</v>
      </c>
    </row>
    <row r="5257" spans="1:11" x14ac:dyDescent="0.25">
      <c r="A5257" s="2" t="s">
        <v>22136</v>
      </c>
      <c r="B5257" s="2" t="s">
        <v>21969</v>
      </c>
      <c r="C5257" s="2" t="s">
        <v>16</v>
      </c>
      <c r="D5257" s="2" t="s">
        <v>344</v>
      </c>
      <c r="E5257" s="2" t="s">
        <v>1144</v>
      </c>
      <c r="F5257" s="3">
        <v>1</v>
      </c>
      <c r="G5257" s="2" t="s">
        <v>21960</v>
      </c>
      <c r="H5257" s="2" t="s">
        <v>22137</v>
      </c>
      <c r="I5257" s="3" t="s">
        <v>22138</v>
      </c>
      <c r="J5257" s="3" t="s">
        <v>1098</v>
      </c>
      <c r="K5257" s="2" t="s">
        <v>22139</v>
      </c>
    </row>
    <row r="5258" spans="1:11" x14ac:dyDescent="0.25">
      <c r="A5258" s="2" t="s">
        <v>22140</v>
      </c>
      <c r="B5258" s="2" t="s">
        <v>350</v>
      </c>
      <c r="C5258" s="2" t="s">
        <v>34</v>
      </c>
      <c r="D5258" s="2" t="s">
        <v>344</v>
      </c>
      <c r="E5258" s="2" t="s">
        <v>1144</v>
      </c>
      <c r="F5258" s="3">
        <v>1</v>
      </c>
      <c r="G5258" s="2" t="s">
        <v>21954</v>
      </c>
      <c r="H5258" s="2" t="s">
        <v>22141</v>
      </c>
      <c r="I5258" s="3" t="s">
        <v>22142</v>
      </c>
      <c r="J5258" s="3" t="s">
        <v>1098</v>
      </c>
      <c r="K5258" s="2" t="s">
        <v>22143</v>
      </c>
    </row>
    <row r="5259" spans="1:11" x14ac:dyDescent="0.25">
      <c r="A5259" s="2" t="s">
        <v>22144</v>
      </c>
      <c r="B5259" s="2" t="s">
        <v>22014</v>
      </c>
      <c r="C5259" s="2" t="s">
        <v>34</v>
      </c>
      <c r="D5259" s="2" t="s">
        <v>344</v>
      </c>
      <c r="E5259" s="2" t="s">
        <v>1144</v>
      </c>
      <c r="F5259" s="3">
        <v>1</v>
      </c>
      <c r="G5259" s="2" t="s">
        <v>21960</v>
      </c>
      <c r="H5259" s="2" t="s">
        <v>22145</v>
      </c>
      <c r="I5259" s="3" t="s">
        <v>22146</v>
      </c>
      <c r="J5259" s="3" t="s">
        <v>1098</v>
      </c>
      <c r="K5259" s="2" t="s">
        <v>22147</v>
      </c>
    </row>
    <row r="5260" spans="1:11" x14ac:dyDescent="0.25">
      <c r="A5260" s="2" t="s">
        <v>22148</v>
      </c>
      <c r="B5260" s="2" t="s">
        <v>351</v>
      </c>
      <c r="C5260" s="2" t="s">
        <v>24</v>
      </c>
      <c r="D5260" s="2" t="s">
        <v>344</v>
      </c>
      <c r="E5260" s="2" t="s">
        <v>1144</v>
      </c>
      <c r="F5260" s="3">
        <v>1</v>
      </c>
      <c r="G5260" s="2" t="s">
        <v>21954</v>
      </c>
      <c r="H5260" s="2" t="s">
        <v>22149</v>
      </c>
      <c r="I5260" s="3" t="s">
        <v>22150</v>
      </c>
      <c r="J5260" s="3" t="s">
        <v>1098</v>
      </c>
      <c r="K5260" s="2" t="s">
        <v>22151</v>
      </c>
    </row>
    <row r="5261" spans="1:11" x14ac:dyDescent="0.25">
      <c r="A5261" s="2" t="s">
        <v>22152</v>
      </c>
      <c r="B5261" s="2" t="s">
        <v>22005</v>
      </c>
      <c r="C5261" s="2" t="s">
        <v>24</v>
      </c>
      <c r="D5261" s="2" t="s">
        <v>344</v>
      </c>
      <c r="E5261" s="2" t="s">
        <v>1144</v>
      </c>
      <c r="F5261" s="3">
        <v>1</v>
      </c>
      <c r="G5261" s="2" t="s">
        <v>21960</v>
      </c>
      <c r="H5261" s="2" t="s">
        <v>22153</v>
      </c>
      <c r="I5261" s="3" t="s">
        <v>22154</v>
      </c>
      <c r="J5261" s="3" t="s">
        <v>1098</v>
      </c>
      <c r="K5261" s="2" t="s">
        <v>22155</v>
      </c>
    </row>
    <row r="5262" spans="1:11" x14ac:dyDescent="0.25">
      <c r="A5262" s="2" t="s">
        <v>22156</v>
      </c>
      <c r="B5262" s="2" t="s">
        <v>352</v>
      </c>
      <c r="C5262" s="2" t="s">
        <v>38</v>
      </c>
      <c r="D5262" s="2" t="s">
        <v>344</v>
      </c>
      <c r="E5262" s="2" t="s">
        <v>1144</v>
      </c>
      <c r="F5262" s="3">
        <v>1</v>
      </c>
      <c r="G5262" s="2" t="s">
        <v>21954</v>
      </c>
      <c r="H5262" s="2" t="s">
        <v>22157</v>
      </c>
      <c r="I5262" s="3" t="s">
        <v>22158</v>
      </c>
      <c r="J5262" s="3" t="s">
        <v>1098</v>
      </c>
      <c r="K5262" s="2" t="s">
        <v>22159</v>
      </c>
    </row>
    <row r="5263" spans="1:11" x14ac:dyDescent="0.25">
      <c r="A5263" s="2" t="s">
        <v>22160</v>
      </c>
      <c r="B5263" s="2" t="s">
        <v>22023</v>
      </c>
      <c r="C5263" s="2" t="s">
        <v>38</v>
      </c>
      <c r="D5263" s="2" t="s">
        <v>344</v>
      </c>
      <c r="E5263" s="2" t="s">
        <v>1144</v>
      </c>
      <c r="F5263" s="3">
        <v>1</v>
      </c>
      <c r="G5263" s="2" t="s">
        <v>21960</v>
      </c>
      <c r="H5263" s="2" t="s">
        <v>22161</v>
      </c>
      <c r="I5263" s="3" t="s">
        <v>22162</v>
      </c>
      <c r="J5263" s="3" t="s">
        <v>1098</v>
      </c>
      <c r="K5263" s="2" t="s">
        <v>22163</v>
      </c>
    </row>
    <row r="5264" spans="1:11" x14ac:dyDescent="0.25">
      <c r="A5264" s="2" t="s">
        <v>22164</v>
      </c>
      <c r="B5264" s="2" t="s">
        <v>342</v>
      </c>
      <c r="C5264" s="2" t="s">
        <v>11</v>
      </c>
      <c r="D5264" s="2" t="s">
        <v>344</v>
      </c>
      <c r="E5264" s="2" t="s">
        <v>1144</v>
      </c>
      <c r="F5264" s="3">
        <v>2</v>
      </c>
      <c r="G5264" s="2" t="s">
        <v>22028</v>
      </c>
      <c r="H5264" s="2" t="s">
        <v>22165</v>
      </c>
      <c r="I5264" s="3" t="s">
        <v>22166</v>
      </c>
      <c r="J5264" s="3" t="s">
        <v>1098</v>
      </c>
      <c r="K5264" s="2" t="s">
        <v>22167</v>
      </c>
    </row>
    <row r="5265" spans="1:11" x14ac:dyDescent="0.25">
      <c r="A5265" s="2" t="s">
        <v>22168</v>
      </c>
      <c r="B5265" s="2" t="s">
        <v>342</v>
      </c>
      <c r="C5265" s="2" t="s">
        <v>11</v>
      </c>
      <c r="D5265" s="2" t="s">
        <v>344</v>
      </c>
      <c r="E5265" s="2" t="s">
        <v>1144</v>
      </c>
      <c r="F5265" s="3">
        <v>2</v>
      </c>
      <c r="G5265" s="2" t="s">
        <v>21954</v>
      </c>
      <c r="H5265" s="2" t="s">
        <v>22169</v>
      </c>
      <c r="I5265" s="3" t="s">
        <v>22170</v>
      </c>
      <c r="J5265" s="3" t="s">
        <v>1098</v>
      </c>
      <c r="K5265" s="2" t="s">
        <v>22171</v>
      </c>
    </row>
    <row r="5266" spans="1:11" x14ac:dyDescent="0.25">
      <c r="A5266" s="2" t="s">
        <v>22172</v>
      </c>
      <c r="B5266" s="2" t="s">
        <v>21959</v>
      </c>
      <c r="C5266" s="2" t="s">
        <v>11</v>
      </c>
      <c r="D5266" s="2" t="s">
        <v>344</v>
      </c>
      <c r="E5266" s="2" t="s">
        <v>1144</v>
      </c>
      <c r="F5266" s="3">
        <v>2</v>
      </c>
      <c r="G5266" s="2" t="s">
        <v>21960</v>
      </c>
      <c r="H5266" s="2" t="s">
        <v>22173</v>
      </c>
      <c r="I5266" s="3" t="s">
        <v>22174</v>
      </c>
      <c r="J5266" s="3" t="s">
        <v>1098</v>
      </c>
      <c r="K5266" s="2" t="s">
        <v>22175</v>
      </c>
    </row>
    <row r="5267" spans="1:11" x14ac:dyDescent="0.25">
      <c r="A5267" s="2" t="s">
        <v>22176</v>
      </c>
      <c r="B5267" s="2" t="s">
        <v>349</v>
      </c>
      <c r="C5267" s="2" t="s">
        <v>31</v>
      </c>
      <c r="D5267" s="2" t="s">
        <v>344</v>
      </c>
      <c r="E5267" s="2" t="s">
        <v>1144</v>
      </c>
      <c r="F5267" s="3">
        <v>2</v>
      </c>
      <c r="G5267" s="2" t="s">
        <v>21954</v>
      </c>
      <c r="H5267" s="2" t="s">
        <v>22177</v>
      </c>
      <c r="I5267" s="3" t="s">
        <v>22178</v>
      </c>
      <c r="J5267" s="3" t="s">
        <v>1098</v>
      </c>
      <c r="K5267" s="2" t="s">
        <v>22179</v>
      </c>
    </row>
    <row r="5268" spans="1:11" x14ac:dyDescent="0.25">
      <c r="A5268" s="2" t="s">
        <v>22180</v>
      </c>
      <c r="B5268" s="2" t="s">
        <v>21996</v>
      </c>
      <c r="C5268" s="2" t="s">
        <v>31</v>
      </c>
      <c r="D5268" s="2" t="s">
        <v>344</v>
      </c>
      <c r="E5268" s="2" t="s">
        <v>1144</v>
      </c>
      <c r="F5268" s="3">
        <v>2</v>
      </c>
      <c r="G5268" s="2" t="s">
        <v>21960</v>
      </c>
      <c r="H5268" s="2" t="s">
        <v>22181</v>
      </c>
      <c r="I5268" s="3" t="s">
        <v>22182</v>
      </c>
      <c r="J5268" s="3" t="s">
        <v>1098</v>
      </c>
      <c r="K5268" s="2" t="s">
        <v>22183</v>
      </c>
    </row>
    <row r="5269" spans="1:11" x14ac:dyDescent="0.25">
      <c r="A5269" s="2" t="s">
        <v>22184</v>
      </c>
      <c r="B5269" s="2" t="s">
        <v>346</v>
      </c>
      <c r="C5269" s="2" t="s">
        <v>16</v>
      </c>
      <c r="D5269" s="2" t="s">
        <v>344</v>
      </c>
      <c r="E5269" s="2" t="s">
        <v>1144</v>
      </c>
      <c r="F5269" s="3">
        <v>2</v>
      </c>
      <c r="G5269" s="2" t="s">
        <v>21954</v>
      </c>
      <c r="H5269" s="2" t="s">
        <v>22185</v>
      </c>
      <c r="I5269" s="3" t="s">
        <v>22186</v>
      </c>
      <c r="J5269" s="3" t="s">
        <v>1098</v>
      </c>
      <c r="K5269" s="2" t="s">
        <v>22187</v>
      </c>
    </row>
    <row r="5270" spans="1:11" x14ac:dyDescent="0.25">
      <c r="A5270" s="2" t="s">
        <v>22188</v>
      </c>
      <c r="B5270" s="2" t="s">
        <v>21969</v>
      </c>
      <c r="C5270" s="2" t="s">
        <v>16</v>
      </c>
      <c r="D5270" s="2" t="s">
        <v>344</v>
      </c>
      <c r="E5270" s="2" t="s">
        <v>1144</v>
      </c>
      <c r="F5270" s="3">
        <v>2</v>
      </c>
      <c r="G5270" s="2" t="s">
        <v>21960</v>
      </c>
      <c r="H5270" s="2" t="s">
        <v>22189</v>
      </c>
      <c r="I5270" s="3" t="s">
        <v>22190</v>
      </c>
      <c r="J5270" s="3" t="s">
        <v>1098</v>
      </c>
      <c r="K5270" s="2" t="s">
        <v>22191</v>
      </c>
    </row>
    <row r="5271" spans="1:11" x14ac:dyDescent="0.25">
      <c r="A5271" s="2" t="s">
        <v>22192</v>
      </c>
      <c r="B5271" s="2" t="s">
        <v>352</v>
      </c>
      <c r="C5271" s="2" t="s">
        <v>38</v>
      </c>
      <c r="D5271" s="2" t="s">
        <v>344</v>
      </c>
      <c r="E5271" s="2" t="s">
        <v>1144</v>
      </c>
      <c r="F5271" s="3">
        <v>2</v>
      </c>
      <c r="G5271" s="2" t="s">
        <v>21954</v>
      </c>
      <c r="H5271" s="2" t="s">
        <v>22193</v>
      </c>
      <c r="I5271" s="3" t="s">
        <v>22194</v>
      </c>
      <c r="J5271" s="3" t="s">
        <v>1098</v>
      </c>
      <c r="K5271" s="2" t="s">
        <v>22195</v>
      </c>
    </row>
    <row r="5272" spans="1:11" x14ac:dyDescent="0.25">
      <c r="A5272" s="2" t="s">
        <v>22196</v>
      </c>
      <c r="B5272" s="2" t="s">
        <v>22023</v>
      </c>
      <c r="C5272" s="2" t="s">
        <v>38</v>
      </c>
      <c r="D5272" s="2" t="s">
        <v>344</v>
      </c>
      <c r="E5272" s="2" t="s">
        <v>1144</v>
      </c>
      <c r="F5272" s="3">
        <v>2</v>
      </c>
      <c r="G5272" s="2" t="s">
        <v>21960</v>
      </c>
      <c r="H5272" s="2" t="s">
        <v>22197</v>
      </c>
      <c r="I5272" s="3" t="s">
        <v>22198</v>
      </c>
      <c r="J5272" s="3" t="s">
        <v>1098</v>
      </c>
      <c r="K5272" s="2" t="s">
        <v>22199</v>
      </c>
    </row>
    <row r="5273" spans="1:11" x14ac:dyDescent="0.25">
      <c r="A5273" s="2" t="s">
        <v>22200</v>
      </c>
      <c r="B5273" s="2" t="s">
        <v>342</v>
      </c>
      <c r="C5273" s="2" t="s">
        <v>11</v>
      </c>
      <c r="D5273" s="2" t="s">
        <v>344</v>
      </c>
      <c r="E5273" s="2" t="s">
        <v>1144</v>
      </c>
      <c r="F5273" s="3">
        <v>3</v>
      </c>
      <c r="G5273" s="2" t="s">
        <v>21954</v>
      </c>
      <c r="H5273" s="2" t="s">
        <v>22201</v>
      </c>
      <c r="I5273" s="3" t="s">
        <v>22202</v>
      </c>
      <c r="J5273" s="3" t="s">
        <v>1098</v>
      </c>
      <c r="K5273" s="2" t="s">
        <v>22203</v>
      </c>
    </row>
    <row r="5274" spans="1:11" x14ac:dyDescent="0.25">
      <c r="A5274" s="2" t="s">
        <v>22204</v>
      </c>
      <c r="B5274" s="2" t="s">
        <v>21959</v>
      </c>
      <c r="C5274" s="2" t="s">
        <v>11</v>
      </c>
      <c r="D5274" s="2" t="s">
        <v>344</v>
      </c>
      <c r="E5274" s="2" t="s">
        <v>1144</v>
      </c>
      <c r="F5274" s="3">
        <v>3</v>
      </c>
      <c r="G5274" s="2" t="s">
        <v>21960</v>
      </c>
      <c r="H5274" s="2" t="s">
        <v>22205</v>
      </c>
      <c r="I5274" s="3" t="s">
        <v>22206</v>
      </c>
      <c r="J5274" s="3" t="s">
        <v>1098</v>
      </c>
      <c r="K5274" s="2" t="s">
        <v>22207</v>
      </c>
    </row>
    <row r="5275" spans="1:11" x14ac:dyDescent="0.25">
      <c r="A5275" s="2" t="s">
        <v>22208</v>
      </c>
      <c r="B5275" s="2" t="s">
        <v>342</v>
      </c>
      <c r="C5275" s="2" t="s">
        <v>11</v>
      </c>
      <c r="D5275" s="2" t="s">
        <v>344</v>
      </c>
      <c r="E5275" s="2" t="s">
        <v>1144</v>
      </c>
      <c r="F5275" s="3">
        <v>4</v>
      </c>
      <c r="G5275" s="2" t="s">
        <v>21954</v>
      </c>
      <c r="H5275" s="2" t="s">
        <v>22209</v>
      </c>
      <c r="I5275" s="3" t="s">
        <v>22210</v>
      </c>
      <c r="J5275" s="3" t="s">
        <v>1098</v>
      </c>
      <c r="K5275" s="2" t="s">
        <v>22211</v>
      </c>
    </row>
    <row r="5276" spans="1:11" x14ac:dyDescent="0.25">
      <c r="A5276" s="2" t="s">
        <v>22212</v>
      </c>
      <c r="B5276" s="2" t="s">
        <v>21959</v>
      </c>
      <c r="C5276" s="2" t="s">
        <v>11</v>
      </c>
      <c r="D5276" s="2" t="s">
        <v>344</v>
      </c>
      <c r="E5276" s="2" t="s">
        <v>1144</v>
      </c>
      <c r="F5276" s="3">
        <v>4</v>
      </c>
      <c r="G5276" s="2" t="s">
        <v>21960</v>
      </c>
      <c r="H5276" s="2" t="s">
        <v>22213</v>
      </c>
      <c r="I5276" s="3" t="s">
        <v>22214</v>
      </c>
      <c r="J5276" s="3" t="s">
        <v>1098</v>
      </c>
      <c r="K5276" s="2" t="s">
        <v>22215</v>
      </c>
    </row>
    <row r="5277" spans="1:11" x14ac:dyDescent="0.25">
      <c r="A5277" s="2" t="s">
        <v>22216</v>
      </c>
      <c r="B5277" s="2" t="s">
        <v>342</v>
      </c>
      <c r="C5277" s="2" t="s">
        <v>11</v>
      </c>
      <c r="D5277" s="2" t="s">
        <v>344</v>
      </c>
      <c r="E5277" s="2" t="s">
        <v>1144</v>
      </c>
      <c r="F5277" s="3">
        <v>5</v>
      </c>
      <c r="G5277" s="2" t="s">
        <v>21954</v>
      </c>
      <c r="H5277" s="2" t="s">
        <v>22217</v>
      </c>
      <c r="I5277" s="3" t="s">
        <v>22218</v>
      </c>
      <c r="J5277" s="3" t="s">
        <v>1098</v>
      </c>
      <c r="K5277" s="2" t="s">
        <v>22219</v>
      </c>
    </row>
    <row r="5278" spans="1:11" x14ac:dyDescent="0.25">
      <c r="A5278" s="2" t="s">
        <v>22220</v>
      </c>
      <c r="B5278" s="2" t="s">
        <v>21959</v>
      </c>
      <c r="C5278" s="2" t="s">
        <v>11</v>
      </c>
      <c r="D5278" s="2" t="s">
        <v>344</v>
      </c>
      <c r="E5278" s="2" t="s">
        <v>1144</v>
      </c>
      <c r="F5278" s="3">
        <v>5</v>
      </c>
      <c r="G5278" s="2" t="s">
        <v>21960</v>
      </c>
      <c r="H5278" s="2" t="s">
        <v>22221</v>
      </c>
      <c r="I5278" s="3" t="s">
        <v>22222</v>
      </c>
      <c r="J5278" s="3" t="s">
        <v>1098</v>
      </c>
      <c r="K5278" s="2" t="s">
        <v>22223</v>
      </c>
    </row>
    <row r="5279" spans="1:11" x14ac:dyDescent="0.25">
      <c r="A5279" s="2" t="s">
        <v>22224</v>
      </c>
      <c r="B5279" s="2" t="s">
        <v>342</v>
      </c>
      <c r="C5279" s="2" t="s">
        <v>11</v>
      </c>
      <c r="D5279" s="2" t="s">
        <v>344</v>
      </c>
      <c r="E5279" s="2" t="s">
        <v>1144</v>
      </c>
      <c r="F5279" s="3">
        <v>6</v>
      </c>
      <c r="G5279" s="2" t="s">
        <v>21954</v>
      </c>
      <c r="H5279" s="2" t="s">
        <v>22225</v>
      </c>
      <c r="I5279" s="3" t="s">
        <v>22226</v>
      </c>
      <c r="J5279" s="3" t="s">
        <v>1098</v>
      </c>
      <c r="K5279" s="2" t="s">
        <v>22227</v>
      </c>
    </row>
    <row r="5280" spans="1:11" x14ac:dyDescent="0.25">
      <c r="A5280" s="2" t="s">
        <v>22228</v>
      </c>
      <c r="B5280" s="2" t="s">
        <v>21959</v>
      </c>
      <c r="C5280" s="2" t="s">
        <v>11</v>
      </c>
      <c r="D5280" s="2" t="s">
        <v>344</v>
      </c>
      <c r="E5280" s="2" t="s">
        <v>1144</v>
      </c>
      <c r="F5280" s="3">
        <v>6</v>
      </c>
      <c r="G5280" s="2" t="s">
        <v>21960</v>
      </c>
      <c r="H5280" s="2" t="s">
        <v>22229</v>
      </c>
      <c r="I5280" s="3" t="s">
        <v>22230</v>
      </c>
      <c r="J5280" s="3" t="s">
        <v>1098</v>
      </c>
      <c r="K5280" s="2" t="s">
        <v>22231</v>
      </c>
    </row>
    <row r="5281" spans="1:11" x14ac:dyDescent="0.25">
      <c r="A5281" s="2" t="s">
        <v>22232</v>
      </c>
      <c r="B5281" s="2" t="s">
        <v>342</v>
      </c>
      <c r="C5281" s="2" t="s">
        <v>11</v>
      </c>
      <c r="D5281" s="2" t="s">
        <v>344</v>
      </c>
      <c r="E5281" s="2" t="s">
        <v>465</v>
      </c>
      <c r="F5281" s="3">
        <v>1</v>
      </c>
      <c r="G5281" s="2" t="s">
        <v>21949</v>
      </c>
      <c r="H5281" s="2" t="s">
        <v>22233</v>
      </c>
      <c r="I5281" s="3" t="s">
        <v>22234</v>
      </c>
      <c r="J5281" s="3" t="s">
        <v>1098</v>
      </c>
      <c r="K5281" s="2" t="s">
        <v>22235</v>
      </c>
    </row>
    <row r="5282" spans="1:11" x14ac:dyDescent="0.25">
      <c r="A5282" s="2" t="s">
        <v>22236</v>
      </c>
      <c r="B5282" s="2" t="s">
        <v>342</v>
      </c>
      <c r="C5282" s="2" t="s">
        <v>11</v>
      </c>
      <c r="D5282" s="2" t="s">
        <v>344</v>
      </c>
      <c r="E5282" s="2" t="s">
        <v>465</v>
      </c>
      <c r="F5282" s="3">
        <v>1</v>
      </c>
      <c r="G5282" s="2" t="s">
        <v>21954</v>
      </c>
      <c r="H5282" s="2" t="s">
        <v>22237</v>
      </c>
      <c r="I5282" s="3" t="s">
        <v>22238</v>
      </c>
      <c r="J5282" s="3" t="s">
        <v>1098</v>
      </c>
      <c r="K5282" s="2" t="s">
        <v>22239</v>
      </c>
    </row>
    <row r="5283" spans="1:11" x14ac:dyDescent="0.25">
      <c r="A5283" s="2" t="s">
        <v>22240</v>
      </c>
      <c r="B5283" s="2" t="s">
        <v>21959</v>
      </c>
      <c r="C5283" s="2" t="s">
        <v>11</v>
      </c>
      <c r="D5283" s="2" t="s">
        <v>344</v>
      </c>
      <c r="E5283" s="2" t="s">
        <v>465</v>
      </c>
      <c r="F5283" s="3">
        <v>1</v>
      </c>
      <c r="G5283" s="2" t="s">
        <v>21960</v>
      </c>
      <c r="H5283" s="2" t="s">
        <v>22241</v>
      </c>
      <c r="I5283" s="3" t="s">
        <v>22242</v>
      </c>
      <c r="J5283" s="3" t="s">
        <v>1098</v>
      </c>
      <c r="K5283" s="2" t="s">
        <v>22243</v>
      </c>
    </row>
    <row r="5284" spans="1:11" x14ac:dyDescent="0.25">
      <c r="A5284" s="2" t="s">
        <v>22244</v>
      </c>
      <c r="B5284" s="2" t="s">
        <v>348</v>
      </c>
      <c r="C5284" s="2" t="s">
        <v>27</v>
      </c>
      <c r="D5284" s="2" t="s">
        <v>344</v>
      </c>
      <c r="E5284" s="2" t="s">
        <v>465</v>
      </c>
      <c r="F5284" s="3">
        <v>1</v>
      </c>
      <c r="G5284" s="2" t="s">
        <v>21954</v>
      </c>
      <c r="H5284" s="2" t="s">
        <v>22245</v>
      </c>
      <c r="I5284" s="3" t="s">
        <v>22246</v>
      </c>
      <c r="J5284" s="3" t="s">
        <v>1098</v>
      </c>
      <c r="K5284" s="2" t="s">
        <v>22247</v>
      </c>
    </row>
    <row r="5285" spans="1:11" x14ac:dyDescent="0.25">
      <c r="A5285" s="2" t="s">
        <v>22248</v>
      </c>
      <c r="B5285" s="2" t="s">
        <v>21987</v>
      </c>
      <c r="C5285" s="2" t="s">
        <v>27</v>
      </c>
      <c r="D5285" s="2" t="s">
        <v>344</v>
      </c>
      <c r="E5285" s="2" t="s">
        <v>465</v>
      </c>
      <c r="F5285" s="3">
        <v>1</v>
      </c>
      <c r="G5285" s="2" t="s">
        <v>21960</v>
      </c>
      <c r="H5285" s="2" t="s">
        <v>22249</v>
      </c>
      <c r="I5285" s="3" t="s">
        <v>22250</v>
      </c>
      <c r="J5285" s="3" t="s">
        <v>1098</v>
      </c>
      <c r="K5285" s="2" t="s">
        <v>22251</v>
      </c>
    </row>
    <row r="5286" spans="1:11" x14ac:dyDescent="0.25">
      <c r="A5286" s="2" t="s">
        <v>22252</v>
      </c>
      <c r="B5286" s="2" t="s">
        <v>349</v>
      </c>
      <c r="C5286" s="2" t="s">
        <v>31</v>
      </c>
      <c r="D5286" s="2" t="s">
        <v>344</v>
      </c>
      <c r="E5286" s="2" t="s">
        <v>465</v>
      </c>
      <c r="F5286" s="3">
        <v>1</v>
      </c>
      <c r="G5286" s="2" t="s">
        <v>21954</v>
      </c>
      <c r="H5286" s="2" t="s">
        <v>22253</v>
      </c>
      <c r="I5286" s="3" t="s">
        <v>22254</v>
      </c>
      <c r="J5286" s="3" t="s">
        <v>1098</v>
      </c>
      <c r="K5286" s="2" t="s">
        <v>22255</v>
      </c>
    </row>
    <row r="5287" spans="1:11" x14ac:dyDescent="0.25">
      <c r="A5287" s="2" t="s">
        <v>22256</v>
      </c>
      <c r="B5287" s="2" t="s">
        <v>21996</v>
      </c>
      <c r="C5287" s="2" t="s">
        <v>31</v>
      </c>
      <c r="D5287" s="2" t="s">
        <v>344</v>
      </c>
      <c r="E5287" s="2" t="s">
        <v>465</v>
      </c>
      <c r="F5287" s="3">
        <v>1</v>
      </c>
      <c r="G5287" s="2" t="s">
        <v>21960</v>
      </c>
      <c r="H5287" s="2" t="s">
        <v>22257</v>
      </c>
      <c r="I5287" s="3" t="s">
        <v>22258</v>
      </c>
      <c r="J5287" s="3" t="s">
        <v>1098</v>
      </c>
      <c r="K5287" s="2" t="s">
        <v>22259</v>
      </c>
    </row>
    <row r="5288" spans="1:11" x14ac:dyDescent="0.25">
      <c r="A5288" s="2" t="s">
        <v>22260</v>
      </c>
      <c r="B5288" s="2" t="s">
        <v>347</v>
      </c>
      <c r="C5288" s="2" t="s">
        <v>20</v>
      </c>
      <c r="D5288" s="2" t="s">
        <v>344</v>
      </c>
      <c r="E5288" s="2" t="s">
        <v>465</v>
      </c>
      <c r="F5288" s="3">
        <v>1</v>
      </c>
      <c r="G5288" s="2" t="s">
        <v>21954</v>
      </c>
      <c r="H5288" s="2" t="s">
        <v>22261</v>
      </c>
      <c r="I5288" s="3" t="s">
        <v>22262</v>
      </c>
      <c r="J5288" s="3" t="s">
        <v>1098</v>
      </c>
      <c r="K5288" s="2" t="s">
        <v>22263</v>
      </c>
    </row>
    <row r="5289" spans="1:11" x14ac:dyDescent="0.25">
      <c r="A5289" s="2" t="s">
        <v>22264</v>
      </c>
      <c r="B5289" s="2" t="s">
        <v>21978</v>
      </c>
      <c r="C5289" s="2" t="s">
        <v>20</v>
      </c>
      <c r="D5289" s="2" t="s">
        <v>344</v>
      </c>
      <c r="E5289" s="2" t="s">
        <v>465</v>
      </c>
      <c r="F5289" s="3">
        <v>1</v>
      </c>
      <c r="G5289" s="2" t="s">
        <v>21960</v>
      </c>
      <c r="H5289" s="2" t="s">
        <v>22265</v>
      </c>
      <c r="I5289" s="3" t="s">
        <v>22266</v>
      </c>
      <c r="J5289" s="3" t="s">
        <v>1098</v>
      </c>
      <c r="K5289" s="2" t="s">
        <v>22267</v>
      </c>
    </row>
    <row r="5290" spans="1:11" x14ac:dyDescent="0.25">
      <c r="A5290" s="2" t="s">
        <v>22268</v>
      </c>
      <c r="B5290" s="2" t="s">
        <v>351</v>
      </c>
      <c r="C5290" s="2" t="s">
        <v>24</v>
      </c>
      <c r="D5290" s="2" t="s">
        <v>344</v>
      </c>
      <c r="E5290" s="2" t="s">
        <v>465</v>
      </c>
      <c r="F5290" s="3">
        <v>1</v>
      </c>
      <c r="G5290" s="2" t="s">
        <v>21954</v>
      </c>
      <c r="H5290" s="2" t="s">
        <v>22269</v>
      </c>
      <c r="I5290" s="3" t="s">
        <v>22270</v>
      </c>
      <c r="J5290" s="3" t="s">
        <v>1098</v>
      </c>
      <c r="K5290" s="2" t="s">
        <v>22271</v>
      </c>
    </row>
    <row r="5291" spans="1:11" x14ac:dyDescent="0.25">
      <c r="A5291" s="2" t="s">
        <v>22272</v>
      </c>
      <c r="B5291" s="2" t="s">
        <v>22005</v>
      </c>
      <c r="C5291" s="2" t="s">
        <v>24</v>
      </c>
      <c r="D5291" s="2" t="s">
        <v>344</v>
      </c>
      <c r="E5291" s="2" t="s">
        <v>465</v>
      </c>
      <c r="F5291" s="3">
        <v>1</v>
      </c>
      <c r="G5291" s="2" t="s">
        <v>21960</v>
      </c>
      <c r="H5291" s="2" t="s">
        <v>22273</v>
      </c>
      <c r="I5291" s="3" t="s">
        <v>22274</v>
      </c>
      <c r="J5291" s="3" t="s">
        <v>1098</v>
      </c>
      <c r="K5291" s="2" t="s">
        <v>22275</v>
      </c>
    </row>
    <row r="5292" spans="1:11" x14ac:dyDescent="0.25">
      <c r="A5292" s="2" t="s">
        <v>22276</v>
      </c>
      <c r="B5292" s="2" t="s">
        <v>346</v>
      </c>
      <c r="C5292" s="2" t="s">
        <v>16</v>
      </c>
      <c r="D5292" s="2" t="s">
        <v>344</v>
      </c>
      <c r="E5292" s="2" t="s">
        <v>465</v>
      </c>
      <c r="F5292" s="3">
        <v>1</v>
      </c>
      <c r="G5292" s="2" t="s">
        <v>21954</v>
      </c>
      <c r="H5292" s="2" t="s">
        <v>22277</v>
      </c>
      <c r="I5292" s="3" t="s">
        <v>22278</v>
      </c>
      <c r="J5292" s="3" t="s">
        <v>1098</v>
      </c>
      <c r="K5292" s="2" t="s">
        <v>22279</v>
      </c>
    </row>
    <row r="5293" spans="1:11" x14ac:dyDescent="0.25">
      <c r="A5293" s="2" t="s">
        <v>22280</v>
      </c>
      <c r="B5293" s="2" t="s">
        <v>21969</v>
      </c>
      <c r="C5293" s="2" t="s">
        <v>16</v>
      </c>
      <c r="D5293" s="2" t="s">
        <v>344</v>
      </c>
      <c r="E5293" s="2" t="s">
        <v>465</v>
      </c>
      <c r="F5293" s="3">
        <v>1</v>
      </c>
      <c r="G5293" s="2" t="s">
        <v>21960</v>
      </c>
      <c r="H5293" s="2" t="s">
        <v>22281</v>
      </c>
      <c r="I5293" s="3" t="s">
        <v>22282</v>
      </c>
      <c r="J5293" s="3" t="s">
        <v>1098</v>
      </c>
      <c r="K5293" s="2" t="s">
        <v>22283</v>
      </c>
    </row>
    <row r="5294" spans="1:11" x14ac:dyDescent="0.25">
      <c r="A5294" s="2" t="s">
        <v>22284</v>
      </c>
      <c r="B5294" s="2" t="s">
        <v>350</v>
      </c>
      <c r="C5294" s="2" t="s">
        <v>34</v>
      </c>
      <c r="D5294" s="2" t="s">
        <v>344</v>
      </c>
      <c r="E5294" s="2" t="s">
        <v>465</v>
      </c>
      <c r="F5294" s="3">
        <v>1</v>
      </c>
      <c r="G5294" s="2" t="s">
        <v>21954</v>
      </c>
      <c r="H5294" s="2" t="s">
        <v>22285</v>
      </c>
      <c r="I5294" s="3" t="s">
        <v>22286</v>
      </c>
      <c r="J5294" s="3" t="s">
        <v>1137</v>
      </c>
      <c r="K5294" s="2" t="s">
        <v>22287</v>
      </c>
    </row>
    <row r="5295" spans="1:11" x14ac:dyDescent="0.25">
      <c r="A5295" s="2" t="s">
        <v>22288</v>
      </c>
      <c r="B5295" s="2" t="s">
        <v>22014</v>
      </c>
      <c r="C5295" s="2" t="s">
        <v>34</v>
      </c>
      <c r="D5295" s="2" t="s">
        <v>344</v>
      </c>
      <c r="E5295" s="2" t="s">
        <v>465</v>
      </c>
      <c r="F5295" s="3">
        <v>1</v>
      </c>
      <c r="G5295" s="2" t="s">
        <v>21960</v>
      </c>
      <c r="H5295" s="2" t="s">
        <v>22289</v>
      </c>
      <c r="I5295" s="3" t="s">
        <v>22290</v>
      </c>
      <c r="J5295" s="3" t="s">
        <v>1132</v>
      </c>
      <c r="K5295" s="2" t="s">
        <v>22291</v>
      </c>
    </row>
    <row r="5296" spans="1:11" x14ac:dyDescent="0.25">
      <c r="A5296" s="2" t="s">
        <v>22292</v>
      </c>
      <c r="B5296" s="2" t="s">
        <v>352</v>
      </c>
      <c r="C5296" s="2" t="s">
        <v>38</v>
      </c>
      <c r="D5296" s="2" t="s">
        <v>344</v>
      </c>
      <c r="E5296" s="2" t="s">
        <v>465</v>
      </c>
      <c r="F5296" s="3">
        <v>1</v>
      </c>
      <c r="G5296" s="2" t="s">
        <v>21954</v>
      </c>
      <c r="H5296" s="2" t="s">
        <v>22293</v>
      </c>
      <c r="I5296" s="3" t="s">
        <v>22294</v>
      </c>
      <c r="J5296" s="3" t="s">
        <v>1098</v>
      </c>
      <c r="K5296" s="2" t="s">
        <v>22295</v>
      </c>
    </row>
    <row r="5297" spans="1:11" x14ac:dyDescent="0.25">
      <c r="A5297" s="2" t="s">
        <v>22296</v>
      </c>
      <c r="B5297" s="2" t="s">
        <v>22023</v>
      </c>
      <c r="C5297" s="2" t="s">
        <v>38</v>
      </c>
      <c r="D5297" s="2" t="s">
        <v>344</v>
      </c>
      <c r="E5297" s="2" t="s">
        <v>465</v>
      </c>
      <c r="F5297" s="3">
        <v>1</v>
      </c>
      <c r="G5297" s="2" t="s">
        <v>21960</v>
      </c>
      <c r="H5297" s="2" t="s">
        <v>22297</v>
      </c>
      <c r="I5297" s="3" t="s">
        <v>22298</v>
      </c>
      <c r="J5297" s="3" t="s">
        <v>1098</v>
      </c>
      <c r="K5297" s="2" t="s">
        <v>22299</v>
      </c>
    </row>
    <row r="5298" spans="1:11" x14ac:dyDescent="0.25">
      <c r="A5298" s="2" t="s">
        <v>22300</v>
      </c>
      <c r="B5298" s="2" t="s">
        <v>342</v>
      </c>
      <c r="C5298" s="2" t="s">
        <v>11</v>
      </c>
      <c r="D5298" s="2" t="s">
        <v>344</v>
      </c>
      <c r="E5298" s="2" t="s">
        <v>465</v>
      </c>
      <c r="F5298" s="3">
        <v>2</v>
      </c>
      <c r="G5298" s="2" t="s">
        <v>22028</v>
      </c>
      <c r="H5298" s="2" t="s">
        <v>22301</v>
      </c>
      <c r="I5298" s="3" t="s">
        <v>22302</v>
      </c>
      <c r="J5298" s="3" t="s">
        <v>1098</v>
      </c>
      <c r="K5298" s="2" t="s">
        <v>22303</v>
      </c>
    </row>
    <row r="5299" spans="1:11" x14ac:dyDescent="0.25">
      <c r="A5299" s="2" t="s">
        <v>22304</v>
      </c>
      <c r="B5299" s="2" t="s">
        <v>342</v>
      </c>
      <c r="C5299" s="2" t="s">
        <v>11</v>
      </c>
      <c r="D5299" s="2" t="s">
        <v>344</v>
      </c>
      <c r="E5299" s="2" t="s">
        <v>465</v>
      </c>
      <c r="F5299" s="3">
        <v>2</v>
      </c>
      <c r="G5299" s="2" t="s">
        <v>21954</v>
      </c>
      <c r="H5299" s="2" t="s">
        <v>22305</v>
      </c>
      <c r="I5299" s="3" t="s">
        <v>22306</v>
      </c>
      <c r="J5299" s="3" t="s">
        <v>1098</v>
      </c>
      <c r="K5299" s="2" t="s">
        <v>22307</v>
      </c>
    </row>
    <row r="5300" spans="1:11" x14ac:dyDescent="0.25">
      <c r="A5300" s="2" t="s">
        <v>22308</v>
      </c>
      <c r="B5300" s="2" t="s">
        <v>21959</v>
      </c>
      <c r="C5300" s="2" t="s">
        <v>11</v>
      </c>
      <c r="D5300" s="2" t="s">
        <v>344</v>
      </c>
      <c r="E5300" s="2" t="s">
        <v>465</v>
      </c>
      <c r="F5300" s="3">
        <v>2</v>
      </c>
      <c r="G5300" s="2" t="s">
        <v>21960</v>
      </c>
      <c r="H5300" s="2" t="s">
        <v>22309</v>
      </c>
      <c r="I5300" s="3" t="s">
        <v>22310</v>
      </c>
      <c r="J5300" s="3" t="s">
        <v>1098</v>
      </c>
      <c r="K5300" s="2" t="s">
        <v>22311</v>
      </c>
    </row>
    <row r="5301" spans="1:11" x14ac:dyDescent="0.25">
      <c r="A5301" s="2" t="s">
        <v>22312</v>
      </c>
      <c r="B5301" s="2" t="s">
        <v>349</v>
      </c>
      <c r="C5301" s="2" t="s">
        <v>31</v>
      </c>
      <c r="D5301" s="2" t="s">
        <v>344</v>
      </c>
      <c r="E5301" s="2" t="s">
        <v>465</v>
      </c>
      <c r="F5301" s="3">
        <v>2</v>
      </c>
      <c r="G5301" s="2" t="s">
        <v>21954</v>
      </c>
      <c r="H5301" s="2" t="s">
        <v>22313</v>
      </c>
      <c r="I5301" s="3" t="s">
        <v>22314</v>
      </c>
      <c r="J5301" s="3" t="s">
        <v>1098</v>
      </c>
      <c r="K5301" s="2" t="s">
        <v>22315</v>
      </c>
    </row>
    <row r="5302" spans="1:11" x14ac:dyDescent="0.25">
      <c r="A5302" s="2" t="s">
        <v>22316</v>
      </c>
      <c r="B5302" s="2" t="s">
        <v>21996</v>
      </c>
      <c r="C5302" s="2" t="s">
        <v>31</v>
      </c>
      <c r="D5302" s="2" t="s">
        <v>344</v>
      </c>
      <c r="E5302" s="2" t="s">
        <v>465</v>
      </c>
      <c r="F5302" s="3">
        <v>2</v>
      </c>
      <c r="G5302" s="2" t="s">
        <v>21960</v>
      </c>
      <c r="H5302" s="2" t="s">
        <v>22317</v>
      </c>
      <c r="I5302" s="3" t="s">
        <v>22318</v>
      </c>
      <c r="J5302" s="3" t="s">
        <v>1098</v>
      </c>
      <c r="K5302" s="2" t="s">
        <v>22319</v>
      </c>
    </row>
    <row r="5303" spans="1:11" x14ac:dyDescent="0.25">
      <c r="A5303" s="2" t="s">
        <v>22320</v>
      </c>
      <c r="B5303" s="2" t="s">
        <v>346</v>
      </c>
      <c r="C5303" s="2" t="s">
        <v>16</v>
      </c>
      <c r="D5303" s="2" t="s">
        <v>344</v>
      </c>
      <c r="E5303" s="2" t="s">
        <v>465</v>
      </c>
      <c r="F5303" s="3">
        <v>2</v>
      </c>
      <c r="G5303" s="2" t="s">
        <v>21954</v>
      </c>
      <c r="H5303" s="2" t="s">
        <v>22321</v>
      </c>
      <c r="I5303" s="3" t="s">
        <v>22322</v>
      </c>
      <c r="J5303" s="3" t="s">
        <v>1098</v>
      </c>
      <c r="K5303" s="2" t="s">
        <v>22323</v>
      </c>
    </row>
    <row r="5304" spans="1:11" x14ac:dyDescent="0.25">
      <c r="A5304" s="2" t="s">
        <v>22324</v>
      </c>
      <c r="B5304" s="2" t="s">
        <v>21969</v>
      </c>
      <c r="C5304" s="2" t="s">
        <v>16</v>
      </c>
      <c r="D5304" s="2" t="s">
        <v>344</v>
      </c>
      <c r="E5304" s="2" t="s">
        <v>465</v>
      </c>
      <c r="F5304" s="3">
        <v>2</v>
      </c>
      <c r="G5304" s="2" t="s">
        <v>21960</v>
      </c>
      <c r="H5304" s="2" t="s">
        <v>22325</v>
      </c>
      <c r="I5304" s="3" t="s">
        <v>22326</v>
      </c>
      <c r="J5304" s="3" t="s">
        <v>1098</v>
      </c>
      <c r="K5304" s="2" t="s">
        <v>22327</v>
      </c>
    </row>
    <row r="5305" spans="1:11" x14ac:dyDescent="0.25">
      <c r="A5305" s="2" t="s">
        <v>22328</v>
      </c>
      <c r="B5305" s="2" t="s">
        <v>352</v>
      </c>
      <c r="C5305" s="2" t="s">
        <v>38</v>
      </c>
      <c r="D5305" s="2" t="s">
        <v>344</v>
      </c>
      <c r="E5305" s="2" t="s">
        <v>465</v>
      </c>
      <c r="F5305" s="3">
        <v>2</v>
      </c>
      <c r="G5305" s="2" t="s">
        <v>21954</v>
      </c>
      <c r="H5305" s="2" t="s">
        <v>22329</v>
      </c>
      <c r="I5305" s="3" t="s">
        <v>22330</v>
      </c>
      <c r="J5305" s="3" t="s">
        <v>1098</v>
      </c>
      <c r="K5305" s="2" t="s">
        <v>22331</v>
      </c>
    </row>
    <row r="5306" spans="1:11" x14ac:dyDescent="0.25">
      <c r="A5306" s="2" t="s">
        <v>22332</v>
      </c>
      <c r="B5306" s="2" t="s">
        <v>22023</v>
      </c>
      <c r="C5306" s="2" t="s">
        <v>38</v>
      </c>
      <c r="D5306" s="2" t="s">
        <v>344</v>
      </c>
      <c r="E5306" s="2" t="s">
        <v>465</v>
      </c>
      <c r="F5306" s="3">
        <v>2</v>
      </c>
      <c r="G5306" s="2" t="s">
        <v>21960</v>
      </c>
      <c r="H5306" s="2" t="s">
        <v>22333</v>
      </c>
      <c r="I5306" s="3" t="s">
        <v>22334</v>
      </c>
      <c r="J5306" s="3" t="s">
        <v>1098</v>
      </c>
      <c r="K5306" s="2" t="s">
        <v>22335</v>
      </c>
    </row>
    <row r="5307" spans="1:11" x14ac:dyDescent="0.25">
      <c r="A5307" s="2" t="s">
        <v>22336</v>
      </c>
      <c r="B5307" s="2" t="s">
        <v>342</v>
      </c>
      <c r="C5307" s="2" t="s">
        <v>11</v>
      </c>
      <c r="D5307" s="2" t="s">
        <v>344</v>
      </c>
      <c r="E5307" s="2" t="s">
        <v>465</v>
      </c>
      <c r="F5307" s="3">
        <v>3</v>
      </c>
      <c r="G5307" s="2" t="s">
        <v>21954</v>
      </c>
      <c r="H5307" s="2" t="s">
        <v>22337</v>
      </c>
      <c r="I5307" s="3" t="s">
        <v>22338</v>
      </c>
      <c r="J5307" s="3" t="s">
        <v>1098</v>
      </c>
      <c r="K5307" s="2" t="s">
        <v>22339</v>
      </c>
    </row>
    <row r="5308" spans="1:11" x14ac:dyDescent="0.25">
      <c r="A5308" s="2" t="s">
        <v>22340</v>
      </c>
      <c r="B5308" s="2" t="s">
        <v>21959</v>
      </c>
      <c r="C5308" s="2" t="s">
        <v>11</v>
      </c>
      <c r="D5308" s="2" t="s">
        <v>344</v>
      </c>
      <c r="E5308" s="2" t="s">
        <v>465</v>
      </c>
      <c r="F5308" s="3">
        <v>3</v>
      </c>
      <c r="G5308" s="2" t="s">
        <v>21960</v>
      </c>
      <c r="H5308" s="2" t="s">
        <v>22341</v>
      </c>
      <c r="I5308" s="3" t="s">
        <v>22342</v>
      </c>
      <c r="J5308" s="3" t="s">
        <v>1098</v>
      </c>
      <c r="K5308" s="2" t="s">
        <v>22343</v>
      </c>
    </row>
    <row r="5309" spans="1:11" x14ac:dyDescent="0.25">
      <c r="A5309" s="2" t="s">
        <v>22344</v>
      </c>
      <c r="B5309" s="2" t="s">
        <v>342</v>
      </c>
      <c r="C5309" s="2" t="s">
        <v>11</v>
      </c>
      <c r="D5309" s="2" t="s">
        <v>344</v>
      </c>
      <c r="E5309" s="2" t="s">
        <v>465</v>
      </c>
      <c r="F5309" s="3">
        <v>4</v>
      </c>
      <c r="G5309" s="2" t="s">
        <v>21954</v>
      </c>
      <c r="H5309" s="2" t="s">
        <v>22345</v>
      </c>
      <c r="I5309" s="3" t="s">
        <v>22346</v>
      </c>
      <c r="J5309" s="3" t="s">
        <v>1098</v>
      </c>
      <c r="K5309" s="2" t="s">
        <v>22347</v>
      </c>
    </row>
    <row r="5310" spans="1:11" x14ac:dyDescent="0.25">
      <c r="A5310" s="2" t="s">
        <v>22348</v>
      </c>
      <c r="B5310" s="2" t="s">
        <v>21959</v>
      </c>
      <c r="C5310" s="2" t="s">
        <v>11</v>
      </c>
      <c r="D5310" s="2" t="s">
        <v>344</v>
      </c>
      <c r="E5310" s="2" t="s">
        <v>465</v>
      </c>
      <c r="F5310" s="3">
        <v>4</v>
      </c>
      <c r="G5310" s="2" t="s">
        <v>21960</v>
      </c>
      <c r="H5310" s="2" t="s">
        <v>22349</v>
      </c>
      <c r="I5310" s="3" t="s">
        <v>22350</v>
      </c>
      <c r="J5310" s="3" t="s">
        <v>1098</v>
      </c>
      <c r="K5310" s="2" t="s">
        <v>22351</v>
      </c>
    </row>
    <row r="5311" spans="1:11" x14ac:dyDescent="0.25">
      <c r="A5311" s="2" t="s">
        <v>22352</v>
      </c>
      <c r="B5311" s="2" t="s">
        <v>342</v>
      </c>
      <c r="C5311" s="2" t="s">
        <v>11</v>
      </c>
      <c r="D5311" s="2" t="s">
        <v>344</v>
      </c>
      <c r="E5311" s="2" t="s">
        <v>465</v>
      </c>
      <c r="F5311" s="3">
        <v>5</v>
      </c>
      <c r="G5311" s="2" t="s">
        <v>21954</v>
      </c>
      <c r="H5311" s="2" t="s">
        <v>22353</v>
      </c>
      <c r="I5311" s="3" t="s">
        <v>22354</v>
      </c>
      <c r="J5311" s="3" t="s">
        <v>1098</v>
      </c>
      <c r="K5311" s="2" t="s">
        <v>22355</v>
      </c>
    </row>
    <row r="5312" spans="1:11" x14ac:dyDescent="0.25">
      <c r="A5312" s="2" t="s">
        <v>22356</v>
      </c>
      <c r="B5312" s="2" t="s">
        <v>21959</v>
      </c>
      <c r="C5312" s="2" t="s">
        <v>11</v>
      </c>
      <c r="D5312" s="2" t="s">
        <v>344</v>
      </c>
      <c r="E5312" s="2" t="s">
        <v>465</v>
      </c>
      <c r="F5312" s="3">
        <v>5</v>
      </c>
      <c r="G5312" s="2" t="s">
        <v>21960</v>
      </c>
      <c r="H5312" s="2" t="s">
        <v>22357</v>
      </c>
      <c r="I5312" s="3" t="s">
        <v>22358</v>
      </c>
      <c r="J5312" s="3" t="s">
        <v>1098</v>
      </c>
      <c r="K5312" s="2" t="s">
        <v>22359</v>
      </c>
    </row>
    <row r="5313" spans="1:11" x14ac:dyDescent="0.25">
      <c r="A5313" s="2" t="s">
        <v>22360</v>
      </c>
      <c r="B5313" s="2" t="s">
        <v>342</v>
      </c>
      <c r="C5313" s="2" t="s">
        <v>11</v>
      </c>
      <c r="D5313" s="2" t="s">
        <v>344</v>
      </c>
      <c r="E5313" s="2" t="s">
        <v>465</v>
      </c>
      <c r="F5313" s="3">
        <v>6</v>
      </c>
      <c r="G5313" s="2" t="s">
        <v>21954</v>
      </c>
      <c r="H5313" s="2" t="s">
        <v>22361</v>
      </c>
      <c r="I5313" s="3" t="s">
        <v>22362</v>
      </c>
      <c r="J5313" s="3" t="s">
        <v>1098</v>
      </c>
      <c r="K5313" s="2" t="s">
        <v>22363</v>
      </c>
    </row>
    <row r="5314" spans="1:11" x14ac:dyDescent="0.25">
      <c r="A5314" s="2" t="s">
        <v>22364</v>
      </c>
      <c r="B5314" s="2" t="s">
        <v>21959</v>
      </c>
      <c r="C5314" s="2" t="s">
        <v>11</v>
      </c>
      <c r="D5314" s="2" t="s">
        <v>344</v>
      </c>
      <c r="E5314" s="2" t="s">
        <v>465</v>
      </c>
      <c r="F5314" s="3">
        <v>6</v>
      </c>
      <c r="G5314" s="2" t="s">
        <v>21960</v>
      </c>
      <c r="H5314" s="2" t="s">
        <v>22365</v>
      </c>
      <c r="I5314" s="3" t="s">
        <v>22366</v>
      </c>
      <c r="J5314" s="3" t="s">
        <v>1098</v>
      </c>
      <c r="K5314" s="2" t="s">
        <v>22367</v>
      </c>
    </row>
    <row r="5315" spans="1:11" x14ac:dyDescent="0.25">
      <c r="A5315" s="2" t="s">
        <v>22368</v>
      </c>
      <c r="B5315" s="2" t="s">
        <v>342</v>
      </c>
      <c r="C5315" s="2" t="s">
        <v>11</v>
      </c>
      <c r="D5315" s="2" t="s">
        <v>344</v>
      </c>
      <c r="E5315" s="2" t="s">
        <v>380</v>
      </c>
      <c r="F5315" s="3">
        <v>1</v>
      </c>
      <c r="G5315" s="2" t="s">
        <v>21949</v>
      </c>
      <c r="H5315" s="2" t="s">
        <v>22369</v>
      </c>
      <c r="I5315" s="3" t="s">
        <v>22370</v>
      </c>
      <c r="J5315" s="3" t="s">
        <v>1098</v>
      </c>
      <c r="K5315" s="2" t="s">
        <v>22371</v>
      </c>
    </row>
    <row r="5316" spans="1:11" x14ac:dyDescent="0.25">
      <c r="A5316" s="2" t="s">
        <v>22372</v>
      </c>
      <c r="B5316" s="2" t="s">
        <v>342</v>
      </c>
      <c r="C5316" s="2" t="s">
        <v>11</v>
      </c>
      <c r="D5316" s="2" t="s">
        <v>344</v>
      </c>
      <c r="E5316" s="2" t="s">
        <v>380</v>
      </c>
      <c r="F5316" s="3">
        <v>1</v>
      </c>
      <c r="G5316" s="2" t="s">
        <v>21954</v>
      </c>
      <c r="H5316" s="2" t="s">
        <v>22373</v>
      </c>
      <c r="I5316" s="3" t="s">
        <v>22374</v>
      </c>
      <c r="J5316" s="3" t="s">
        <v>1098</v>
      </c>
      <c r="K5316" s="2" t="s">
        <v>22375</v>
      </c>
    </row>
    <row r="5317" spans="1:11" x14ac:dyDescent="0.25">
      <c r="A5317" s="2" t="s">
        <v>22376</v>
      </c>
      <c r="B5317" s="2" t="s">
        <v>21959</v>
      </c>
      <c r="C5317" s="2" t="s">
        <v>11</v>
      </c>
      <c r="D5317" s="2" t="s">
        <v>344</v>
      </c>
      <c r="E5317" s="2" t="s">
        <v>380</v>
      </c>
      <c r="F5317" s="3">
        <v>1</v>
      </c>
      <c r="G5317" s="2" t="s">
        <v>21960</v>
      </c>
      <c r="H5317" s="2" t="s">
        <v>22377</v>
      </c>
      <c r="I5317" s="3" t="s">
        <v>22378</v>
      </c>
      <c r="J5317" s="3" t="s">
        <v>1098</v>
      </c>
      <c r="K5317" s="2" t="s">
        <v>22379</v>
      </c>
    </row>
    <row r="5318" spans="1:11" x14ac:dyDescent="0.25">
      <c r="A5318" s="2" t="s">
        <v>22380</v>
      </c>
      <c r="B5318" s="2" t="s">
        <v>346</v>
      </c>
      <c r="C5318" s="2" t="s">
        <v>16</v>
      </c>
      <c r="D5318" s="2" t="s">
        <v>344</v>
      </c>
      <c r="E5318" s="2" t="s">
        <v>380</v>
      </c>
      <c r="F5318" s="3">
        <v>1</v>
      </c>
      <c r="G5318" s="2" t="s">
        <v>21954</v>
      </c>
      <c r="H5318" s="2" t="s">
        <v>22381</v>
      </c>
      <c r="I5318" s="3" t="s">
        <v>22382</v>
      </c>
      <c r="J5318" s="3" t="s">
        <v>1098</v>
      </c>
      <c r="K5318" s="2" t="s">
        <v>22383</v>
      </c>
    </row>
    <row r="5319" spans="1:11" x14ac:dyDescent="0.25">
      <c r="A5319" s="2" t="s">
        <v>22384</v>
      </c>
      <c r="B5319" s="2" t="s">
        <v>21969</v>
      </c>
      <c r="C5319" s="2" t="s">
        <v>16</v>
      </c>
      <c r="D5319" s="2" t="s">
        <v>344</v>
      </c>
      <c r="E5319" s="2" t="s">
        <v>380</v>
      </c>
      <c r="F5319" s="3">
        <v>1</v>
      </c>
      <c r="G5319" s="2" t="s">
        <v>21960</v>
      </c>
      <c r="H5319" s="2" t="s">
        <v>22385</v>
      </c>
      <c r="I5319" s="3" t="s">
        <v>22386</v>
      </c>
      <c r="J5319" s="3" t="s">
        <v>1098</v>
      </c>
      <c r="K5319" s="2" t="s">
        <v>22387</v>
      </c>
    </row>
    <row r="5320" spans="1:11" x14ac:dyDescent="0.25">
      <c r="A5320" s="2" t="s">
        <v>22388</v>
      </c>
      <c r="B5320" s="2" t="s">
        <v>347</v>
      </c>
      <c r="C5320" s="2" t="s">
        <v>20</v>
      </c>
      <c r="D5320" s="2" t="s">
        <v>344</v>
      </c>
      <c r="E5320" s="2" t="s">
        <v>380</v>
      </c>
      <c r="F5320" s="3">
        <v>1</v>
      </c>
      <c r="G5320" s="2" t="s">
        <v>21954</v>
      </c>
      <c r="H5320" s="2" t="s">
        <v>22389</v>
      </c>
      <c r="I5320" s="3" t="s">
        <v>22390</v>
      </c>
      <c r="J5320" s="3" t="s">
        <v>1098</v>
      </c>
      <c r="K5320" s="2" t="s">
        <v>22391</v>
      </c>
    </row>
    <row r="5321" spans="1:11" x14ac:dyDescent="0.25">
      <c r="A5321" s="2" t="s">
        <v>22392</v>
      </c>
      <c r="B5321" s="2" t="s">
        <v>21978</v>
      </c>
      <c r="C5321" s="2" t="s">
        <v>20</v>
      </c>
      <c r="D5321" s="2" t="s">
        <v>344</v>
      </c>
      <c r="E5321" s="2" t="s">
        <v>380</v>
      </c>
      <c r="F5321" s="3">
        <v>1</v>
      </c>
      <c r="G5321" s="2" t="s">
        <v>21960</v>
      </c>
      <c r="H5321" s="2" t="s">
        <v>22393</v>
      </c>
      <c r="I5321" s="3" t="s">
        <v>22394</v>
      </c>
      <c r="J5321" s="3" t="s">
        <v>1098</v>
      </c>
      <c r="K5321" s="2" t="s">
        <v>22395</v>
      </c>
    </row>
    <row r="5322" spans="1:11" x14ac:dyDescent="0.25">
      <c r="A5322" s="2" t="s">
        <v>22396</v>
      </c>
      <c r="B5322" s="2" t="s">
        <v>348</v>
      </c>
      <c r="C5322" s="2" t="s">
        <v>27</v>
      </c>
      <c r="D5322" s="2" t="s">
        <v>344</v>
      </c>
      <c r="E5322" s="2" t="s">
        <v>380</v>
      </c>
      <c r="F5322" s="3">
        <v>1</v>
      </c>
      <c r="G5322" s="2" t="s">
        <v>21954</v>
      </c>
      <c r="H5322" s="2" t="s">
        <v>22397</v>
      </c>
      <c r="I5322" s="3" t="s">
        <v>22398</v>
      </c>
      <c r="J5322" s="3" t="s">
        <v>1132</v>
      </c>
      <c r="K5322" s="2" t="s">
        <v>22399</v>
      </c>
    </row>
    <row r="5323" spans="1:11" x14ac:dyDescent="0.25">
      <c r="A5323" s="2" t="s">
        <v>22400</v>
      </c>
      <c r="B5323" s="2" t="s">
        <v>21987</v>
      </c>
      <c r="C5323" s="2" t="s">
        <v>27</v>
      </c>
      <c r="D5323" s="2" t="s">
        <v>344</v>
      </c>
      <c r="E5323" s="2" t="s">
        <v>380</v>
      </c>
      <c r="F5323" s="3">
        <v>1</v>
      </c>
      <c r="G5323" s="2" t="s">
        <v>21960</v>
      </c>
      <c r="H5323" s="2" t="s">
        <v>22401</v>
      </c>
      <c r="I5323" s="3" t="s">
        <v>22402</v>
      </c>
      <c r="J5323" s="3" t="s">
        <v>1132</v>
      </c>
      <c r="K5323" s="2" t="s">
        <v>22403</v>
      </c>
    </row>
    <row r="5324" spans="1:11" x14ac:dyDescent="0.25">
      <c r="A5324" s="2" t="s">
        <v>22404</v>
      </c>
      <c r="B5324" s="2" t="s">
        <v>349</v>
      </c>
      <c r="C5324" s="2" t="s">
        <v>31</v>
      </c>
      <c r="D5324" s="2" t="s">
        <v>344</v>
      </c>
      <c r="E5324" s="2" t="s">
        <v>380</v>
      </c>
      <c r="F5324" s="3">
        <v>1</v>
      </c>
      <c r="G5324" s="2" t="s">
        <v>21954</v>
      </c>
      <c r="H5324" s="2" t="s">
        <v>22405</v>
      </c>
      <c r="I5324" s="3" t="s">
        <v>22406</v>
      </c>
      <c r="J5324" s="3" t="s">
        <v>1098</v>
      </c>
      <c r="K5324" s="2" t="s">
        <v>22407</v>
      </c>
    </row>
    <row r="5325" spans="1:11" x14ac:dyDescent="0.25">
      <c r="A5325" s="2" t="s">
        <v>22408</v>
      </c>
      <c r="B5325" s="2" t="s">
        <v>21996</v>
      </c>
      <c r="C5325" s="2" t="s">
        <v>31</v>
      </c>
      <c r="D5325" s="2" t="s">
        <v>344</v>
      </c>
      <c r="E5325" s="2" t="s">
        <v>380</v>
      </c>
      <c r="F5325" s="3">
        <v>1</v>
      </c>
      <c r="G5325" s="2" t="s">
        <v>21960</v>
      </c>
      <c r="H5325" s="2" t="s">
        <v>22409</v>
      </c>
      <c r="I5325" s="3" t="s">
        <v>22410</v>
      </c>
      <c r="J5325" s="3" t="s">
        <v>1098</v>
      </c>
      <c r="K5325" s="2" t="s">
        <v>22411</v>
      </c>
    </row>
    <row r="5326" spans="1:11" x14ac:dyDescent="0.25">
      <c r="A5326" s="2" t="s">
        <v>22412</v>
      </c>
      <c r="B5326" s="2" t="s">
        <v>350</v>
      </c>
      <c r="C5326" s="2" t="s">
        <v>34</v>
      </c>
      <c r="D5326" s="2" t="s">
        <v>344</v>
      </c>
      <c r="E5326" s="2" t="s">
        <v>380</v>
      </c>
      <c r="F5326" s="3">
        <v>1</v>
      </c>
      <c r="G5326" s="2" t="s">
        <v>21954</v>
      </c>
      <c r="H5326" s="2" t="s">
        <v>22413</v>
      </c>
      <c r="I5326" s="3" t="s">
        <v>22414</v>
      </c>
      <c r="J5326" s="3" t="s">
        <v>1098</v>
      </c>
      <c r="K5326" s="2" t="s">
        <v>22415</v>
      </c>
    </row>
    <row r="5327" spans="1:11" x14ac:dyDescent="0.25">
      <c r="A5327" s="2" t="s">
        <v>22416</v>
      </c>
      <c r="B5327" s="2" t="s">
        <v>22014</v>
      </c>
      <c r="C5327" s="2" t="s">
        <v>34</v>
      </c>
      <c r="D5327" s="2" t="s">
        <v>344</v>
      </c>
      <c r="E5327" s="2" t="s">
        <v>380</v>
      </c>
      <c r="F5327" s="3">
        <v>1</v>
      </c>
      <c r="G5327" s="2" t="s">
        <v>21960</v>
      </c>
      <c r="H5327" s="2" t="s">
        <v>22417</v>
      </c>
      <c r="I5327" s="3" t="s">
        <v>22418</v>
      </c>
      <c r="J5327" s="3" t="s">
        <v>1098</v>
      </c>
      <c r="K5327" s="2" t="s">
        <v>22419</v>
      </c>
    </row>
    <row r="5328" spans="1:11" x14ac:dyDescent="0.25">
      <c r="A5328" s="2" t="s">
        <v>22420</v>
      </c>
      <c r="B5328" s="2" t="s">
        <v>351</v>
      </c>
      <c r="C5328" s="2" t="s">
        <v>24</v>
      </c>
      <c r="D5328" s="2" t="s">
        <v>344</v>
      </c>
      <c r="E5328" s="2" t="s">
        <v>380</v>
      </c>
      <c r="F5328" s="3">
        <v>1</v>
      </c>
      <c r="G5328" s="2" t="s">
        <v>21954</v>
      </c>
      <c r="H5328" s="2" t="s">
        <v>22421</v>
      </c>
      <c r="I5328" s="3" t="s">
        <v>22422</v>
      </c>
      <c r="J5328" s="3" t="s">
        <v>1098</v>
      </c>
      <c r="K5328" s="2" t="s">
        <v>22423</v>
      </c>
    </row>
    <row r="5329" spans="1:11" x14ac:dyDescent="0.25">
      <c r="A5329" s="2" t="s">
        <v>22424</v>
      </c>
      <c r="B5329" s="2" t="s">
        <v>22005</v>
      </c>
      <c r="C5329" s="2" t="s">
        <v>24</v>
      </c>
      <c r="D5329" s="2" t="s">
        <v>344</v>
      </c>
      <c r="E5329" s="2" t="s">
        <v>380</v>
      </c>
      <c r="F5329" s="3">
        <v>1</v>
      </c>
      <c r="G5329" s="2" t="s">
        <v>21960</v>
      </c>
      <c r="H5329" s="2" t="s">
        <v>22425</v>
      </c>
      <c r="I5329" s="3" t="s">
        <v>22426</v>
      </c>
      <c r="J5329" s="3" t="s">
        <v>1098</v>
      </c>
      <c r="K5329" s="2" t="s">
        <v>22427</v>
      </c>
    </row>
    <row r="5330" spans="1:11" x14ac:dyDescent="0.25">
      <c r="A5330" s="2" t="s">
        <v>22428</v>
      </c>
      <c r="B5330" s="2" t="s">
        <v>352</v>
      </c>
      <c r="C5330" s="2" t="s">
        <v>38</v>
      </c>
      <c r="D5330" s="2" t="s">
        <v>344</v>
      </c>
      <c r="E5330" s="2" t="s">
        <v>380</v>
      </c>
      <c r="F5330" s="3">
        <v>1</v>
      </c>
      <c r="G5330" s="2" t="s">
        <v>21954</v>
      </c>
      <c r="H5330" s="2" t="s">
        <v>22429</v>
      </c>
      <c r="I5330" s="3" t="s">
        <v>22430</v>
      </c>
      <c r="J5330" s="3" t="s">
        <v>1098</v>
      </c>
      <c r="K5330" s="2" t="s">
        <v>22431</v>
      </c>
    </row>
    <row r="5331" spans="1:11" x14ac:dyDescent="0.25">
      <c r="A5331" s="2" t="s">
        <v>22432</v>
      </c>
      <c r="B5331" s="2" t="s">
        <v>22023</v>
      </c>
      <c r="C5331" s="2" t="s">
        <v>38</v>
      </c>
      <c r="D5331" s="2" t="s">
        <v>344</v>
      </c>
      <c r="E5331" s="2" t="s">
        <v>380</v>
      </c>
      <c r="F5331" s="3">
        <v>1</v>
      </c>
      <c r="G5331" s="2" t="s">
        <v>21960</v>
      </c>
      <c r="H5331" s="2" t="s">
        <v>22433</v>
      </c>
      <c r="I5331" s="3" t="s">
        <v>22434</v>
      </c>
      <c r="J5331" s="3" t="s">
        <v>1098</v>
      </c>
      <c r="K5331" s="2" t="s">
        <v>22435</v>
      </c>
    </row>
    <row r="5332" spans="1:11" x14ac:dyDescent="0.25">
      <c r="A5332" s="2" t="s">
        <v>22436</v>
      </c>
      <c r="B5332" s="2" t="s">
        <v>342</v>
      </c>
      <c r="C5332" s="2" t="s">
        <v>11</v>
      </c>
      <c r="D5332" s="2" t="s">
        <v>344</v>
      </c>
      <c r="E5332" s="2" t="s">
        <v>380</v>
      </c>
      <c r="F5332" s="3">
        <v>2</v>
      </c>
      <c r="G5332" s="2" t="s">
        <v>22028</v>
      </c>
      <c r="H5332" s="2" t="s">
        <v>22437</v>
      </c>
      <c r="I5332" s="3" t="s">
        <v>22438</v>
      </c>
      <c r="J5332" s="3" t="s">
        <v>1098</v>
      </c>
      <c r="K5332" s="2" t="s">
        <v>22439</v>
      </c>
    </row>
    <row r="5333" spans="1:11" x14ac:dyDescent="0.25">
      <c r="A5333" s="2" t="s">
        <v>22440</v>
      </c>
      <c r="B5333" s="2" t="s">
        <v>342</v>
      </c>
      <c r="C5333" s="2" t="s">
        <v>11</v>
      </c>
      <c r="D5333" s="2" t="s">
        <v>344</v>
      </c>
      <c r="E5333" s="2" t="s">
        <v>380</v>
      </c>
      <c r="F5333" s="3">
        <v>2</v>
      </c>
      <c r="G5333" s="2" t="s">
        <v>21954</v>
      </c>
      <c r="H5333" s="2" t="s">
        <v>22441</v>
      </c>
      <c r="I5333" s="3" t="s">
        <v>22442</v>
      </c>
      <c r="J5333" s="3" t="s">
        <v>1098</v>
      </c>
      <c r="K5333" s="2" t="s">
        <v>22443</v>
      </c>
    </row>
    <row r="5334" spans="1:11" x14ac:dyDescent="0.25">
      <c r="A5334" s="2" t="s">
        <v>22444</v>
      </c>
      <c r="B5334" s="2" t="s">
        <v>21959</v>
      </c>
      <c r="C5334" s="2" t="s">
        <v>11</v>
      </c>
      <c r="D5334" s="2" t="s">
        <v>344</v>
      </c>
      <c r="E5334" s="2" t="s">
        <v>380</v>
      </c>
      <c r="F5334" s="3">
        <v>2</v>
      </c>
      <c r="G5334" s="2" t="s">
        <v>21960</v>
      </c>
      <c r="H5334" s="2" t="s">
        <v>22445</v>
      </c>
      <c r="I5334" s="3" t="s">
        <v>22446</v>
      </c>
      <c r="J5334" s="3" t="s">
        <v>1098</v>
      </c>
      <c r="K5334" s="2" t="s">
        <v>22447</v>
      </c>
    </row>
    <row r="5335" spans="1:11" x14ac:dyDescent="0.25">
      <c r="A5335" s="2" t="s">
        <v>22448</v>
      </c>
      <c r="B5335" s="2" t="s">
        <v>346</v>
      </c>
      <c r="C5335" s="2" t="s">
        <v>16</v>
      </c>
      <c r="D5335" s="2" t="s">
        <v>344</v>
      </c>
      <c r="E5335" s="2" t="s">
        <v>380</v>
      </c>
      <c r="F5335" s="3">
        <v>2</v>
      </c>
      <c r="G5335" s="2" t="s">
        <v>21954</v>
      </c>
      <c r="H5335" s="2" t="s">
        <v>22449</v>
      </c>
      <c r="I5335" s="3" t="s">
        <v>22450</v>
      </c>
      <c r="J5335" s="3" t="s">
        <v>1098</v>
      </c>
      <c r="K5335" s="2" t="s">
        <v>22451</v>
      </c>
    </row>
    <row r="5336" spans="1:11" x14ac:dyDescent="0.25">
      <c r="A5336" s="2" t="s">
        <v>22452</v>
      </c>
      <c r="B5336" s="2" t="s">
        <v>21969</v>
      </c>
      <c r="C5336" s="2" t="s">
        <v>16</v>
      </c>
      <c r="D5336" s="2" t="s">
        <v>344</v>
      </c>
      <c r="E5336" s="2" t="s">
        <v>380</v>
      </c>
      <c r="F5336" s="3">
        <v>2</v>
      </c>
      <c r="G5336" s="2" t="s">
        <v>21960</v>
      </c>
      <c r="H5336" s="2" t="s">
        <v>22453</v>
      </c>
      <c r="I5336" s="3" t="s">
        <v>22454</v>
      </c>
      <c r="J5336" s="3" t="s">
        <v>1098</v>
      </c>
      <c r="K5336" s="2" t="s">
        <v>22455</v>
      </c>
    </row>
    <row r="5337" spans="1:11" x14ac:dyDescent="0.25">
      <c r="A5337" s="2" t="s">
        <v>22456</v>
      </c>
      <c r="B5337" s="2" t="s">
        <v>349</v>
      </c>
      <c r="C5337" s="2" t="s">
        <v>31</v>
      </c>
      <c r="D5337" s="2" t="s">
        <v>344</v>
      </c>
      <c r="E5337" s="2" t="s">
        <v>380</v>
      </c>
      <c r="F5337" s="3">
        <v>2</v>
      </c>
      <c r="G5337" s="2" t="s">
        <v>21954</v>
      </c>
      <c r="H5337" s="2" t="s">
        <v>22457</v>
      </c>
      <c r="I5337" s="3" t="s">
        <v>22458</v>
      </c>
      <c r="J5337" s="3" t="s">
        <v>1098</v>
      </c>
      <c r="K5337" s="2" t="s">
        <v>22459</v>
      </c>
    </row>
    <row r="5338" spans="1:11" x14ac:dyDescent="0.25">
      <c r="A5338" s="2" t="s">
        <v>22460</v>
      </c>
      <c r="B5338" s="2" t="s">
        <v>21996</v>
      </c>
      <c r="C5338" s="2" t="s">
        <v>31</v>
      </c>
      <c r="D5338" s="2" t="s">
        <v>344</v>
      </c>
      <c r="E5338" s="2" t="s">
        <v>380</v>
      </c>
      <c r="F5338" s="3">
        <v>2</v>
      </c>
      <c r="G5338" s="2" t="s">
        <v>21960</v>
      </c>
      <c r="H5338" s="2" t="s">
        <v>22461</v>
      </c>
      <c r="I5338" s="3" t="s">
        <v>22462</v>
      </c>
      <c r="J5338" s="3" t="s">
        <v>1098</v>
      </c>
      <c r="K5338" s="2" t="s">
        <v>22463</v>
      </c>
    </row>
    <row r="5339" spans="1:11" x14ac:dyDescent="0.25">
      <c r="A5339" s="2" t="s">
        <v>22464</v>
      </c>
      <c r="B5339" s="2" t="s">
        <v>352</v>
      </c>
      <c r="C5339" s="2" t="s">
        <v>38</v>
      </c>
      <c r="D5339" s="2" t="s">
        <v>344</v>
      </c>
      <c r="E5339" s="2" t="s">
        <v>380</v>
      </c>
      <c r="F5339" s="3">
        <v>2</v>
      </c>
      <c r="G5339" s="2" t="s">
        <v>21954</v>
      </c>
      <c r="H5339" s="2" t="s">
        <v>22465</v>
      </c>
      <c r="I5339" s="3" t="s">
        <v>22466</v>
      </c>
      <c r="J5339" s="3" t="s">
        <v>1098</v>
      </c>
      <c r="K5339" s="2" t="s">
        <v>22467</v>
      </c>
    </row>
    <row r="5340" spans="1:11" x14ac:dyDescent="0.25">
      <c r="A5340" s="2" t="s">
        <v>22468</v>
      </c>
      <c r="B5340" s="2" t="s">
        <v>22023</v>
      </c>
      <c r="C5340" s="2" t="s">
        <v>38</v>
      </c>
      <c r="D5340" s="2" t="s">
        <v>344</v>
      </c>
      <c r="E5340" s="2" t="s">
        <v>380</v>
      </c>
      <c r="F5340" s="3">
        <v>2</v>
      </c>
      <c r="G5340" s="2" t="s">
        <v>21960</v>
      </c>
      <c r="H5340" s="2" t="s">
        <v>22469</v>
      </c>
      <c r="I5340" s="3" t="s">
        <v>22470</v>
      </c>
      <c r="J5340" s="3" t="s">
        <v>1098</v>
      </c>
      <c r="K5340" s="2" t="s">
        <v>22471</v>
      </c>
    </row>
    <row r="5341" spans="1:11" x14ac:dyDescent="0.25">
      <c r="A5341" s="2" t="s">
        <v>22472</v>
      </c>
      <c r="B5341" s="2" t="s">
        <v>342</v>
      </c>
      <c r="C5341" s="2" t="s">
        <v>11</v>
      </c>
      <c r="D5341" s="2" t="s">
        <v>344</v>
      </c>
      <c r="E5341" s="2" t="s">
        <v>380</v>
      </c>
      <c r="F5341" s="3">
        <v>3</v>
      </c>
      <c r="G5341" s="2" t="s">
        <v>21954</v>
      </c>
      <c r="H5341" s="2" t="s">
        <v>22473</v>
      </c>
      <c r="I5341" s="3" t="s">
        <v>22474</v>
      </c>
      <c r="J5341" s="3" t="s">
        <v>1098</v>
      </c>
      <c r="K5341" s="2" t="s">
        <v>22475</v>
      </c>
    </row>
    <row r="5342" spans="1:11" x14ac:dyDescent="0.25">
      <c r="A5342" s="2" t="s">
        <v>22476</v>
      </c>
      <c r="B5342" s="2" t="s">
        <v>21959</v>
      </c>
      <c r="C5342" s="2" t="s">
        <v>11</v>
      </c>
      <c r="D5342" s="2" t="s">
        <v>344</v>
      </c>
      <c r="E5342" s="2" t="s">
        <v>380</v>
      </c>
      <c r="F5342" s="3">
        <v>3</v>
      </c>
      <c r="G5342" s="2" t="s">
        <v>21960</v>
      </c>
      <c r="H5342" s="2" t="s">
        <v>22477</v>
      </c>
      <c r="I5342" s="3" t="s">
        <v>22478</v>
      </c>
      <c r="J5342" s="3" t="s">
        <v>1098</v>
      </c>
      <c r="K5342" s="2" t="s">
        <v>22479</v>
      </c>
    </row>
    <row r="5343" spans="1:11" x14ac:dyDescent="0.25">
      <c r="A5343" s="2" t="s">
        <v>22480</v>
      </c>
      <c r="B5343" s="2" t="s">
        <v>342</v>
      </c>
      <c r="C5343" s="2" t="s">
        <v>11</v>
      </c>
      <c r="D5343" s="2" t="s">
        <v>344</v>
      </c>
      <c r="E5343" s="2" t="s">
        <v>380</v>
      </c>
      <c r="F5343" s="3">
        <v>4</v>
      </c>
      <c r="G5343" s="2" t="s">
        <v>21954</v>
      </c>
      <c r="H5343" s="2" t="s">
        <v>22481</v>
      </c>
      <c r="I5343" s="3" t="s">
        <v>22482</v>
      </c>
      <c r="J5343" s="3" t="s">
        <v>1098</v>
      </c>
      <c r="K5343" s="2" t="s">
        <v>22483</v>
      </c>
    </row>
    <row r="5344" spans="1:11" x14ac:dyDescent="0.25">
      <c r="A5344" s="2" t="s">
        <v>22484</v>
      </c>
      <c r="B5344" s="2" t="s">
        <v>21959</v>
      </c>
      <c r="C5344" s="2" t="s">
        <v>11</v>
      </c>
      <c r="D5344" s="2" t="s">
        <v>344</v>
      </c>
      <c r="E5344" s="2" t="s">
        <v>380</v>
      </c>
      <c r="F5344" s="3">
        <v>4</v>
      </c>
      <c r="G5344" s="2" t="s">
        <v>21960</v>
      </c>
      <c r="H5344" s="2" t="s">
        <v>22485</v>
      </c>
      <c r="I5344" s="3" t="s">
        <v>22486</v>
      </c>
      <c r="J5344" s="3" t="s">
        <v>1132</v>
      </c>
      <c r="K5344" s="2" t="s">
        <v>22487</v>
      </c>
    </row>
    <row r="5345" spans="1:11" x14ac:dyDescent="0.25">
      <c r="A5345" s="2" t="s">
        <v>22488</v>
      </c>
      <c r="B5345" s="2" t="s">
        <v>342</v>
      </c>
      <c r="C5345" s="2" t="s">
        <v>11</v>
      </c>
      <c r="D5345" s="2" t="s">
        <v>344</v>
      </c>
      <c r="E5345" s="2" t="s">
        <v>380</v>
      </c>
      <c r="F5345" s="3">
        <v>5</v>
      </c>
      <c r="G5345" s="2" t="s">
        <v>21954</v>
      </c>
      <c r="H5345" s="2" t="s">
        <v>22489</v>
      </c>
      <c r="I5345" s="3" t="s">
        <v>22490</v>
      </c>
      <c r="J5345" s="3" t="s">
        <v>1098</v>
      </c>
      <c r="K5345" s="2" t="s">
        <v>22491</v>
      </c>
    </row>
    <row r="5346" spans="1:11" x14ac:dyDescent="0.25">
      <c r="A5346" s="2" t="s">
        <v>22492</v>
      </c>
      <c r="B5346" s="2" t="s">
        <v>21959</v>
      </c>
      <c r="C5346" s="2" t="s">
        <v>11</v>
      </c>
      <c r="D5346" s="2" t="s">
        <v>344</v>
      </c>
      <c r="E5346" s="2" t="s">
        <v>380</v>
      </c>
      <c r="F5346" s="3">
        <v>5</v>
      </c>
      <c r="G5346" s="2" t="s">
        <v>21960</v>
      </c>
      <c r="H5346" s="2" t="s">
        <v>22493</v>
      </c>
      <c r="I5346" s="3" t="s">
        <v>22494</v>
      </c>
      <c r="J5346" s="3" t="s">
        <v>1098</v>
      </c>
      <c r="K5346" s="2" t="s">
        <v>22495</v>
      </c>
    </row>
    <row r="5347" spans="1:11" x14ac:dyDescent="0.25">
      <c r="A5347" s="2" t="s">
        <v>22496</v>
      </c>
      <c r="B5347" s="2" t="s">
        <v>342</v>
      </c>
      <c r="C5347" s="2" t="s">
        <v>11</v>
      </c>
      <c r="D5347" s="2" t="s">
        <v>344</v>
      </c>
      <c r="E5347" s="2" t="s">
        <v>380</v>
      </c>
      <c r="F5347" s="3">
        <v>6</v>
      </c>
      <c r="G5347" s="2" t="s">
        <v>21954</v>
      </c>
      <c r="H5347" s="2" t="s">
        <v>22497</v>
      </c>
      <c r="I5347" s="3" t="s">
        <v>22498</v>
      </c>
      <c r="J5347" s="3" t="s">
        <v>1098</v>
      </c>
      <c r="K5347" s="2" t="s">
        <v>22499</v>
      </c>
    </row>
    <row r="5348" spans="1:11" x14ac:dyDescent="0.25">
      <c r="A5348" s="2" t="s">
        <v>22500</v>
      </c>
      <c r="B5348" s="2" t="s">
        <v>21959</v>
      </c>
      <c r="C5348" s="2" t="s">
        <v>11</v>
      </c>
      <c r="D5348" s="2" t="s">
        <v>344</v>
      </c>
      <c r="E5348" s="2" t="s">
        <v>380</v>
      </c>
      <c r="F5348" s="3">
        <v>6</v>
      </c>
      <c r="G5348" s="2" t="s">
        <v>21960</v>
      </c>
      <c r="H5348" s="2" t="s">
        <v>22501</v>
      </c>
      <c r="I5348" s="3" t="s">
        <v>22502</v>
      </c>
      <c r="J5348" s="3" t="s">
        <v>1098</v>
      </c>
      <c r="K5348" s="2" t="s">
        <v>22503</v>
      </c>
    </row>
    <row r="5349" spans="1:11" x14ac:dyDescent="0.25">
      <c r="A5349" s="2" t="s">
        <v>22504</v>
      </c>
      <c r="B5349" s="2" t="s">
        <v>342</v>
      </c>
      <c r="C5349" s="2" t="s">
        <v>11</v>
      </c>
      <c r="D5349" s="2" t="s">
        <v>344</v>
      </c>
      <c r="E5349" s="2" t="s">
        <v>1189</v>
      </c>
      <c r="F5349" s="3">
        <v>1</v>
      </c>
      <c r="G5349" s="2" t="s">
        <v>21949</v>
      </c>
      <c r="H5349" s="2" t="s">
        <v>22505</v>
      </c>
      <c r="I5349" s="3" t="s">
        <v>22506</v>
      </c>
      <c r="J5349" s="3" t="s">
        <v>1098</v>
      </c>
      <c r="K5349" s="2" t="s">
        <v>22507</v>
      </c>
    </row>
    <row r="5350" spans="1:11" x14ac:dyDescent="0.25">
      <c r="A5350" s="2" t="s">
        <v>22508</v>
      </c>
      <c r="B5350" s="2" t="s">
        <v>352</v>
      </c>
      <c r="C5350" s="2" t="s">
        <v>38</v>
      </c>
      <c r="D5350" s="2" t="s">
        <v>344</v>
      </c>
      <c r="E5350" s="2" t="s">
        <v>1189</v>
      </c>
      <c r="F5350" s="3">
        <v>1</v>
      </c>
      <c r="G5350" s="2" t="s">
        <v>21954</v>
      </c>
      <c r="H5350" s="2" t="s">
        <v>22509</v>
      </c>
      <c r="I5350" s="3" t="s">
        <v>22510</v>
      </c>
      <c r="J5350" s="3" t="s">
        <v>1098</v>
      </c>
      <c r="K5350" s="2" t="s">
        <v>22511</v>
      </c>
    </row>
    <row r="5351" spans="1:11" x14ac:dyDescent="0.25">
      <c r="A5351" s="2" t="s">
        <v>22512</v>
      </c>
      <c r="B5351" s="2" t="s">
        <v>22023</v>
      </c>
      <c r="C5351" s="2" t="s">
        <v>38</v>
      </c>
      <c r="D5351" s="2" t="s">
        <v>344</v>
      </c>
      <c r="E5351" s="2" t="s">
        <v>1189</v>
      </c>
      <c r="F5351" s="3">
        <v>1</v>
      </c>
      <c r="G5351" s="2" t="s">
        <v>21960</v>
      </c>
      <c r="H5351" s="2" t="s">
        <v>22513</v>
      </c>
      <c r="I5351" s="3" t="s">
        <v>22514</v>
      </c>
      <c r="J5351" s="3" t="s">
        <v>1098</v>
      </c>
      <c r="K5351" s="2" t="s">
        <v>22515</v>
      </c>
    </row>
    <row r="5352" spans="1:11" x14ac:dyDescent="0.25">
      <c r="A5352" s="2" t="s">
        <v>22516</v>
      </c>
      <c r="B5352" s="2" t="s">
        <v>349</v>
      </c>
      <c r="C5352" s="2" t="s">
        <v>31</v>
      </c>
      <c r="D5352" s="2" t="s">
        <v>344</v>
      </c>
      <c r="E5352" s="2" t="s">
        <v>1189</v>
      </c>
      <c r="F5352" s="3">
        <v>1</v>
      </c>
      <c r="G5352" s="2" t="s">
        <v>21954</v>
      </c>
      <c r="H5352" s="2" t="s">
        <v>22517</v>
      </c>
      <c r="I5352" s="3" t="s">
        <v>22518</v>
      </c>
      <c r="J5352" s="3" t="s">
        <v>1098</v>
      </c>
      <c r="K5352" s="2" t="s">
        <v>22519</v>
      </c>
    </row>
    <row r="5353" spans="1:11" x14ac:dyDescent="0.25">
      <c r="A5353" s="2" t="s">
        <v>22520</v>
      </c>
      <c r="B5353" s="2" t="s">
        <v>21996</v>
      </c>
      <c r="C5353" s="2" t="s">
        <v>31</v>
      </c>
      <c r="D5353" s="2" t="s">
        <v>344</v>
      </c>
      <c r="E5353" s="2" t="s">
        <v>1189</v>
      </c>
      <c r="F5353" s="3">
        <v>1</v>
      </c>
      <c r="G5353" s="2" t="s">
        <v>21960</v>
      </c>
      <c r="H5353" s="2" t="s">
        <v>22521</v>
      </c>
      <c r="I5353" s="3" t="s">
        <v>22522</v>
      </c>
      <c r="J5353" s="3" t="s">
        <v>1098</v>
      </c>
      <c r="K5353" s="2" t="s">
        <v>22523</v>
      </c>
    </row>
    <row r="5354" spans="1:11" x14ac:dyDescent="0.25">
      <c r="A5354" s="2" t="s">
        <v>22524</v>
      </c>
      <c r="B5354" s="2" t="s">
        <v>350</v>
      </c>
      <c r="C5354" s="2" t="s">
        <v>34</v>
      </c>
      <c r="D5354" s="2" t="s">
        <v>344</v>
      </c>
      <c r="E5354" s="2" t="s">
        <v>1189</v>
      </c>
      <c r="F5354" s="3">
        <v>1</v>
      </c>
      <c r="G5354" s="2" t="s">
        <v>21954</v>
      </c>
      <c r="H5354" s="2" t="s">
        <v>22525</v>
      </c>
      <c r="I5354" s="3" t="s">
        <v>22526</v>
      </c>
      <c r="J5354" s="3" t="s">
        <v>1098</v>
      </c>
      <c r="K5354" s="2" t="s">
        <v>22527</v>
      </c>
    </row>
    <row r="5355" spans="1:11" x14ac:dyDescent="0.25">
      <c r="A5355" s="2" t="s">
        <v>22528</v>
      </c>
      <c r="B5355" s="2" t="s">
        <v>22014</v>
      </c>
      <c r="C5355" s="2" t="s">
        <v>34</v>
      </c>
      <c r="D5355" s="2" t="s">
        <v>344</v>
      </c>
      <c r="E5355" s="2" t="s">
        <v>1189</v>
      </c>
      <c r="F5355" s="3">
        <v>1</v>
      </c>
      <c r="G5355" s="2" t="s">
        <v>21960</v>
      </c>
      <c r="H5355" s="2" t="s">
        <v>22529</v>
      </c>
      <c r="I5355" s="3" t="s">
        <v>22530</v>
      </c>
      <c r="J5355" s="3" t="s">
        <v>1098</v>
      </c>
      <c r="K5355" s="2" t="s">
        <v>22531</v>
      </c>
    </row>
    <row r="5356" spans="1:11" x14ac:dyDescent="0.25">
      <c r="A5356" s="2" t="s">
        <v>22532</v>
      </c>
      <c r="B5356" s="2" t="s">
        <v>346</v>
      </c>
      <c r="C5356" s="2" t="s">
        <v>16</v>
      </c>
      <c r="D5356" s="2" t="s">
        <v>344</v>
      </c>
      <c r="E5356" s="2" t="s">
        <v>1189</v>
      </c>
      <c r="F5356" s="3">
        <v>1</v>
      </c>
      <c r="G5356" s="2" t="s">
        <v>21954</v>
      </c>
      <c r="H5356" s="2" t="s">
        <v>22533</v>
      </c>
      <c r="I5356" s="3" t="s">
        <v>22534</v>
      </c>
      <c r="J5356" s="3" t="s">
        <v>1098</v>
      </c>
      <c r="K5356" s="2" t="s">
        <v>22535</v>
      </c>
    </row>
    <row r="5357" spans="1:11" x14ac:dyDescent="0.25">
      <c r="A5357" s="2" t="s">
        <v>22536</v>
      </c>
      <c r="B5357" s="2" t="s">
        <v>21969</v>
      </c>
      <c r="C5357" s="2" t="s">
        <v>16</v>
      </c>
      <c r="D5357" s="2" t="s">
        <v>344</v>
      </c>
      <c r="E5357" s="2" t="s">
        <v>1189</v>
      </c>
      <c r="F5357" s="3">
        <v>1</v>
      </c>
      <c r="G5357" s="2" t="s">
        <v>21960</v>
      </c>
      <c r="H5357" s="2" t="s">
        <v>22537</v>
      </c>
      <c r="I5357" s="3" t="s">
        <v>22538</v>
      </c>
      <c r="J5357" s="3" t="s">
        <v>1098</v>
      </c>
      <c r="K5357" s="2" t="s">
        <v>22539</v>
      </c>
    </row>
    <row r="5358" spans="1:11" x14ac:dyDescent="0.25">
      <c r="A5358" s="2" t="s">
        <v>22540</v>
      </c>
      <c r="B5358" s="2" t="s">
        <v>347</v>
      </c>
      <c r="C5358" s="2" t="s">
        <v>20</v>
      </c>
      <c r="D5358" s="2" t="s">
        <v>344</v>
      </c>
      <c r="E5358" s="2" t="s">
        <v>1189</v>
      </c>
      <c r="F5358" s="3">
        <v>1</v>
      </c>
      <c r="G5358" s="2" t="s">
        <v>21954</v>
      </c>
      <c r="H5358" s="2" t="s">
        <v>22541</v>
      </c>
      <c r="I5358" s="3" t="s">
        <v>22542</v>
      </c>
      <c r="J5358" s="3" t="s">
        <v>1132</v>
      </c>
      <c r="K5358" s="2" t="s">
        <v>22543</v>
      </c>
    </row>
    <row r="5359" spans="1:11" x14ac:dyDescent="0.25">
      <c r="A5359" s="2" t="s">
        <v>22544</v>
      </c>
      <c r="B5359" s="2" t="s">
        <v>21978</v>
      </c>
      <c r="C5359" s="2" t="s">
        <v>20</v>
      </c>
      <c r="D5359" s="2" t="s">
        <v>344</v>
      </c>
      <c r="E5359" s="2" t="s">
        <v>1189</v>
      </c>
      <c r="F5359" s="3">
        <v>1</v>
      </c>
      <c r="G5359" s="2" t="s">
        <v>21960</v>
      </c>
      <c r="H5359" s="2" t="s">
        <v>22545</v>
      </c>
      <c r="I5359" s="3" t="s">
        <v>22546</v>
      </c>
      <c r="J5359" s="3" t="s">
        <v>1132</v>
      </c>
      <c r="K5359" s="2" t="s">
        <v>22547</v>
      </c>
    </row>
    <row r="5360" spans="1:11" x14ac:dyDescent="0.25">
      <c r="A5360" s="2" t="s">
        <v>22548</v>
      </c>
      <c r="B5360" s="2" t="s">
        <v>351</v>
      </c>
      <c r="C5360" s="2" t="s">
        <v>24</v>
      </c>
      <c r="D5360" s="2" t="s">
        <v>344</v>
      </c>
      <c r="E5360" s="2" t="s">
        <v>1189</v>
      </c>
      <c r="F5360" s="3">
        <v>1</v>
      </c>
      <c r="G5360" s="2" t="s">
        <v>21954</v>
      </c>
      <c r="H5360" s="2" t="s">
        <v>22549</v>
      </c>
      <c r="I5360" s="3" t="s">
        <v>22550</v>
      </c>
      <c r="J5360" s="3" t="s">
        <v>1098</v>
      </c>
      <c r="K5360" s="2" t="s">
        <v>22551</v>
      </c>
    </row>
    <row r="5361" spans="1:11" x14ac:dyDescent="0.25">
      <c r="A5361" s="2" t="s">
        <v>22552</v>
      </c>
      <c r="B5361" s="2" t="s">
        <v>22005</v>
      </c>
      <c r="C5361" s="2" t="s">
        <v>24</v>
      </c>
      <c r="D5361" s="2" t="s">
        <v>344</v>
      </c>
      <c r="E5361" s="2" t="s">
        <v>1189</v>
      </c>
      <c r="F5361" s="3">
        <v>1</v>
      </c>
      <c r="G5361" s="2" t="s">
        <v>21960</v>
      </c>
      <c r="H5361" s="2" t="s">
        <v>22553</v>
      </c>
      <c r="I5361" s="3" t="s">
        <v>22554</v>
      </c>
      <c r="J5361" s="3" t="s">
        <v>1098</v>
      </c>
      <c r="K5361" s="2" t="s">
        <v>22555</v>
      </c>
    </row>
    <row r="5362" spans="1:11" x14ac:dyDescent="0.25">
      <c r="A5362" s="2" t="s">
        <v>22556</v>
      </c>
      <c r="B5362" s="2" t="s">
        <v>348</v>
      </c>
      <c r="C5362" s="2" t="s">
        <v>27</v>
      </c>
      <c r="D5362" s="2" t="s">
        <v>344</v>
      </c>
      <c r="E5362" s="2" t="s">
        <v>1189</v>
      </c>
      <c r="F5362" s="3">
        <v>1</v>
      </c>
      <c r="G5362" s="2" t="s">
        <v>21954</v>
      </c>
      <c r="H5362" s="2" t="s">
        <v>22557</v>
      </c>
      <c r="I5362" s="3" t="s">
        <v>22558</v>
      </c>
      <c r="J5362" s="3" t="s">
        <v>1098</v>
      </c>
      <c r="K5362" s="2" t="s">
        <v>22559</v>
      </c>
    </row>
    <row r="5363" spans="1:11" x14ac:dyDescent="0.25">
      <c r="A5363" s="2" t="s">
        <v>22560</v>
      </c>
      <c r="B5363" s="2" t="s">
        <v>21987</v>
      </c>
      <c r="C5363" s="2" t="s">
        <v>27</v>
      </c>
      <c r="D5363" s="2" t="s">
        <v>344</v>
      </c>
      <c r="E5363" s="2" t="s">
        <v>1189</v>
      </c>
      <c r="F5363" s="3">
        <v>1</v>
      </c>
      <c r="G5363" s="2" t="s">
        <v>21960</v>
      </c>
      <c r="H5363" s="2" t="s">
        <v>22561</v>
      </c>
      <c r="I5363" s="3" t="s">
        <v>22562</v>
      </c>
      <c r="J5363" s="3" t="s">
        <v>1137</v>
      </c>
      <c r="K5363" s="2" t="s">
        <v>22563</v>
      </c>
    </row>
    <row r="5364" spans="1:11" x14ac:dyDescent="0.25">
      <c r="A5364" s="2" t="s">
        <v>22564</v>
      </c>
      <c r="B5364" s="2" t="s">
        <v>342</v>
      </c>
      <c r="C5364" s="2" t="s">
        <v>11</v>
      </c>
      <c r="D5364" s="2" t="s">
        <v>344</v>
      </c>
      <c r="E5364" s="2" t="s">
        <v>1189</v>
      </c>
      <c r="F5364" s="3">
        <v>1</v>
      </c>
      <c r="G5364" s="2" t="s">
        <v>21954</v>
      </c>
      <c r="H5364" s="2" t="s">
        <v>22565</v>
      </c>
      <c r="I5364" s="3" t="s">
        <v>22566</v>
      </c>
      <c r="J5364" s="3" t="s">
        <v>1098</v>
      </c>
      <c r="K5364" s="2" t="s">
        <v>22567</v>
      </c>
    </row>
    <row r="5365" spans="1:11" x14ac:dyDescent="0.25">
      <c r="A5365" s="2" t="s">
        <v>22568</v>
      </c>
      <c r="B5365" s="2" t="s">
        <v>21959</v>
      </c>
      <c r="C5365" s="2" t="s">
        <v>11</v>
      </c>
      <c r="D5365" s="2" t="s">
        <v>344</v>
      </c>
      <c r="E5365" s="2" t="s">
        <v>1189</v>
      </c>
      <c r="F5365" s="3">
        <v>1</v>
      </c>
      <c r="G5365" s="2" t="s">
        <v>21960</v>
      </c>
      <c r="H5365" s="2" t="s">
        <v>22569</v>
      </c>
      <c r="I5365" s="3" t="s">
        <v>22570</v>
      </c>
      <c r="J5365" s="3" t="s">
        <v>1098</v>
      </c>
      <c r="K5365" s="2" t="s">
        <v>22571</v>
      </c>
    </row>
    <row r="5366" spans="1:11" x14ac:dyDescent="0.25">
      <c r="A5366" s="2" t="s">
        <v>22572</v>
      </c>
      <c r="B5366" s="2" t="s">
        <v>342</v>
      </c>
      <c r="C5366" s="2" t="s">
        <v>11</v>
      </c>
      <c r="D5366" s="2" t="s">
        <v>344</v>
      </c>
      <c r="E5366" s="2" t="s">
        <v>1189</v>
      </c>
      <c r="F5366" s="3">
        <v>2</v>
      </c>
      <c r="G5366" s="2" t="s">
        <v>22028</v>
      </c>
      <c r="H5366" s="2" t="s">
        <v>22573</v>
      </c>
      <c r="I5366" s="3" t="s">
        <v>22574</v>
      </c>
      <c r="J5366" s="3" t="s">
        <v>1098</v>
      </c>
      <c r="K5366" s="2" t="s">
        <v>22575</v>
      </c>
    </row>
    <row r="5367" spans="1:11" x14ac:dyDescent="0.25">
      <c r="A5367" s="2" t="s">
        <v>22576</v>
      </c>
      <c r="B5367" s="2" t="s">
        <v>352</v>
      </c>
      <c r="C5367" s="2" t="s">
        <v>38</v>
      </c>
      <c r="D5367" s="2" t="s">
        <v>344</v>
      </c>
      <c r="E5367" s="2" t="s">
        <v>1189</v>
      </c>
      <c r="F5367" s="3">
        <v>2</v>
      </c>
      <c r="G5367" s="2" t="s">
        <v>21954</v>
      </c>
      <c r="H5367" s="2" t="s">
        <v>22577</v>
      </c>
      <c r="I5367" s="3" t="s">
        <v>22578</v>
      </c>
      <c r="J5367" s="3" t="s">
        <v>1098</v>
      </c>
      <c r="K5367" s="2" t="s">
        <v>22579</v>
      </c>
    </row>
    <row r="5368" spans="1:11" x14ac:dyDescent="0.25">
      <c r="A5368" s="2" t="s">
        <v>22580</v>
      </c>
      <c r="B5368" s="2" t="s">
        <v>22023</v>
      </c>
      <c r="C5368" s="2" t="s">
        <v>38</v>
      </c>
      <c r="D5368" s="2" t="s">
        <v>344</v>
      </c>
      <c r="E5368" s="2" t="s">
        <v>1189</v>
      </c>
      <c r="F5368" s="3">
        <v>2</v>
      </c>
      <c r="G5368" s="2" t="s">
        <v>21960</v>
      </c>
      <c r="H5368" s="2" t="s">
        <v>22581</v>
      </c>
      <c r="I5368" s="3" t="s">
        <v>22582</v>
      </c>
      <c r="J5368" s="3" t="s">
        <v>1098</v>
      </c>
      <c r="K5368" s="2" t="s">
        <v>22583</v>
      </c>
    </row>
    <row r="5369" spans="1:11" x14ac:dyDescent="0.25">
      <c r="A5369" s="2" t="s">
        <v>22584</v>
      </c>
      <c r="B5369" s="2" t="s">
        <v>349</v>
      </c>
      <c r="C5369" s="2" t="s">
        <v>31</v>
      </c>
      <c r="D5369" s="2" t="s">
        <v>344</v>
      </c>
      <c r="E5369" s="2" t="s">
        <v>1189</v>
      </c>
      <c r="F5369" s="3">
        <v>2</v>
      </c>
      <c r="G5369" s="2" t="s">
        <v>21954</v>
      </c>
      <c r="H5369" s="2" t="s">
        <v>22585</v>
      </c>
      <c r="I5369" s="3" t="s">
        <v>22586</v>
      </c>
      <c r="J5369" s="3" t="s">
        <v>1098</v>
      </c>
      <c r="K5369" s="2" t="s">
        <v>22587</v>
      </c>
    </row>
    <row r="5370" spans="1:11" x14ac:dyDescent="0.25">
      <c r="A5370" s="2" t="s">
        <v>22588</v>
      </c>
      <c r="B5370" s="2" t="s">
        <v>21996</v>
      </c>
      <c r="C5370" s="2" t="s">
        <v>31</v>
      </c>
      <c r="D5370" s="2" t="s">
        <v>344</v>
      </c>
      <c r="E5370" s="2" t="s">
        <v>1189</v>
      </c>
      <c r="F5370" s="3">
        <v>2</v>
      </c>
      <c r="G5370" s="2" t="s">
        <v>21960</v>
      </c>
      <c r="H5370" s="2" t="s">
        <v>22589</v>
      </c>
      <c r="I5370" s="3" t="s">
        <v>22590</v>
      </c>
      <c r="J5370" s="3" t="s">
        <v>1098</v>
      </c>
      <c r="K5370" s="2" t="s">
        <v>22591</v>
      </c>
    </row>
    <row r="5371" spans="1:11" x14ac:dyDescent="0.25">
      <c r="A5371" s="2" t="s">
        <v>22592</v>
      </c>
      <c r="B5371" s="2" t="s">
        <v>346</v>
      </c>
      <c r="C5371" s="2" t="s">
        <v>16</v>
      </c>
      <c r="D5371" s="2" t="s">
        <v>344</v>
      </c>
      <c r="E5371" s="2" t="s">
        <v>1189</v>
      </c>
      <c r="F5371" s="3">
        <v>2</v>
      </c>
      <c r="G5371" s="2" t="s">
        <v>21954</v>
      </c>
      <c r="H5371" s="2" t="s">
        <v>22593</v>
      </c>
      <c r="I5371" s="3" t="s">
        <v>22594</v>
      </c>
      <c r="J5371" s="3" t="s">
        <v>1098</v>
      </c>
      <c r="K5371" s="2" t="s">
        <v>22595</v>
      </c>
    </row>
    <row r="5372" spans="1:11" x14ac:dyDescent="0.25">
      <c r="A5372" s="2" t="s">
        <v>22596</v>
      </c>
      <c r="B5372" s="2" t="s">
        <v>21969</v>
      </c>
      <c r="C5372" s="2" t="s">
        <v>16</v>
      </c>
      <c r="D5372" s="2" t="s">
        <v>344</v>
      </c>
      <c r="E5372" s="2" t="s">
        <v>1189</v>
      </c>
      <c r="F5372" s="3">
        <v>2</v>
      </c>
      <c r="G5372" s="2" t="s">
        <v>21960</v>
      </c>
      <c r="H5372" s="2" t="s">
        <v>22597</v>
      </c>
      <c r="I5372" s="3" t="s">
        <v>22598</v>
      </c>
      <c r="J5372" s="3" t="s">
        <v>1098</v>
      </c>
      <c r="K5372" s="2" t="s">
        <v>22599</v>
      </c>
    </row>
    <row r="5373" spans="1:11" x14ac:dyDescent="0.25">
      <c r="A5373" s="2" t="s">
        <v>22600</v>
      </c>
      <c r="B5373" s="2" t="s">
        <v>342</v>
      </c>
      <c r="C5373" s="2" t="s">
        <v>11</v>
      </c>
      <c r="D5373" s="2" t="s">
        <v>344</v>
      </c>
      <c r="E5373" s="2" t="s">
        <v>1189</v>
      </c>
      <c r="F5373" s="3">
        <v>2</v>
      </c>
      <c r="G5373" s="2" t="s">
        <v>21954</v>
      </c>
      <c r="H5373" s="2" t="s">
        <v>22601</v>
      </c>
      <c r="I5373" s="3" t="s">
        <v>22602</v>
      </c>
      <c r="J5373" s="3" t="s">
        <v>1098</v>
      </c>
      <c r="K5373" s="2" t="s">
        <v>22603</v>
      </c>
    </row>
    <row r="5374" spans="1:11" x14ac:dyDescent="0.25">
      <c r="A5374" s="2" t="s">
        <v>22604</v>
      </c>
      <c r="B5374" s="2" t="s">
        <v>21959</v>
      </c>
      <c r="C5374" s="2" t="s">
        <v>11</v>
      </c>
      <c r="D5374" s="2" t="s">
        <v>344</v>
      </c>
      <c r="E5374" s="2" t="s">
        <v>1189</v>
      </c>
      <c r="F5374" s="3">
        <v>2</v>
      </c>
      <c r="G5374" s="2" t="s">
        <v>21960</v>
      </c>
      <c r="H5374" s="2" t="s">
        <v>22605</v>
      </c>
      <c r="I5374" s="3" t="s">
        <v>22606</v>
      </c>
      <c r="J5374" s="3" t="s">
        <v>1098</v>
      </c>
      <c r="K5374" s="2" t="s">
        <v>22607</v>
      </c>
    </row>
    <row r="5375" spans="1:11" x14ac:dyDescent="0.25">
      <c r="A5375" s="2" t="s">
        <v>22608</v>
      </c>
      <c r="B5375" s="2" t="s">
        <v>342</v>
      </c>
      <c r="C5375" s="2" t="s">
        <v>11</v>
      </c>
      <c r="D5375" s="2" t="s">
        <v>344</v>
      </c>
      <c r="E5375" s="2" t="s">
        <v>1189</v>
      </c>
      <c r="F5375" s="3">
        <v>3</v>
      </c>
      <c r="G5375" s="2" t="s">
        <v>21954</v>
      </c>
      <c r="H5375" s="2" t="s">
        <v>22609</v>
      </c>
      <c r="I5375" s="3" t="s">
        <v>22610</v>
      </c>
      <c r="J5375" s="3" t="s">
        <v>1098</v>
      </c>
      <c r="K5375" s="2" t="s">
        <v>22611</v>
      </c>
    </row>
    <row r="5376" spans="1:11" x14ac:dyDescent="0.25">
      <c r="A5376" s="2" t="s">
        <v>22612</v>
      </c>
      <c r="B5376" s="2" t="s">
        <v>21959</v>
      </c>
      <c r="C5376" s="2" t="s">
        <v>11</v>
      </c>
      <c r="D5376" s="2" t="s">
        <v>344</v>
      </c>
      <c r="E5376" s="2" t="s">
        <v>1189</v>
      </c>
      <c r="F5376" s="3">
        <v>3</v>
      </c>
      <c r="G5376" s="2" t="s">
        <v>21960</v>
      </c>
      <c r="H5376" s="2" t="s">
        <v>22613</v>
      </c>
      <c r="I5376" s="3" t="s">
        <v>22614</v>
      </c>
      <c r="J5376" s="3" t="s">
        <v>1098</v>
      </c>
      <c r="K5376" s="2" t="s">
        <v>22615</v>
      </c>
    </row>
    <row r="5377" spans="1:11" x14ac:dyDescent="0.25">
      <c r="A5377" s="2" t="s">
        <v>22616</v>
      </c>
      <c r="B5377" s="2" t="s">
        <v>342</v>
      </c>
      <c r="C5377" s="2" t="s">
        <v>11</v>
      </c>
      <c r="D5377" s="2" t="s">
        <v>344</v>
      </c>
      <c r="E5377" s="2" t="s">
        <v>1189</v>
      </c>
      <c r="F5377" s="3">
        <v>4</v>
      </c>
      <c r="G5377" s="2" t="s">
        <v>21954</v>
      </c>
      <c r="H5377" s="2" t="s">
        <v>22617</v>
      </c>
      <c r="I5377" s="3" t="s">
        <v>22618</v>
      </c>
      <c r="J5377" s="3" t="s">
        <v>1098</v>
      </c>
      <c r="K5377" s="2" t="s">
        <v>22619</v>
      </c>
    </row>
    <row r="5378" spans="1:11" x14ac:dyDescent="0.25">
      <c r="A5378" s="2" t="s">
        <v>22620</v>
      </c>
      <c r="B5378" s="2" t="s">
        <v>21959</v>
      </c>
      <c r="C5378" s="2" t="s">
        <v>11</v>
      </c>
      <c r="D5378" s="2" t="s">
        <v>344</v>
      </c>
      <c r="E5378" s="2" t="s">
        <v>1189</v>
      </c>
      <c r="F5378" s="3">
        <v>4</v>
      </c>
      <c r="G5378" s="2" t="s">
        <v>21960</v>
      </c>
      <c r="H5378" s="2" t="s">
        <v>22621</v>
      </c>
      <c r="I5378" s="3" t="s">
        <v>22622</v>
      </c>
      <c r="J5378" s="3" t="s">
        <v>1098</v>
      </c>
      <c r="K5378" s="2" t="s">
        <v>22623</v>
      </c>
    </row>
    <row r="5379" spans="1:11" x14ac:dyDescent="0.25">
      <c r="A5379" s="2" t="s">
        <v>22624</v>
      </c>
      <c r="B5379" s="2" t="s">
        <v>342</v>
      </c>
      <c r="C5379" s="2" t="s">
        <v>11</v>
      </c>
      <c r="D5379" s="2" t="s">
        <v>344</v>
      </c>
      <c r="E5379" s="2" t="s">
        <v>1189</v>
      </c>
      <c r="F5379" s="3">
        <v>5</v>
      </c>
      <c r="G5379" s="2" t="s">
        <v>21954</v>
      </c>
      <c r="H5379" s="2" t="s">
        <v>22625</v>
      </c>
      <c r="I5379" s="3" t="s">
        <v>22626</v>
      </c>
      <c r="J5379" s="3" t="s">
        <v>1098</v>
      </c>
      <c r="K5379" s="2" t="s">
        <v>22627</v>
      </c>
    </row>
    <row r="5380" spans="1:11" x14ac:dyDescent="0.25">
      <c r="A5380" s="2" t="s">
        <v>22628</v>
      </c>
      <c r="B5380" s="2" t="s">
        <v>21959</v>
      </c>
      <c r="C5380" s="2" t="s">
        <v>11</v>
      </c>
      <c r="D5380" s="2" t="s">
        <v>344</v>
      </c>
      <c r="E5380" s="2" t="s">
        <v>1189</v>
      </c>
      <c r="F5380" s="3">
        <v>5</v>
      </c>
      <c r="G5380" s="2" t="s">
        <v>21960</v>
      </c>
      <c r="H5380" s="2" t="s">
        <v>22629</v>
      </c>
      <c r="I5380" s="3" t="s">
        <v>22630</v>
      </c>
      <c r="J5380" s="3" t="s">
        <v>1098</v>
      </c>
      <c r="K5380" s="2" t="s">
        <v>22631</v>
      </c>
    </row>
    <row r="5381" spans="1:11" x14ac:dyDescent="0.25">
      <c r="A5381" s="2" t="s">
        <v>22632</v>
      </c>
      <c r="B5381" s="2" t="s">
        <v>342</v>
      </c>
      <c r="C5381" s="2" t="s">
        <v>11</v>
      </c>
      <c r="D5381" s="2" t="s">
        <v>344</v>
      </c>
      <c r="E5381" s="2" t="s">
        <v>1189</v>
      </c>
      <c r="F5381" s="3">
        <v>6</v>
      </c>
      <c r="G5381" s="2" t="s">
        <v>21954</v>
      </c>
      <c r="H5381" s="2" t="s">
        <v>22633</v>
      </c>
      <c r="I5381" s="3" t="s">
        <v>22634</v>
      </c>
      <c r="J5381" s="3" t="s">
        <v>1098</v>
      </c>
      <c r="K5381" s="2" t="s">
        <v>22635</v>
      </c>
    </row>
    <row r="5382" spans="1:11" x14ac:dyDescent="0.25">
      <c r="A5382" s="2" t="s">
        <v>22636</v>
      </c>
      <c r="B5382" s="2" t="s">
        <v>21959</v>
      </c>
      <c r="C5382" s="2" t="s">
        <v>11</v>
      </c>
      <c r="D5382" s="2" t="s">
        <v>344</v>
      </c>
      <c r="E5382" s="2" t="s">
        <v>1189</v>
      </c>
      <c r="F5382" s="3">
        <v>6</v>
      </c>
      <c r="G5382" s="2" t="s">
        <v>21960</v>
      </c>
      <c r="H5382" s="2" t="s">
        <v>22637</v>
      </c>
      <c r="I5382" s="3" t="s">
        <v>22638</v>
      </c>
      <c r="J5382" s="3" t="s">
        <v>1098</v>
      </c>
      <c r="K5382" s="2" t="s">
        <v>22639</v>
      </c>
    </row>
    <row r="5383" spans="1:11" x14ac:dyDescent="0.25">
      <c r="A5383" s="2" t="s">
        <v>22640</v>
      </c>
      <c r="B5383" s="2" t="s">
        <v>342</v>
      </c>
      <c r="C5383" s="2" t="s">
        <v>11</v>
      </c>
      <c r="D5383" s="2" t="s">
        <v>344</v>
      </c>
      <c r="E5383" s="2" t="s">
        <v>22641</v>
      </c>
      <c r="F5383" s="3">
        <v>1</v>
      </c>
      <c r="G5383" s="2" t="s">
        <v>21949</v>
      </c>
      <c r="H5383" s="2" t="s">
        <v>22642</v>
      </c>
      <c r="I5383" s="3" t="s">
        <v>22643</v>
      </c>
      <c r="J5383" s="3" t="s">
        <v>1098</v>
      </c>
      <c r="K5383" s="2" t="s">
        <v>22644</v>
      </c>
    </row>
    <row r="5384" spans="1:11" x14ac:dyDescent="0.25">
      <c r="A5384" s="2" t="s">
        <v>22645</v>
      </c>
      <c r="B5384" s="2" t="s">
        <v>342</v>
      </c>
      <c r="C5384" s="2" t="s">
        <v>11</v>
      </c>
      <c r="D5384" s="2" t="s">
        <v>344</v>
      </c>
      <c r="E5384" s="2" t="s">
        <v>22641</v>
      </c>
      <c r="F5384" s="3">
        <v>1</v>
      </c>
      <c r="G5384" s="2" t="s">
        <v>21954</v>
      </c>
      <c r="H5384" s="2" t="s">
        <v>22646</v>
      </c>
      <c r="I5384" s="3" t="s">
        <v>22647</v>
      </c>
      <c r="J5384" s="3" t="s">
        <v>1132</v>
      </c>
      <c r="K5384" s="2" t="s">
        <v>22648</v>
      </c>
    </row>
    <row r="5385" spans="1:11" x14ac:dyDescent="0.25">
      <c r="A5385" s="2" t="s">
        <v>22649</v>
      </c>
      <c r="B5385" s="2" t="s">
        <v>21959</v>
      </c>
      <c r="C5385" s="2" t="s">
        <v>11</v>
      </c>
      <c r="D5385" s="2" t="s">
        <v>344</v>
      </c>
      <c r="E5385" s="2" t="s">
        <v>22641</v>
      </c>
      <c r="F5385" s="3">
        <v>1</v>
      </c>
      <c r="G5385" s="2" t="s">
        <v>21960</v>
      </c>
      <c r="H5385" s="2" t="s">
        <v>22650</v>
      </c>
      <c r="I5385" s="3" t="s">
        <v>22651</v>
      </c>
      <c r="J5385" s="3" t="s">
        <v>1132</v>
      </c>
      <c r="K5385" s="2" t="s">
        <v>22652</v>
      </c>
    </row>
    <row r="5386" spans="1:11" x14ac:dyDescent="0.25">
      <c r="A5386" s="2" t="s">
        <v>22653</v>
      </c>
      <c r="B5386" s="2" t="s">
        <v>352</v>
      </c>
      <c r="C5386" s="2" t="s">
        <v>38</v>
      </c>
      <c r="D5386" s="2" t="s">
        <v>344</v>
      </c>
      <c r="E5386" s="2" t="s">
        <v>22641</v>
      </c>
      <c r="F5386" s="3">
        <v>1</v>
      </c>
      <c r="G5386" s="2" t="s">
        <v>21954</v>
      </c>
      <c r="H5386" s="2" t="s">
        <v>22654</v>
      </c>
      <c r="I5386" s="3" t="s">
        <v>22655</v>
      </c>
      <c r="J5386" s="3" t="s">
        <v>1132</v>
      </c>
      <c r="K5386" s="2" t="s">
        <v>22656</v>
      </c>
    </row>
    <row r="5387" spans="1:11" x14ac:dyDescent="0.25">
      <c r="A5387" s="2" t="s">
        <v>22657</v>
      </c>
      <c r="B5387" s="2" t="s">
        <v>22023</v>
      </c>
      <c r="C5387" s="2" t="s">
        <v>38</v>
      </c>
      <c r="D5387" s="2" t="s">
        <v>344</v>
      </c>
      <c r="E5387" s="2" t="s">
        <v>22641</v>
      </c>
      <c r="F5387" s="3">
        <v>1</v>
      </c>
      <c r="G5387" s="2" t="s">
        <v>21960</v>
      </c>
      <c r="H5387" s="2" t="s">
        <v>22658</v>
      </c>
      <c r="I5387" s="3" t="s">
        <v>22659</v>
      </c>
      <c r="J5387" s="3" t="s">
        <v>1132</v>
      </c>
      <c r="K5387" s="2" t="s">
        <v>22660</v>
      </c>
    </row>
    <row r="5388" spans="1:11" x14ac:dyDescent="0.25">
      <c r="A5388" s="2" t="s">
        <v>22661</v>
      </c>
      <c r="B5388" s="2" t="s">
        <v>346</v>
      </c>
      <c r="C5388" s="2" t="s">
        <v>16</v>
      </c>
      <c r="D5388" s="2" t="s">
        <v>344</v>
      </c>
      <c r="E5388" s="2" t="s">
        <v>22641</v>
      </c>
      <c r="F5388" s="3">
        <v>1</v>
      </c>
      <c r="G5388" s="2" t="s">
        <v>21954</v>
      </c>
      <c r="H5388" s="2" t="s">
        <v>22662</v>
      </c>
      <c r="I5388" s="3" t="s">
        <v>22663</v>
      </c>
      <c r="J5388" s="3" t="s">
        <v>1132</v>
      </c>
      <c r="K5388" s="2" t="s">
        <v>22664</v>
      </c>
    </row>
    <row r="5389" spans="1:11" x14ac:dyDescent="0.25">
      <c r="A5389" s="2" t="s">
        <v>22665</v>
      </c>
      <c r="B5389" s="2" t="s">
        <v>21969</v>
      </c>
      <c r="C5389" s="2" t="s">
        <v>16</v>
      </c>
      <c r="D5389" s="2" t="s">
        <v>344</v>
      </c>
      <c r="E5389" s="2" t="s">
        <v>22641</v>
      </c>
      <c r="F5389" s="3">
        <v>1</v>
      </c>
      <c r="G5389" s="2" t="s">
        <v>21960</v>
      </c>
      <c r="H5389" s="2" t="s">
        <v>22666</v>
      </c>
      <c r="I5389" s="3" t="s">
        <v>22667</v>
      </c>
      <c r="J5389" s="3" t="s">
        <v>1132</v>
      </c>
      <c r="K5389" s="2" t="s">
        <v>22668</v>
      </c>
    </row>
    <row r="5390" spans="1:11" x14ac:dyDescent="0.25">
      <c r="A5390" s="2" t="s">
        <v>22669</v>
      </c>
      <c r="B5390" s="2" t="s">
        <v>349</v>
      </c>
      <c r="C5390" s="2" t="s">
        <v>31</v>
      </c>
      <c r="D5390" s="2" t="s">
        <v>344</v>
      </c>
      <c r="E5390" s="2" t="s">
        <v>22641</v>
      </c>
      <c r="F5390" s="3">
        <v>1</v>
      </c>
      <c r="G5390" s="2" t="s">
        <v>21954</v>
      </c>
      <c r="H5390" s="2" t="s">
        <v>22670</v>
      </c>
      <c r="I5390" s="3" t="s">
        <v>22671</v>
      </c>
      <c r="J5390" s="3" t="s">
        <v>1132</v>
      </c>
      <c r="K5390" s="2" t="s">
        <v>22672</v>
      </c>
    </row>
    <row r="5391" spans="1:11" x14ac:dyDescent="0.25">
      <c r="A5391" s="2" t="s">
        <v>22673</v>
      </c>
      <c r="B5391" s="2" t="s">
        <v>21996</v>
      </c>
      <c r="C5391" s="2" t="s">
        <v>31</v>
      </c>
      <c r="D5391" s="2" t="s">
        <v>344</v>
      </c>
      <c r="E5391" s="2" t="s">
        <v>22641</v>
      </c>
      <c r="F5391" s="3">
        <v>1</v>
      </c>
      <c r="G5391" s="2" t="s">
        <v>21960</v>
      </c>
      <c r="H5391" s="2" t="s">
        <v>22674</v>
      </c>
      <c r="I5391" s="3" t="s">
        <v>22675</v>
      </c>
      <c r="J5391" s="3" t="s">
        <v>1132</v>
      </c>
      <c r="K5391" s="2" t="s">
        <v>22676</v>
      </c>
    </row>
    <row r="5392" spans="1:11" x14ac:dyDescent="0.25">
      <c r="A5392" s="2" t="s">
        <v>22677</v>
      </c>
      <c r="B5392" s="2" t="s">
        <v>347</v>
      </c>
      <c r="C5392" s="2" t="s">
        <v>20</v>
      </c>
      <c r="D5392" s="2" t="s">
        <v>344</v>
      </c>
      <c r="E5392" s="2" t="s">
        <v>22641</v>
      </c>
      <c r="F5392" s="3">
        <v>1</v>
      </c>
      <c r="G5392" s="2" t="s">
        <v>21954</v>
      </c>
      <c r="H5392" s="2" t="s">
        <v>22678</v>
      </c>
      <c r="I5392" s="3" t="s">
        <v>22679</v>
      </c>
      <c r="J5392" s="3" t="s">
        <v>1132</v>
      </c>
      <c r="K5392" s="2" t="s">
        <v>22680</v>
      </c>
    </row>
    <row r="5393" spans="1:11" x14ac:dyDescent="0.25">
      <c r="A5393" s="2" t="s">
        <v>22681</v>
      </c>
      <c r="B5393" s="2" t="s">
        <v>21978</v>
      </c>
      <c r="C5393" s="2" t="s">
        <v>20</v>
      </c>
      <c r="D5393" s="2" t="s">
        <v>344</v>
      </c>
      <c r="E5393" s="2" t="s">
        <v>22641</v>
      </c>
      <c r="F5393" s="3">
        <v>1</v>
      </c>
      <c r="G5393" s="2" t="s">
        <v>21960</v>
      </c>
      <c r="H5393" s="2" t="s">
        <v>22682</v>
      </c>
      <c r="I5393" s="3" t="s">
        <v>22683</v>
      </c>
      <c r="J5393" s="3" t="s">
        <v>1132</v>
      </c>
      <c r="K5393" s="2" t="s">
        <v>22684</v>
      </c>
    </row>
    <row r="5394" spans="1:11" x14ac:dyDescent="0.25">
      <c r="A5394" s="2" t="s">
        <v>22685</v>
      </c>
      <c r="B5394" s="2" t="s">
        <v>350</v>
      </c>
      <c r="C5394" s="2" t="s">
        <v>34</v>
      </c>
      <c r="D5394" s="2" t="s">
        <v>344</v>
      </c>
      <c r="E5394" s="2" t="s">
        <v>22641</v>
      </c>
      <c r="F5394" s="3">
        <v>1</v>
      </c>
      <c r="G5394" s="2" t="s">
        <v>21954</v>
      </c>
      <c r="H5394" s="2" t="s">
        <v>22686</v>
      </c>
      <c r="I5394" s="3" t="s">
        <v>22687</v>
      </c>
      <c r="J5394" s="3" t="s">
        <v>1132</v>
      </c>
      <c r="K5394" s="2" t="s">
        <v>22688</v>
      </c>
    </row>
    <row r="5395" spans="1:11" x14ac:dyDescent="0.25">
      <c r="A5395" s="2" t="s">
        <v>22689</v>
      </c>
      <c r="B5395" s="2" t="s">
        <v>22014</v>
      </c>
      <c r="C5395" s="2" t="s">
        <v>34</v>
      </c>
      <c r="D5395" s="2" t="s">
        <v>344</v>
      </c>
      <c r="E5395" s="2" t="s">
        <v>22641</v>
      </c>
      <c r="F5395" s="3">
        <v>1</v>
      </c>
      <c r="G5395" s="2" t="s">
        <v>21960</v>
      </c>
      <c r="H5395" s="2" t="s">
        <v>22690</v>
      </c>
      <c r="I5395" s="3" t="s">
        <v>22691</v>
      </c>
      <c r="J5395" s="3" t="s">
        <v>1132</v>
      </c>
      <c r="K5395" s="2" t="s">
        <v>22692</v>
      </c>
    </row>
    <row r="5396" spans="1:11" x14ac:dyDescent="0.25">
      <c r="A5396" s="2" t="s">
        <v>22693</v>
      </c>
      <c r="B5396" s="2" t="s">
        <v>351</v>
      </c>
      <c r="C5396" s="2" t="s">
        <v>24</v>
      </c>
      <c r="D5396" s="2" t="s">
        <v>344</v>
      </c>
      <c r="E5396" s="2" t="s">
        <v>22641</v>
      </c>
      <c r="F5396" s="3">
        <v>1</v>
      </c>
      <c r="G5396" s="2" t="s">
        <v>21954</v>
      </c>
      <c r="H5396" s="2" t="s">
        <v>22694</v>
      </c>
      <c r="I5396" s="3" t="s">
        <v>22695</v>
      </c>
      <c r="J5396" s="3" t="s">
        <v>1132</v>
      </c>
      <c r="K5396" s="2" t="s">
        <v>22696</v>
      </c>
    </row>
    <row r="5397" spans="1:11" x14ac:dyDescent="0.25">
      <c r="A5397" s="2" t="s">
        <v>22697</v>
      </c>
      <c r="B5397" s="2" t="s">
        <v>22005</v>
      </c>
      <c r="C5397" s="2" t="s">
        <v>24</v>
      </c>
      <c r="D5397" s="2" t="s">
        <v>344</v>
      </c>
      <c r="E5397" s="2" t="s">
        <v>22641</v>
      </c>
      <c r="F5397" s="3">
        <v>1</v>
      </c>
      <c r="G5397" s="2" t="s">
        <v>21960</v>
      </c>
      <c r="H5397" s="2" t="s">
        <v>22698</v>
      </c>
      <c r="I5397" s="3" t="s">
        <v>22699</v>
      </c>
      <c r="J5397" s="3" t="s">
        <v>1132</v>
      </c>
      <c r="K5397" s="2" t="s">
        <v>22700</v>
      </c>
    </row>
    <row r="5398" spans="1:11" x14ac:dyDescent="0.25">
      <c r="A5398" s="2" t="s">
        <v>22701</v>
      </c>
      <c r="B5398" s="2" t="s">
        <v>348</v>
      </c>
      <c r="C5398" s="2" t="s">
        <v>27</v>
      </c>
      <c r="D5398" s="2" t="s">
        <v>344</v>
      </c>
      <c r="E5398" s="2" t="s">
        <v>22641</v>
      </c>
      <c r="F5398" s="3">
        <v>1</v>
      </c>
      <c r="G5398" s="2" t="s">
        <v>21954</v>
      </c>
      <c r="H5398" s="2" t="s">
        <v>22702</v>
      </c>
      <c r="I5398" s="3" t="s">
        <v>22703</v>
      </c>
      <c r="J5398" s="3" t="s">
        <v>1132</v>
      </c>
      <c r="K5398" s="2" t="s">
        <v>22704</v>
      </c>
    </row>
    <row r="5399" spans="1:11" x14ac:dyDescent="0.25">
      <c r="A5399" s="2" t="s">
        <v>22705</v>
      </c>
      <c r="B5399" s="2" t="s">
        <v>21987</v>
      </c>
      <c r="C5399" s="2" t="s">
        <v>27</v>
      </c>
      <c r="D5399" s="2" t="s">
        <v>344</v>
      </c>
      <c r="E5399" s="2" t="s">
        <v>22641</v>
      </c>
      <c r="F5399" s="3">
        <v>1</v>
      </c>
      <c r="G5399" s="2" t="s">
        <v>21960</v>
      </c>
      <c r="H5399" s="2" t="s">
        <v>22706</v>
      </c>
      <c r="I5399" s="3" t="s">
        <v>22707</v>
      </c>
      <c r="J5399" s="3" t="s">
        <v>1132</v>
      </c>
      <c r="K5399" s="2" t="s">
        <v>22708</v>
      </c>
    </row>
    <row r="5400" spans="1:11" x14ac:dyDescent="0.25">
      <c r="A5400" s="2" t="s">
        <v>22709</v>
      </c>
      <c r="B5400" s="2" t="s">
        <v>342</v>
      </c>
      <c r="C5400" s="2" t="s">
        <v>11</v>
      </c>
      <c r="D5400" s="2" t="s">
        <v>344</v>
      </c>
      <c r="E5400" s="2" t="s">
        <v>22641</v>
      </c>
      <c r="F5400" s="3">
        <v>2</v>
      </c>
      <c r="G5400" s="2" t="s">
        <v>22028</v>
      </c>
      <c r="H5400" s="2" t="s">
        <v>22710</v>
      </c>
      <c r="I5400" s="3" t="s">
        <v>22711</v>
      </c>
      <c r="J5400" s="3" t="s">
        <v>1098</v>
      </c>
      <c r="K5400" s="2" t="s">
        <v>22712</v>
      </c>
    </row>
    <row r="5401" spans="1:11" x14ac:dyDescent="0.25">
      <c r="A5401" s="2" t="s">
        <v>22713</v>
      </c>
      <c r="B5401" s="2" t="s">
        <v>342</v>
      </c>
      <c r="C5401" s="2" t="s">
        <v>11</v>
      </c>
      <c r="D5401" s="2" t="s">
        <v>344</v>
      </c>
      <c r="E5401" s="2" t="s">
        <v>22641</v>
      </c>
      <c r="F5401" s="3">
        <v>2</v>
      </c>
      <c r="G5401" s="2" t="s">
        <v>21954</v>
      </c>
      <c r="H5401" s="2" t="s">
        <v>22714</v>
      </c>
      <c r="I5401" s="3" t="s">
        <v>22715</v>
      </c>
      <c r="J5401" s="3" t="s">
        <v>1132</v>
      </c>
      <c r="K5401" s="2" t="s">
        <v>22716</v>
      </c>
    </row>
    <row r="5402" spans="1:11" x14ac:dyDescent="0.25">
      <c r="A5402" s="2" t="s">
        <v>22717</v>
      </c>
      <c r="B5402" s="2" t="s">
        <v>21959</v>
      </c>
      <c r="C5402" s="2" t="s">
        <v>11</v>
      </c>
      <c r="D5402" s="2" t="s">
        <v>344</v>
      </c>
      <c r="E5402" s="2" t="s">
        <v>22641</v>
      </c>
      <c r="F5402" s="3">
        <v>2</v>
      </c>
      <c r="G5402" s="2" t="s">
        <v>21960</v>
      </c>
      <c r="H5402" s="2" t="s">
        <v>22718</v>
      </c>
      <c r="I5402" s="3" t="s">
        <v>22719</v>
      </c>
      <c r="J5402" s="3" t="s">
        <v>1132</v>
      </c>
      <c r="K5402" s="2" t="s">
        <v>22720</v>
      </c>
    </row>
    <row r="5403" spans="1:11" x14ac:dyDescent="0.25">
      <c r="A5403" s="2" t="s">
        <v>22721</v>
      </c>
      <c r="B5403" s="2" t="s">
        <v>352</v>
      </c>
      <c r="C5403" s="2" t="s">
        <v>38</v>
      </c>
      <c r="D5403" s="2" t="s">
        <v>344</v>
      </c>
      <c r="E5403" s="2" t="s">
        <v>22641</v>
      </c>
      <c r="F5403" s="3">
        <v>2</v>
      </c>
      <c r="G5403" s="2" t="s">
        <v>21954</v>
      </c>
      <c r="H5403" s="2" t="s">
        <v>22722</v>
      </c>
      <c r="I5403" s="3" t="s">
        <v>22723</v>
      </c>
      <c r="J5403" s="3" t="s">
        <v>1132</v>
      </c>
      <c r="K5403" s="2" t="s">
        <v>22724</v>
      </c>
    </row>
    <row r="5404" spans="1:11" x14ac:dyDescent="0.25">
      <c r="A5404" s="2" t="s">
        <v>22725</v>
      </c>
      <c r="B5404" s="2" t="s">
        <v>22023</v>
      </c>
      <c r="C5404" s="2" t="s">
        <v>38</v>
      </c>
      <c r="D5404" s="2" t="s">
        <v>344</v>
      </c>
      <c r="E5404" s="2" t="s">
        <v>22641</v>
      </c>
      <c r="F5404" s="3">
        <v>2</v>
      </c>
      <c r="G5404" s="2" t="s">
        <v>21960</v>
      </c>
      <c r="H5404" s="2" t="s">
        <v>22726</v>
      </c>
      <c r="I5404" s="3" t="s">
        <v>22727</v>
      </c>
      <c r="J5404" s="3" t="s">
        <v>1132</v>
      </c>
      <c r="K5404" s="2" t="s">
        <v>22728</v>
      </c>
    </row>
    <row r="5405" spans="1:11" x14ac:dyDescent="0.25">
      <c r="A5405" s="2" t="s">
        <v>22729</v>
      </c>
      <c r="B5405" s="2" t="s">
        <v>346</v>
      </c>
      <c r="C5405" s="2" t="s">
        <v>16</v>
      </c>
      <c r="D5405" s="2" t="s">
        <v>344</v>
      </c>
      <c r="E5405" s="2" t="s">
        <v>22641</v>
      </c>
      <c r="F5405" s="3">
        <v>2</v>
      </c>
      <c r="G5405" s="2" t="s">
        <v>21954</v>
      </c>
      <c r="H5405" s="2" t="s">
        <v>22730</v>
      </c>
      <c r="I5405" s="3" t="s">
        <v>22731</v>
      </c>
      <c r="J5405" s="3" t="s">
        <v>1132</v>
      </c>
      <c r="K5405" s="2" t="s">
        <v>22732</v>
      </c>
    </row>
    <row r="5406" spans="1:11" x14ac:dyDescent="0.25">
      <c r="A5406" s="2" t="s">
        <v>22733</v>
      </c>
      <c r="B5406" s="2" t="s">
        <v>21969</v>
      </c>
      <c r="C5406" s="2" t="s">
        <v>16</v>
      </c>
      <c r="D5406" s="2" t="s">
        <v>344</v>
      </c>
      <c r="E5406" s="2" t="s">
        <v>22641</v>
      </c>
      <c r="F5406" s="3">
        <v>2</v>
      </c>
      <c r="G5406" s="2" t="s">
        <v>21960</v>
      </c>
      <c r="H5406" s="2" t="s">
        <v>22734</v>
      </c>
      <c r="I5406" s="3" t="s">
        <v>22735</v>
      </c>
      <c r="J5406" s="3" t="s">
        <v>1132</v>
      </c>
      <c r="K5406" s="2" t="s">
        <v>22736</v>
      </c>
    </row>
    <row r="5407" spans="1:11" x14ac:dyDescent="0.25">
      <c r="A5407" s="2" t="s">
        <v>22737</v>
      </c>
      <c r="B5407" s="2" t="s">
        <v>349</v>
      </c>
      <c r="C5407" s="2" t="s">
        <v>31</v>
      </c>
      <c r="D5407" s="2" t="s">
        <v>344</v>
      </c>
      <c r="E5407" s="2" t="s">
        <v>22641</v>
      </c>
      <c r="F5407" s="3">
        <v>2</v>
      </c>
      <c r="G5407" s="2" t="s">
        <v>21954</v>
      </c>
      <c r="H5407" s="2" t="s">
        <v>22738</v>
      </c>
      <c r="I5407" s="3" t="s">
        <v>22739</v>
      </c>
      <c r="J5407" s="3" t="s">
        <v>1132</v>
      </c>
      <c r="K5407" s="2" t="s">
        <v>22740</v>
      </c>
    </row>
    <row r="5408" spans="1:11" x14ac:dyDescent="0.25">
      <c r="A5408" s="2" t="s">
        <v>22741</v>
      </c>
      <c r="B5408" s="2" t="s">
        <v>21996</v>
      </c>
      <c r="C5408" s="2" t="s">
        <v>31</v>
      </c>
      <c r="D5408" s="2" t="s">
        <v>344</v>
      </c>
      <c r="E5408" s="2" t="s">
        <v>22641</v>
      </c>
      <c r="F5408" s="3">
        <v>2</v>
      </c>
      <c r="G5408" s="2" t="s">
        <v>21960</v>
      </c>
      <c r="H5408" s="2" t="s">
        <v>22742</v>
      </c>
      <c r="I5408" s="3" t="s">
        <v>22743</v>
      </c>
      <c r="J5408" s="3" t="s">
        <v>1132</v>
      </c>
      <c r="K5408" s="2" t="s">
        <v>22744</v>
      </c>
    </row>
    <row r="5409" spans="1:11" x14ac:dyDescent="0.25">
      <c r="A5409" s="2" t="s">
        <v>22745</v>
      </c>
      <c r="B5409" s="2" t="s">
        <v>342</v>
      </c>
      <c r="C5409" s="2" t="s">
        <v>11</v>
      </c>
      <c r="D5409" s="2" t="s">
        <v>344</v>
      </c>
      <c r="E5409" s="2" t="s">
        <v>22641</v>
      </c>
      <c r="F5409" s="3">
        <v>3</v>
      </c>
      <c r="G5409" s="2" t="s">
        <v>21954</v>
      </c>
      <c r="H5409" s="2" t="s">
        <v>22746</v>
      </c>
      <c r="I5409" s="3" t="s">
        <v>22747</v>
      </c>
      <c r="J5409" s="3" t="s">
        <v>1132</v>
      </c>
      <c r="K5409" s="2" t="s">
        <v>22748</v>
      </c>
    </row>
    <row r="5410" spans="1:11" x14ac:dyDescent="0.25">
      <c r="A5410" s="2" t="s">
        <v>22749</v>
      </c>
      <c r="B5410" s="2" t="s">
        <v>21959</v>
      </c>
      <c r="C5410" s="2" t="s">
        <v>11</v>
      </c>
      <c r="D5410" s="2" t="s">
        <v>344</v>
      </c>
      <c r="E5410" s="2" t="s">
        <v>22641</v>
      </c>
      <c r="F5410" s="3">
        <v>3</v>
      </c>
      <c r="G5410" s="2" t="s">
        <v>21960</v>
      </c>
      <c r="H5410" s="2" t="s">
        <v>22750</v>
      </c>
      <c r="I5410" s="3" t="s">
        <v>22751</v>
      </c>
      <c r="J5410" s="3" t="s">
        <v>1132</v>
      </c>
      <c r="K5410" s="2" t="s">
        <v>22752</v>
      </c>
    </row>
    <row r="5411" spans="1:11" x14ac:dyDescent="0.25">
      <c r="A5411" s="2" t="s">
        <v>22753</v>
      </c>
      <c r="B5411" s="2" t="s">
        <v>342</v>
      </c>
      <c r="C5411" s="2" t="s">
        <v>11</v>
      </c>
      <c r="D5411" s="2" t="s">
        <v>344</v>
      </c>
      <c r="E5411" s="2" t="s">
        <v>22641</v>
      </c>
      <c r="F5411" s="3">
        <v>4</v>
      </c>
      <c r="G5411" s="2" t="s">
        <v>21954</v>
      </c>
      <c r="H5411" s="2" t="s">
        <v>22754</v>
      </c>
      <c r="I5411" s="3" t="s">
        <v>22755</v>
      </c>
      <c r="J5411" s="3" t="s">
        <v>1132</v>
      </c>
      <c r="K5411" s="2" t="s">
        <v>22756</v>
      </c>
    </row>
    <row r="5412" spans="1:11" x14ac:dyDescent="0.25">
      <c r="A5412" s="2" t="s">
        <v>22757</v>
      </c>
      <c r="B5412" s="2" t="s">
        <v>21959</v>
      </c>
      <c r="C5412" s="2" t="s">
        <v>11</v>
      </c>
      <c r="D5412" s="2" t="s">
        <v>344</v>
      </c>
      <c r="E5412" s="2" t="s">
        <v>22641</v>
      </c>
      <c r="F5412" s="3">
        <v>4</v>
      </c>
      <c r="G5412" s="2" t="s">
        <v>21960</v>
      </c>
      <c r="H5412" s="2" t="s">
        <v>22758</v>
      </c>
      <c r="I5412" s="3" t="s">
        <v>22759</v>
      </c>
      <c r="J5412" s="3" t="s">
        <v>1132</v>
      </c>
      <c r="K5412" s="2" t="s">
        <v>22760</v>
      </c>
    </row>
    <row r="5413" spans="1:11" x14ac:dyDescent="0.25">
      <c r="A5413" s="2" t="s">
        <v>22761</v>
      </c>
      <c r="B5413" s="2" t="s">
        <v>342</v>
      </c>
      <c r="C5413" s="2" t="s">
        <v>11</v>
      </c>
      <c r="D5413" s="2" t="s">
        <v>344</v>
      </c>
      <c r="E5413" s="2" t="s">
        <v>22641</v>
      </c>
      <c r="F5413" s="3">
        <v>5</v>
      </c>
      <c r="G5413" s="2" t="s">
        <v>21954</v>
      </c>
      <c r="H5413" s="2" t="s">
        <v>22762</v>
      </c>
      <c r="I5413" s="3" t="s">
        <v>22763</v>
      </c>
      <c r="J5413" s="3" t="s">
        <v>1132</v>
      </c>
      <c r="K5413" s="2" t="s">
        <v>22764</v>
      </c>
    </row>
    <row r="5414" spans="1:11" x14ac:dyDescent="0.25">
      <c r="A5414" s="2" t="s">
        <v>22765</v>
      </c>
      <c r="B5414" s="2" t="s">
        <v>21959</v>
      </c>
      <c r="C5414" s="2" t="s">
        <v>11</v>
      </c>
      <c r="D5414" s="2" t="s">
        <v>344</v>
      </c>
      <c r="E5414" s="2" t="s">
        <v>22641</v>
      </c>
      <c r="F5414" s="3">
        <v>5</v>
      </c>
      <c r="G5414" s="2" t="s">
        <v>21960</v>
      </c>
      <c r="H5414" s="2" t="s">
        <v>22766</v>
      </c>
      <c r="I5414" s="3" t="s">
        <v>22767</v>
      </c>
      <c r="J5414" s="3" t="s">
        <v>1132</v>
      </c>
      <c r="K5414" s="2" t="s">
        <v>22768</v>
      </c>
    </row>
    <row r="5415" spans="1:11" x14ac:dyDescent="0.25">
      <c r="A5415" s="2" t="s">
        <v>22769</v>
      </c>
      <c r="B5415" s="2" t="s">
        <v>342</v>
      </c>
      <c r="C5415" s="2" t="s">
        <v>11</v>
      </c>
      <c r="D5415" s="2" t="s">
        <v>344</v>
      </c>
      <c r="E5415" s="2" t="s">
        <v>22641</v>
      </c>
      <c r="F5415" s="3">
        <v>6</v>
      </c>
      <c r="G5415" s="2" t="s">
        <v>21954</v>
      </c>
      <c r="H5415" s="2" t="s">
        <v>22770</v>
      </c>
      <c r="I5415" s="3" t="s">
        <v>22771</v>
      </c>
      <c r="J5415" s="3" t="s">
        <v>1132</v>
      </c>
      <c r="K5415" s="2" t="s">
        <v>22772</v>
      </c>
    </row>
    <row r="5416" spans="1:11" x14ac:dyDescent="0.25">
      <c r="A5416" s="2" t="s">
        <v>22773</v>
      </c>
      <c r="B5416" s="2" t="s">
        <v>21959</v>
      </c>
      <c r="C5416" s="2" t="s">
        <v>11</v>
      </c>
      <c r="D5416" s="2" t="s">
        <v>344</v>
      </c>
      <c r="E5416" s="2" t="s">
        <v>22641</v>
      </c>
      <c r="F5416" s="3">
        <v>6</v>
      </c>
      <c r="G5416" s="2" t="s">
        <v>21960</v>
      </c>
      <c r="H5416" s="2" t="s">
        <v>22774</v>
      </c>
      <c r="I5416" s="3" t="s">
        <v>22775</v>
      </c>
      <c r="J5416" s="3" t="s">
        <v>1132</v>
      </c>
      <c r="K5416" s="2" t="s">
        <v>22776</v>
      </c>
    </row>
    <row r="5417" spans="1:11" x14ac:dyDescent="0.25">
      <c r="A5417" s="2" t="s">
        <v>22777</v>
      </c>
      <c r="B5417" s="2" t="s">
        <v>342</v>
      </c>
      <c r="C5417" s="2" t="s">
        <v>11</v>
      </c>
      <c r="D5417" s="2" t="s">
        <v>344</v>
      </c>
      <c r="E5417" s="2" t="s">
        <v>763</v>
      </c>
      <c r="F5417" s="3">
        <v>1</v>
      </c>
      <c r="G5417" s="2" t="s">
        <v>21949</v>
      </c>
      <c r="H5417" s="2" t="s">
        <v>22778</v>
      </c>
      <c r="I5417" s="3" t="s">
        <v>22779</v>
      </c>
      <c r="J5417" s="3" t="s">
        <v>1098</v>
      </c>
      <c r="K5417" s="2" t="s">
        <v>22780</v>
      </c>
    </row>
    <row r="5418" spans="1:11" x14ac:dyDescent="0.25">
      <c r="A5418" s="2" t="s">
        <v>22781</v>
      </c>
      <c r="B5418" s="2" t="s">
        <v>342</v>
      </c>
      <c r="C5418" s="2" t="s">
        <v>11</v>
      </c>
      <c r="D5418" s="2" t="s">
        <v>344</v>
      </c>
      <c r="E5418" s="2" t="s">
        <v>763</v>
      </c>
      <c r="F5418" s="3">
        <v>1</v>
      </c>
      <c r="G5418" s="2" t="s">
        <v>21954</v>
      </c>
      <c r="H5418" s="2" t="s">
        <v>22782</v>
      </c>
      <c r="I5418" s="3" t="s">
        <v>22783</v>
      </c>
      <c r="J5418" s="3" t="s">
        <v>1132</v>
      </c>
      <c r="K5418" s="2" t="s">
        <v>22784</v>
      </c>
    </row>
    <row r="5419" spans="1:11" x14ac:dyDescent="0.25">
      <c r="A5419" s="2" t="s">
        <v>22785</v>
      </c>
      <c r="B5419" s="2" t="s">
        <v>21959</v>
      </c>
      <c r="C5419" s="2" t="s">
        <v>11</v>
      </c>
      <c r="D5419" s="2" t="s">
        <v>344</v>
      </c>
      <c r="E5419" s="2" t="s">
        <v>763</v>
      </c>
      <c r="F5419" s="3">
        <v>1</v>
      </c>
      <c r="G5419" s="2" t="s">
        <v>21960</v>
      </c>
      <c r="H5419" s="2" t="s">
        <v>22786</v>
      </c>
      <c r="I5419" s="3" t="s">
        <v>22787</v>
      </c>
      <c r="J5419" s="3" t="s">
        <v>1132</v>
      </c>
      <c r="K5419" s="2" t="s">
        <v>22788</v>
      </c>
    </row>
    <row r="5420" spans="1:11" x14ac:dyDescent="0.25">
      <c r="A5420" s="2" t="s">
        <v>22789</v>
      </c>
      <c r="B5420" s="2" t="s">
        <v>347</v>
      </c>
      <c r="C5420" s="2" t="s">
        <v>20</v>
      </c>
      <c r="D5420" s="2" t="s">
        <v>344</v>
      </c>
      <c r="E5420" s="2" t="s">
        <v>763</v>
      </c>
      <c r="F5420" s="3">
        <v>1</v>
      </c>
      <c r="G5420" s="2" t="s">
        <v>21954</v>
      </c>
      <c r="H5420" s="2" t="s">
        <v>22790</v>
      </c>
      <c r="I5420" s="3" t="s">
        <v>22791</v>
      </c>
      <c r="J5420" s="3" t="s">
        <v>1132</v>
      </c>
      <c r="K5420" s="2" t="s">
        <v>22792</v>
      </c>
    </row>
    <row r="5421" spans="1:11" x14ac:dyDescent="0.25">
      <c r="A5421" s="2" t="s">
        <v>22793</v>
      </c>
      <c r="B5421" s="2" t="s">
        <v>21978</v>
      </c>
      <c r="C5421" s="2" t="s">
        <v>20</v>
      </c>
      <c r="D5421" s="2" t="s">
        <v>344</v>
      </c>
      <c r="E5421" s="2" t="s">
        <v>763</v>
      </c>
      <c r="F5421" s="3">
        <v>1</v>
      </c>
      <c r="G5421" s="2" t="s">
        <v>21960</v>
      </c>
      <c r="H5421" s="2" t="s">
        <v>22794</v>
      </c>
      <c r="I5421" s="3" t="s">
        <v>22795</v>
      </c>
      <c r="J5421" s="3" t="s">
        <v>1132</v>
      </c>
      <c r="K5421" s="2" t="s">
        <v>22796</v>
      </c>
    </row>
    <row r="5422" spans="1:11" x14ac:dyDescent="0.25">
      <c r="A5422" s="2" t="s">
        <v>22797</v>
      </c>
      <c r="B5422" s="2" t="s">
        <v>348</v>
      </c>
      <c r="C5422" s="2" t="s">
        <v>27</v>
      </c>
      <c r="D5422" s="2" t="s">
        <v>344</v>
      </c>
      <c r="E5422" s="2" t="s">
        <v>763</v>
      </c>
      <c r="F5422" s="3">
        <v>1</v>
      </c>
      <c r="G5422" s="2" t="s">
        <v>21954</v>
      </c>
      <c r="H5422" s="2" t="s">
        <v>22798</v>
      </c>
      <c r="I5422" s="3" t="s">
        <v>22799</v>
      </c>
      <c r="J5422" s="3" t="s">
        <v>1132</v>
      </c>
      <c r="K5422" s="2" t="s">
        <v>22800</v>
      </c>
    </row>
    <row r="5423" spans="1:11" x14ac:dyDescent="0.25">
      <c r="A5423" s="2" t="s">
        <v>22801</v>
      </c>
      <c r="B5423" s="2" t="s">
        <v>21987</v>
      </c>
      <c r="C5423" s="2" t="s">
        <v>27</v>
      </c>
      <c r="D5423" s="2" t="s">
        <v>344</v>
      </c>
      <c r="E5423" s="2" t="s">
        <v>763</v>
      </c>
      <c r="F5423" s="3">
        <v>1</v>
      </c>
      <c r="G5423" s="2" t="s">
        <v>21960</v>
      </c>
      <c r="H5423" s="2" t="s">
        <v>22802</v>
      </c>
      <c r="I5423" s="3" t="s">
        <v>22803</v>
      </c>
      <c r="J5423" s="3" t="s">
        <v>1132</v>
      </c>
      <c r="K5423" s="2" t="s">
        <v>22804</v>
      </c>
    </row>
    <row r="5424" spans="1:11" x14ac:dyDescent="0.25">
      <c r="A5424" s="2" t="s">
        <v>22805</v>
      </c>
      <c r="B5424" s="2" t="s">
        <v>349</v>
      </c>
      <c r="C5424" s="2" t="s">
        <v>31</v>
      </c>
      <c r="D5424" s="2" t="s">
        <v>344</v>
      </c>
      <c r="E5424" s="2" t="s">
        <v>763</v>
      </c>
      <c r="F5424" s="3">
        <v>1</v>
      </c>
      <c r="G5424" s="2" t="s">
        <v>21954</v>
      </c>
      <c r="H5424" s="2" t="s">
        <v>22806</v>
      </c>
      <c r="I5424" s="3" t="s">
        <v>22807</v>
      </c>
      <c r="J5424" s="3" t="s">
        <v>1132</v>
      </c>
      <c r="K5424" s="2" t="s">
        <v>22808</v>
      </c>
    </row>
    <row r="5425" spans="1:11" x14ac:dyDescent="0.25">
      <c r="A5425" s="2" t="s">
        <v>22809</v>
      </c>
      <c r="B5425" s="2" t="s">
        <v>21996</v>
      </c>
      <c r="C5425" s="2" t="s">
        <v>31</v>
      </c>
      <c r="D5425" s="2" t="s">
        <v>344</v>
      </c>
      <c r="E5425" s="2" t="s">
        <v>763</v>
      </c>
      <c r="F5425" s="3">
        <v>1</v>
      </c>
      <c r="G5425" s="2" t="s">
        <v>21960</v>
      </c>
      <c r="H5425" s="2" t="s">
        <v>22810</v>
      </c>
      <c r="I5425" s="3" t="s">
        <v>22811</v>
      </c>
      <c r="J5425" s="3" t="s">
        <v>1132</v>
      </c>
      <c r="K5425" s="2" t="s">
        <v>22812</v>
      </c>
    </row>
    <row r="5426" spans="1:11" x14ac:dyDescent="0.25">
      <c r="A5426" s="2" t="s">
        <v>22813</v>
      </c>
      <c r="B5426" s="2" t="s">
        <v>346</v>
      </c>
      <c r="C5426" s="2" t="s">
        <v>16</v>
      </c>
      <c r="D5426" s="2" t="s">
        <v>344</v>
      </c>
      <c r="E5426" s="2" t="s">
        <v>763</v>
      </c>
      <c r="F5426" s="3">
        <v>1</v>
      </c>
      <c r="G5426" s="2" t="s">
        <v>21954</v>
      </c>
      <c r="H5426" s="2" t="s">
        <v>22814</v>
      </c>
      <c r="I5426" s="3" t="s">
        <v>22815</v>
      </c>
      <c r="J5426" s="3" t="s">
        <v>1132</v>
      </c>
      <c r="K5426" s="2" t="s">
        <v>22816</v>
      </c>
    </row>
    <row r="5427" spans="1:11" x14ac:dyDescent="0.25">
      <c r="A5427" s="2" t="s">
        <v>22817</v>
      </c>
      <c r="B5427" s="2" t="s">
        <v>21969</v>
      </c>
      <c r="C5427" s="2" t="s">
        <v>16</v>
      </c>
      <c r="D5427" s="2" t="s">
        <v>344</v>
      </c>
      <c r="E5427" s="2" t="s">
        <v>763</v>
      </c>
      <c r="F5427" s="3">
        <v>1</v>
      </c>
      <c r="G5427" s="2" t="s">
        <v>21960</v>
      </c>
      <c r="H5427" s="2" t="s">
        <v>22818</v>
      </c>
      <c r="I5427" s="3" t="s">
        <v>22819</v>
      </c>
      <c r="J5427" s="3" t="s">
        <v>1132</v>
      </c>
      <c r="K5427" s="2" t="s">
        <v>22820</v>
      </c>
    </row>
    <row r="5428" spans="1:11" x14ac:dyDescent="0.25">
      <c r="A5428" s="2" t="s">
        <v>22821</v>
      </c>
      <c r="B5428" s="2" t="s">
        <v>351</v>
      </c>
      <c r="C5428" s="2" t="s">
        <v>24</v>
      </c>
      <c r="D5428" s="2" t="s">
        <v>344</v>
      </c>
      <c r="E5428" s="2" t="s">
        <v>763</v>
      </c>
      <c r="F5428" s="3">
        <v>1</v>
      </c>
      <c r="G5428" s="2" t="s">
        <v>21954</v>
      </c>
      <c r="H5428" s="2" t="s">
        <v>22822</v>
      </c>
      <c r="I5428" s="3" t="s">
        <v>22823</v>
      </c>
      <c r="J5428" s="3" t="s">
        <v>1132</v>
      </c>
      <c r="K5428" s="2" t="s">
        <v>22824</v>
      </c>
    </row>
    <row r="5429" spans="1:11" x14ac:dyDescent="0.25">
      <c r="A5429" s="2" t="s">
        <v>22825</v>
      </c>
      <c r="B5429" s="2" t="s">
        <v>22005</v>
      </c>
      <c r="C5429" s="2" t="s">
        <v>24</v>
      </c>
      <c r="D5429" s="2" t="s">
        <v>344</v>
      </c>
      <c r="E5429" s="2" t="s">
        <v>763</v>
      </c>
      <c r="F5429" s="3">
        <v>1</v>
      </c>
      <c r="G5429" s="2" t="s">
        <v>21960</v>
      </c>
      <c r="H5429" s="2" t="s">
        <v>22826</v>
      </c>
      <c r="I5429" s="3" t="s">
        <v>22827</v>
      </c>
      <c r="J5429" s="3" t="s">
        <v>1132</v>
      </c>
      <c r="K5429" s="2" t="s">
        <v>22828</v>
      </c>
    </row>
    <row r="5430" spans="1:11" x14ac:dyDescent="0.25">
      <c r="A5430" s="2" t="s">
        <v>22829</v>
      </c>
      <c r="B5430" s="2" t="s">
        <v>350</v>
      </c>
      <c r="C5430" s="2" t="s">
        <v>34</v>
      </c>
      <c r="D5430" s="2" t="s">
        <v>344</v>
      </c>
      <c r="E5430" s="2" t="s">
        <v>763</v>
      </c>
      <c r="F5430" s="3">
        <v>1</v>
      </c>
      <c r="G5430" s="2" t="s">
        <v>21954</v>
      </c>
      <c r="H5430" s="2" t="s">
        <v>22830</v>
      </c>
      <c r="I5430" s="3" t="s">
        <v>22831</v>
      </c>
      <c r="J5430" s="3" t="s">
        <v>1132</v>
      </c>
      <c r="K5430" s="2" t="s">
        <v>22832</v>
      </c>
    </row>
    <row r="5431" spans="1:11" x14ac:dyDescent="0.25">
      <c r="A5431" s="2" t="s">
        <v>22833</v>
      </c>
      <c r="B5431" s="2" t="s">
        <v>22014</v>
      </c>
      <c r="C5431" s="2" t="s">
        <v>34</v>
      </c>
      <c r="D5431" s="2" t="s">
        <v>344</v>
      </c>
      <c r="E5431" s="2" t="s">
        <v>763</v>
      </c>
      <c r="F5431" s="3">
        <v>1</v>
      </c>
      <c r="G5431" s="2" t="s">
        <v>21960</v>
      </c>
      <c r="H5431" s="2" t="s">
        <v>22834</v>
      </c>
      <c r="I5431" s="3" t="s">
        <v>22835</v>
      </c>
      <c r="J5431" s="3" t="s">
        <v>1132</v>
      </c>
      <c r="K5431" s="2" t="s">
        <v>22836</v>
      </c>
    </row>
    <row r="5432" spans="1:11" x14ac:dyDescent="0.25">
      <c r="A5432" s="2" t="s">
        <v>22837</v>
      </c>
      <c r="B5432" s="2" t="s">
        <v>352</v>
      </c>
      <c r="C5432" s="2" t="s">
        <v>38</v>
      </c>
      <c r="D5432" s="2" t="s">
        <v>344</v>
      </c>
      <c r="E5432" s="2" t="s">
        <v>763</v>
      </c>
      <c r="F5432" s="3">
        <v>1</v>
      </c>
      <c r="G5432" s="2" t="s">
        <v>21954</v>
      </c>
      <c r="H5432" s="2" t="s">
        <v>22838</v>
      </c>
      <c r="I5432" s="3" t="s">
        <v>22839</v>
      </c>
      <c r="J5432" s="3" t="s">
        <v>1132</v>
      </c>
      <c r="K5432" s="2" t="s">
        <v>22840</v>
      </c>
    </row>
    <row r="5433" spans="1:11" x14ac:dyDescent="0.25">
      <c r="A5433" s="2" t="s">
        <v>22841</v>
      </c>
      <c r="B5433" s="2" t="s">
        <v>22023</v>
      </c>
      <c r="C5433" s="2" t="s">
        <v>38</v>
      </c>
      <c r="D5433" s="2" t="s">
        <v>344</v>
      </c>
      <c r="E5433" s="2" t="s">
        <v>763</v>
      </c>
      <c r="F5433" s="3">
        <v>1</v>
      </c>
      <c r="G5433" s="2" t="s">
        <v>21960</v>
      </c>
      <c r="H5433" s="2" t="s">
        <v>22842</v>
      </c>
      <c r="I5433" s="3" t="s">
        <v>22843</v>
      </c>
      <c r="J5433" s="3" t="s">
        <v>1132</v>
      </c>
      <c r="K5433" s="2" t="s">
        <v>22844</v>
      </c>
    </row>
    <row r="5434" spans="1:11" x14ac:dyDescent="0.25">
      <c r="A5434" s="2" t="s">
        <v>22845</v>
      </c>
      <c r="B5434" s="2" t="s">
        <v>342</v>
      </c>
      <c r="C5434" s="2" t="s">
        <v>11</v>
      </c>
      <c r="D5434" s="2" t="s">
        <v>344</v>
      </c>
      <c r="E5434" s="2" t="s">
        <v>763</v>
      </c>
      <c r="F5434" s="3">
        <v>2</v>
      </c>
      <c r="G5434" s="2" t="s">
        <v>22028</v>
      </c>
      <c r="H5434" s="2" t="s">
        <v>22846</v>
      </c>
      <c r="I5434" s="3" t="s">
        <v>22847</v>
      </c>
      <c r="J5434" s="3" t="s">
        <v>1098</v>
      </c>
      <c r="K5434" s="2" t="s">
        <v>22848</v>
      </c>
    </row>
    <row r="5435" spans="1:11" x14ac:dyDescent="0.25">
      <c r="A5435" s="2" t="s">
        <v>22849</v>
      </c>
      <c r="B5435" s="2" t="s">
        <v>342</v>
      </c>
      <c r="C5435" s="2" t="s">
        <v>11</v>
      </c>
      <c r="D5435" s="2" t="s">
        <v>344</v>
      </c>
      <c r="E5435" s="2" t="s">
        <v>763</v>
      </c>
      <c r="F5435" s="3">
        <v>2</v>
      </c>
      <c r="G5435" s="2" t="s">
        <v>21954</v>
      </c>
      <c r="H5435" s="2" t="s">
        <v>22850</v>
      </c>
      <c r="I5435" s="3" t="s">
        <v>22851</v>
      </c>
      <c r="J5435" s="3" t="s">
        <v>1132</v>
      </c>
      <c r="K5435" s="2" t="s">
        <v>22852</v>
      </c>
    </row>
    <row r="5436" spans="1:11" x14ac:dyDescent="0.25">
      <c r="A5436" s="2" t="s">
        <v>22853</v>
      </c>
      <c r="B5436" s="2" t="s">
        <v>21959</v>
      </c>
      <c r="C5436" s="2" t="s">
        <v>11</v>
      </c>
      <c r="D5436" s="2" t="s">
        <v>344</v>
      </c>
      <c r="E5436" s="2" t="s">
        <v>763</v>
      </c>
      <c r="F5436" s="3">
        <v>2</v>
      </c>
      <c r="G5436" s="2" t="s">
        <v>21960</v>
      </c>
      <c r="H5436" s="2" t="s">
        <v>22854</v>
      </c>
      <c r="I5436" s="3" t="s">
        <v>22855</v>
      </c>
      <c r="J5436" s="3" t="s">
        <v>1132</v>
      </c>
      <c r="K5436" s="2" t="s">
        <v>22856</v>
      </c>
    </row>
    <row r="5437" spans="1:11" x14ac:dyDescent="0.25">
      <c r="A5437" s="2" t="s">
        <v>22857</v>
      </c>
      <c r="B5437" s="2" t="s">
        <v>349</v>
      </c>
      <c r="C5437" s="2" t="s">
        <v>31</v>
      </c>
      <c r="D5437" s="2" t="s">
        <v>344</v>
      </c>
      <c r="E5437" s="2" t="s">
        <v>763</v>
      </c>
      <c r="F5437" s="3">
        <v>2</v>
      </c>
      <c r="G5437" s="2" t="s">
        <v>21954</v>
      </c>
      <c r="H5437" s="2" t="s">
        <v>22858</v>
      </c>
      <c r="I5437" s="3" t="s">
        <v>22859</v>
      </c>
      <c r="J5437" s="3" t="s">
        <v>1132</v>
      </c>
      <c r="K5437" s="2" t="s">
        <v>22860</v>
      </c>
    </row>
    <row r="5438" spans="1:11" x14ac:dyDescent="0.25">
      <c r="A5438" s="2" t="s">
        <v>22861</v>
      </c>
      <c r="B5438" s="2" t="s">
        <v>21996</v>
      </c>
      <c r="C5438" s="2" t="s">
        <v>31</v>
      </c>
      <c r="D5438" s="2" t="s">
        <v>344</v>
      </c>
      <c r="E5438" s="2" t="s">
        <v>763</v>
      </c>
      <c r="F5438" s="3">
        <v>2</v>
      </c>
      <c r="G5438" s="2" t="s">
        <v>21960</v>
      </c>
      <c r="H5438" s="2" t="s">
        <v>22862</v>
      </c>
      <c r="I5438" s="3" t="s">
        <v>22863</v>
      </c>
      <c r="J5438" s="3" t="s">
        <v>1132</v>
      </c>
      <c r="K5438" s="2" t="s">
        <v>22864</v>
      </c>
    </row>
    <row r="5439" spans="1:11" x14ac:dyDescent="0.25">
      <c r="A5439" s="2" t="s">
        <v>22865</v>
      </c>
      <c r="B5439" s="2" t="s">
        <v>346</v>
      </c>
      <c r="C5439" s="2" t="s">
        <v>16</v>
      </c>
      <c r="D5439" s="2" t="s">
        <v>344</v>
      </c>
      <c r="E5439" s="2" t="s">
        <v>763</v>
      </c>
      <c r="F5439" s="3">
        <v>2</v>
      </c>
      <c r="G5439" s="2" t="s">
        <v>21954</v>
      </c>
      <c r="H5439" s="2" t="s">
        <v>22866</v>
      </c>
      <c r="I5439" s="3" t="s">
        <v>22867</v>
      </c>
      <c r="J5439" s="3" t="s">
        <v>1132</v>
      </c>
      <c r="K5439" s="2" t="s">
        <v>22868</v>
      </c>
    </row>
    <row r="5440" spans="1:11" x14ac:dyDescent="0.25">
      <c r="A5440" s="2" t="s">
        <v>22869</v>
      </c>
      <c r="B5440" s="2" t="s">
        <v>21969</v>
      </c>
      <c r="C5440" s="2" t="s">
        <v>16</v>
      </c>
      <c r="D5440" s="2" t="s">
        <v>344</v>
      </c>
      <c r="E5440" s="2" t="s">
        <v>763</v>
      </c>
      <c r="F5440" s="3">
        <v>2</v>
      </c>
      <c r="G5440" s="2" t="s">
        <v>21960</v>
      </c>
      <c r="H5440" s="2" t="s">
        <v>22870</v>
      </c>
      <c r="I5440" s="3" t="s">
        <v>22871</v>
      </c>
      <c r="J5440" s="3" t="s">
        <v>1132</v>
      </c>
      <c r="K5440" s="2" t="s">
        <v>22872</v>
      </c>
    </row>
    <row r="5441" spans="1:11" x14ac:dyDescent="0.25">
      <c r="A5441" s="2" t="s">
        <v>22873</v>
      </c>
      <c r="B5441" s="2" t="s">
        <v>352</v>
      </c>
      <c r="C5441" s="2" t="s">
        <v>38</v>
      </c>
      <c r="D5441" s="2" t="s">
        <v>344</v>
      </c>
      <c r="E5441" s="2" t="s">
        <v>763</v>
      </c>
      <c r="F5441" s="3">
        <v>2</v>
      </c>
      <c r="G5441" s="2" t="s">
        <v>21954</v>
      </c>
      <c r="H5441" s="2" t="s">
        <v>22874</v>
      </c>
      <c r="I5441" s="3" t="s">
        <v>22875</v>
      </c>
      <c r="J5441" s="3" t="s">
        <v>1132</v>
      </c>
      <c r="K5441" s="2" t="s">
        <v>22876</v>
      </c>
    </row>
    <row r="5442" spans="1:11" x14ac:dyDescent="0.25">
      <c r="A5442" s="2" t="s">
        <v>22877</v>
      </c>
      <c r="B5442" s="2" t="s">
        <v>22023</v>
      </c>
      <c r="C5442" s="2" t="s">
        <v>38</v>
      </c>
      <c r="D5442" s="2" t="s">
        <v>344</v>
      </c>
      <c r="E5442" s="2" t="s">
        <v>763</v>
      </c>
      <c r="F5442" s="3">
        <v>2</v>
      </c>
      <c r="G5442" s="2" t="s">
        <v>21960</v>
      </c>
      <c r="H5442" s="2" t="s">
        <v>22878</v>
      </c>
      <c r="I5442" s="3" t="s">
        <v>22879</v>
      </c>
      <c r="J5442" s="3" t="s">
        <v>1132</v>
      </c>
      <c r="K5442" s="2" t="s">
        <v>22880</v>
      </c>
    </row>
    <row r="5443" spans="1:11" x14ac:dyDescent="0.25">
      <c r="A5443" s="2" t="s">
        <v>22881</v>
      </c>
      <c r="B5443" s="2" t="s">
        <v>342</v>
      </c>
      <c r="C5443" s="2" t="s">
        <v>11</v>
      </c>
      <c r="D5443" s="2" t="s">
        <v>344</v>
      </c>
      <c r="E5443" s="2" t="s">
        <v>763</v>
      </c>
      <c r="F5443" s="3">
        <v>3</v>
      </c>
      <c r="G5443" s="2" t="s">
        <v>21954</v>
      </c>
      <c r="H5443" s="2" t="s">
        <v>22882</v>
      </c>
      <c r="I5443" s="3" t="s">
        <v>22883</v>
      </c>
      <c r="J5443" s="3" t="s">
        <v>1132</v>
      </c>
      <c r="K5443" s="2" t="s">
        <v>22884</v>
      </c>
    </row>
    <row r="5444" spans="1:11" x14ac:dyDescent="0.25">
      <c r="A5444" s="2" t="s">
        <v>22885</v>
      </c>
      <c r="B5444" s="2" t="s">
        <v>21959</v>
      </c>
      <c r="C5444" s="2" t="s">
        <v>11</v>
      </c>
      <c r="D5444" s="2" t="s">
        <v>344</v>
      </c>
      <c r="E5444" s="2" t="s">
        <v>763</v>
      </c>
      <c r="F5444" s="3">
        <v>3</v>
      </c>
      <c r="G5444" s="2" t="s">
        <v>21960</v>
      </c>
      <c r="H5444" s="2" t="s">
        <v>22886</v>
      </c>
      <c r="I5444" s="3" t="s">
        <v>22887</v>
      </c>
      <c r="J5444" s="3" t="s">
        <v>1132</v>
      </c>
      <c r="K5444" s="2" t="s">
        <v>22888</v>
      </c>
    </row>
    <row r="5445" spans="1:11" x14ac:dyDescent="0.25">
      <c r="A5445" s="2" t="s">
        <v>22889</v>
      </c>
      <c r="B5445" s="2" t="s">
        <v>342</v>
      </c>
      <c r="C5445" s="2" t="s">
        <v>11</v>
      </c>
      <c r="D5445" s="2" t="s">
        <v>344</v>
      </c>
      <c r="E5445" s="2" t="s">
        <v>763</v>
      </c>
      <c r="F5445" s="3">
        <v>4</v>
      </c>
      <c r="G5445" s="2" t="s">
        <v>21954</v>
      </c>
      <c r="H5445" s="2" t="s">
        <v>22890</v>
      </c>
      <c r="I5445" s="3" t="s">
        <v>22891</v>
      </c>
      <c r="J5445" s="3" t="s">
        <v>1132</v>
      </c>
      <c r="K5445" s="2" t="s">
        <v>22892</v>
      </c>
    </row>
    <row r="5446" spans="1:11" x14ac:dyDescent="0.25">
      <c r="A5446" s="2" t="s">
        <v>22893</v>
      </c>
      <c r="B5446" s="2" t="s">
        <v>21959</v>
      </c>
      <c r="C5446" s="2" t="s">
        <v>11</v>
      </c>
      <c r="D5446" s="2" t="s">
        <v>344</v>
      </c>
      <c r="E5446" s="2" t="s">
        <v>763</v>
      </c>
      <c r="F5446" s="3">
        <v>4</v>
      </c>
      <c r="G5446" s="2" t="s">
        <v>21960</v>
      </c>
      <c r="H5446" s="2" t="s">
        <v>22894</v>
      </c>
      <c r="I5446" s="3" t="s">
        <v>22895</v>
      </c>
      <c r="J5446" s="3" t="s">
        <v>1132</v>
      </c>
      <c r="K5446" s="2" t="s">
        <v>22896</v>
      </c>
    </row>
    <row r="5447" spans="1:11" x14ac:dyDescent="0.25">
      <c r="A5447" s="2" t="s">
        <v>22897</v>
      </c>
      <c r="B5447" s="2" t="s">
        <v>342</v>
      </c>
      <c r="C5447" s="2" t="s">
        <v>11</v>
      </c>
      <c r="D5447" s="2" t="s">
        <v>344</v>
      </c>
      <c r="E5447" s="2" t="s">
        <v>763</v>
      </c>
      <c r="F5447" s="3">
        <v>5</v>
      </c>
      <c r="G5447" s="2" t="s">
        <v>21954</v>
      </c>
      <c r="H5447" s="2" t="s">
        <v>22898</v>
      </c>
      <c r="I5447" s="3" t="s">
        <v>22899</v>
      </c>
      <c r="J5447" s="3" t="s">
        <v>1132</v>
      </c>
      <c r="K5447" s="2" t="s">
        <v>22900</v>
      </c>
    </row>
    <row r="5448" spans="1:11" x14ac:dyDescent="0.25">
      <c r="A5448" s="2" t="s">
        <v>22901</v>
      </c>
      <c r="B5448" s="2" t="s">
        <v>21959</v>
      </c>
      <c r="C5448" s="2" t="s">
        <v>11</v>
      </c>
      <c r="D5448" s="2" t="s">
        <v>344</v>
      </c>
      <c r="E5448" s="2" t="s">
        <v>763</v>
      </c>
      <c r="F5448" s="3">
        <v>5</v>
      </c>
      <c r="G5448" s="2" t="s">
        <v>21960</v>
      </c>
      <c r="H5448" s="2" t="s">
        <v>22902</v>
      </c>
      <c r="I5448" s="3" t="s">
        <v>22903</v>
      </c>
      <c r="J5448" s="3" t="s">
        <v>1132</v>
      </c>
      <c r="K5448" s="2" t="s">
        <v>22904</v>
      </c>
    </row>
    <row r="5449" spans="1:11" x14ac:dyDescent="0.25">
      <c r="A5449" s="2" t="s">
        <v>22905</v>
      </c>
      <c r="B5449" s="2" t="s">
        <v>342</v>
      </c>
      <c r="C5449" s="2" t="s">
        <v>11</v>
      </c>
      <c r="D5449" s="2" t="s">
        <v>344</v>
      </c>
      <c r="E5449" s="2" t="s">
        <v>763</v>
      </c>
      <c r="F5449" s="3">
        <v>6</v>
      </c>
      <c r="G5449" s="2" t="s">
        <v>21954</v>
      </c>
      <c r="H5449" s="2" t="s">
        <v>22906</v>
      </c>
      <c r="I5449" s="3" t="s">
        <v>22907</v>
      </c>
      <c r="J5449" s="3" t="s">
        <v>1132</v>
      </c>
      <c r="K5449" s="2" t="s">
        <v>22908</v>
      </c>
    </row>
    <row r="5450" spans="1:11" x14ac:dyDescent="0.25">
      <c r="A5450" s="2" t="s">
        <v>22909</v>
      </c>
      <c r="B5450" s="2" t="s">
        <v>21959</v>
      </c>
      <c r="C5450" s="2" t="s">
        <v>11</v>
      </c>
      <c r="D5450" s="2" t="s">
        <v>344</v>
      </c>
      <c r="E5450" s="2" t="s">
        <v>763</v>
      </c>
      <c r="F5450" s="3">
        <v>6</v>
      </c>
      <c r="G5450" s="2" t="s">
        <v>21960</v>
      </c>
      <c r="H5450" s="2" t="s">
        <v>22910</v>
      </c>
      <c r="I5450" s="3" t="s">
        <v>22911</v>
      </c>
      <c r="J5450" s="3" t="s">
        <v>1132</v>
      </c>
      <c r="K5450" s="2" t="s">
        <v>22912</v>
      </c>
    </row>
    <row r="5451" spans="1:11" x14ac:dyDescent="0.25">
      <c r="A5451" s="2" t="s">
        <v>22913</v>
      </c>
      <c r="B5451" s="2" t="s">
        <v>342</v>
      </c>
      <c r="C5451" s="2" t="s">
        <v>11</v>
      </c>
      <c r="D5451" s="2" t="s">
        <v>344</v>
      </c>
      <c r="E5451" s="2" t="s">
        <v>364</v>
      </c>
      <c r="F5451" s="3">
        <v>1</v>
      </c>
      <c r="G5451" s="2" t="s">
        <v>21949</v>
      </c>
      <c r="H5451" s="2" t="s">
        <v>22914</v>
      </c>
      <c r="I5451" s="3" t="s">
        <v>22915</v>
      </c>
      <c r="J5451" s="3" t="s">
        <v>1098</v>
      </c>
      <c r="K5451" s="2" t="s">
        <v>22916</v>
      </c>
    </row>
    <row r="5452" spans="1:11" x14ac:dyDescent="0.25">
      <c r="A5452" s="2" t="s">
        <v>22917</v>
      </c>
      <c r="B5452" s="2" t="s">
        <v>342</v>
      </c>
      <c r="C5452" s="2" t="s">
        <v>11</v>
      </c>
      <c r="D5452" s="2" t="s">
        <v>344</v>
      </c>
      <c r="E5452" s="2" t="s">
        <v>364</v>
      </c>
      <c r="F5452" s="3">
        <v>1</v>
      </c>
      <c r="G5452" s="2" t="s">
        <v>21954</v>
      </c>
      <c r="H5452" s="2" t="s">
        <v>22918</v>
      </c>
      <c r="I5452" s="3" t="s">
        <v>22919</v>
      </c>
      <c r="J5452" s="3" t="s">
        <v>1098</v>
      </c>
      <c r="K5452" s="2" t="s">
        <v>22920</v>
      </c>
    </row>
    <row r="5453" spans="1:11" x14ac:dyDescent="0.25">
      <c r="A5453" s="2" t="s">
        <v>22921</v>
      </c>
      <c r="B5453" s="2" t="s">
        <v>21959</v>
      </c>
      <c r="C5453" s="2" t="s">
        <v>11</v>
      </c>
      <c r="D5453" s="2" t="s">
        <v>344</v>
      </c>
      <c r="E5453" s="2" t="s">
        <v>364</v>
      </c>
      <c r="F5453" s="3">
        <v>1</v>
      </c>
      <c r="G5453" s="2" t="s">
        <v>21960</v>
      </c>
      <c r="H5453" s="2" t="s">
        <v>22922</v>
      </c>
      <c r="I5453" s="3" t="s">
        <v>22923</v>
      </c>
      <c r="J5453" s="3" t="s">
        <v>1098</v>
      </c>
      <c r="K5453" s="2" t="s">
        <v>22924</v>
      </c>
    </row>
    <row r="5454" spans="1:11" x14ac:dyDescent="0.25">
      <c r="A5454" s="2" t="s">
        <v>22925</v>
      </c>
      <c r="B5454" s="2" t="s">
        <v>348</v>
      </c>
      <c r="C5454" s="2" t="s">
        <v>27</v>
      </c>
      <c r="D5454" s="2" t="s">
        <v>344</v>
      </c>
      <c r="E5454" s="2" t="s">
        <v>364</v>
      </c>
      <c r="F5454" s="3">
        <v>1</v>
      </c>
      <c r="G5454" s="2" t="s">
        <v>21954</v>
      </c>
      <c r="H5454" s="2" t="s">
        <v>22926</v>
      </c>
      <c r="I5454" s="3" t="s">
        <v>22927</v>
      </c>
      <c r="J5454" s="3" t="s">
        <v>1098</v>
      </c>
      <c r="K5454" s="2" t="s">
        <v>22928</v>
      </c>
    </row>
    <row r="5455" spans="1:11" x14ac:dyDescent="0.25">
      <c r="A5455" s="2" t="s">
        <v>22929</v>
      </c>
      <c r="B5455" s="2" t="s">
        <v>21987</v>
      </c>
      <c r="C5455" s="2" t="s">
        <v>27</v>
      </c>
      <c r="D5455" s="2" t="s">
        <v>344</v>
      </c>
      <c r="E5455" s="2" t="s">
        <v>364</v>
      </c>
      <c r="F5455" s="3">
        <v>1</v>
      </c>
      <c r="G5455" s="2" t="s">
        <v>21960</v>
      </c>
      <c r="H5455" s="2" t="s">
        <v>22930</v>
      </c>
      <c r="I5455" s="3" t="s">
        <v>22931</v>
      </c>
      <c r="J5455" s="3" t="s">
        <v>1098</v>
      </c>
      <c r="K5455" s="2" t="s">
        <v>22932</v>
      </c>
    </row>
    <row r="5456" spans="1:11" x14ac:dyDescent="0.25">
      <c r="A5456" s="2" t="s">
        <v>22933</v>
      </c>
      <c r="B5456" s="2" t="s">
        <v>349</v>
      </c>
      <c r="C5456" s="2" t="s">
        <v>31</v>
      </c>
      <c r="D5456" s="2" t="s">
        <v>344</v>
      </c>
      <c r="E5456" s="2" t="s">
        <v>364</v>
      </c>
      <c r="F5456" s="3">
        <v>1</v>
      </c>
      <c r="G5456" s="2" t="s">
        <v>21954</v>
      </c>
      <c r="H5456" s="2" t="s">
        <v>22934</v>
      </c>
      <c r="I5456" s="3" t="s">
        <v>22935</v>
      </c>
      <c r="J5456" s="3" t="s">
        <v>1098</v>
      </c>
      <c r="K5456" s="2" t="s">
        <v>22936</v>
      </c>
    </row>
    <row r="5457" spans="1:11" x14ac:dyDescent="0.25">
      <c r="A5457" s="2" t="s">
        <v>22937</v>
      </c>
      <c r="B5457" s="2" t="s">
        <v>21996</v>
      </c>
      <c r="C5457" s="2" t="s">
        <v>31</v>
      </c>
      <c r="D5457" s="2" t="s">
        <v>344</v>
      </c>
      <c r="E5457" s="2" t="s">
        <v>364</v>
      </c>
      <c r="F5457" s="3">
        <v>1</v>
      </c>
      <c r="G5457" s="2" t="s">
        <v>21960</v>
      </c>
      <c r="H5457" s="2" t="s">
        <v>22938</v>
      </c>
      <c r="I5457" s="3" t="s">
        <v>22939</v>
      </c>
      <c r="J5457" s="3" t="s">
        <v>1098</v>
      </c>
      <c r="K5457" s="2" t="s">
        <v>22940</v>
      </c>
    </row>
    <row r="5458" spans="1:11" x14ac:dyDescent="0.25">
      <c r="A5458" s="2" t="s">
        <v>22941</v>
      </c>
      <c r="B5458" s="2" t="s">
        <v>347</v>
      </c>
      <c r="C5458" s="2" t="s">
        <v>20</v>
      </c>
      <c r="D5458" s="2" t="s">
        <v>344</v>
      </c>
      <c r="E5458" s="2" t="s">
        <v>364</v>
      </c>
      <c r="F5458" s="3">
        <v>1</v>
      </c>
      <c r="G5458" s="2" t="s">
        <v>21954</v>
      </c>
      <c r="H5458" s="2" t="s">
        <v>22942</v>
      </c>
      <c r="I5458" s="3" t="s">
        <v>22943</v>
      </c>
      <c r="J5458" s="3" t="s">
        <v>1098</v>
      </c>
      <c r="K5458" s="2" t="s">
        <v>22944</v>
      </c>
    </row>
    <row r="5459" spans="1:11" x14ac:dyDescent="0.25">
      <c r="A5459" s="2" t="s">
        <v>22945</v>
      </c>
      <c r="B5459" s="2" t="s">
        <v>21978</v>
      </c>
      <c r="C5459" s="2" t="s">
        <v>20</v>
      </c>
      <c r="D5459" s="2" t="s">
        <v>344</v>
      </c>
      <c r="E5459" s="2" t="s">
        <v>364</v>
      </c>
      <c r="F5459" s="3">
        <v>1</v>
      </c>
      <c r="G5459" s="2" t="s">
        <v>21960</v>
      </c>
      <c r="H5459" s="2" t="s">
        <v>22946</v>
      </c>
      <c r="I5459" s="3" t="s">
        <v>22947</v>
      </c>
      <c r="J5459" s="3" t="s">
        <v>1098</v>
      </c>
      <c r="K5459" s="2" t="s">
        <v>22948</v>
      </c>
    </row>
    <row r="5460" spans="1:11" x14ac:dyDescent="0.25">
      <c r="A5460" s="2" t="s">
        <v>22949</v>
      </c>
      <c r="B5460" s="2" t="s">
        <v>351</v>
      </c>
      <c r="C5460" s="2" t="s">
        <v>24</v>
      </c>
      <c r="D5460" s="2" t="s">
        <v>344</v>
      </c>
      <c r="E5460" s="2" t="s">
        <v>364</v>
      </c>
      <c r="F5460" s="3">
        <v>1</v>
      </c>
      <c r="G5460" s="2" t="s">
        <v>21954</v>
      </c>
      <c r="H5460" s="2" t="s">
        <v>22950</v>
      </c>
      <c r="I5460" s="3" t="s">
        <v>22951</v>
      </c>
      <c r="J5460" s="3" t="s">
        <v>1098</v>
      </c>
      <c r="K5460" s="2" t="s">
        <v>22952</v>
      </c>
    </row>
    <row r="5461" spans="1:11" x14ac:dyDescent="0.25">
      <c r="A5461" s="2" t="s">
        <v>22953</v>
      </c>
      <c r="B5461" s="2" t="s">
        <v>22005</v>
      </c>
      <c r="C5461" s="2" t="s">
        <v>24</v>
      </c>
      <c r="D5461" s="2" t="s">
        <v>344</v>
      </c>
      <c r="E5461" s="2" t="s">
        <v>364</v>
      </c>
      <c r="F5461" s="3">
        <v>1</v>
      </c>
      <c r="G5461" s="2" t="s">
        <v>21960</v>
      </c>
      <c r="H5461" s="2" t="s">
        <v>22954</v>
      </c>
      <c r="I5461" s="3" t="s">
        <v>22955</v>
      </c>
      <c r="J5461" s="3" t="s">
        <v>1098</v>
      </c>
      <c r="K5461" s="2" t="s">
        <v>22956</v>
      </c>
    </row>
    <row r="5462" spans="1:11" x14ac:dyDescent="0.25">
      <c r="A5462" s="2" t="s">
        <v>22957</v>
      </c>
      <c r="B5462" s="2" t="s">
        <v>346</v>
      </c>
      <c r="C5462" s="2" t="s">
        <v>16</v>
      </c>
      <c r="D5462" s="2" t="s">
        <v>344</v>
      </c>
      <c r="E5462" s="2" t="s">
        <v>364</v>
      </c>
      <c r="F5462" s="3">
        <v>1</v>
      </c>
      <c r="G5462" s="2" t="s">
        <v>21954</v>
      </c>
      <c r="H5462" s="2" t="s">
        <v>22958</v>
      </c>
      <c r="I5462" s="3" t="s">
        <v>22959</v>
      </c>
      <c r="J5462" s="3" t="s">
        <v>1098</v>
      </c>
      <c r="K5462" s="2" t="s">
        <v>22960</v>
      </c>
    </row>
    <row r="5463" spans="1:11" x14ac:dyDescent="0.25">
      <c r="A5463" s="2" t="s">
        <v>22961</v>
      </c>
      <c r="B5463" s="2" t="s">
        <v>21969</v>
      </c>
      <c r="C5463" s="2" t="s">
        <v>16</v>
      </c>
      <c r="D5463" s="2" t="s">
        <v>344</v>
      </c>
      <c r="E5463" s="2" t="s">
        <v>364</v>
      </c>
      <c r="F5463" s="3">
        <v>1</v>
      </c>
      <c r="G5463" s="2" t="s">
        <v>21960</v>
      </c>
      <c r="H5463" s="2" t="s">
        <v>22962</v>
      </c>
      <c r="I5463" s="3" t="s">
        <v>22963</v>
      </c>
      <c r="J5463" s="3" t="s">
        <v>1098</v>
      </c>
      <c r="K5463" s="2" t="s">
        <v>22964</v>
      </c>
    </row>
    <row r="5464" spans="1:11" x14ac:dyDescent="0.25">
      <c r="A5464" s="2" t="s">
        <v>22965</v>
      </c>
      <c r="B5464" s="2" t="s">
        <v>350</v>
      </c>
      <c r="C5464" s="2" t="s">
        <v>34</v>
      </c>
      <c r="D5464" s="2" t="s">
        <v>344</v>
      </c>
      <c r="E5464" s="2" t="s">
        <v>364</v>
      </c>
      <c r="F5464" s="3">
        <v>1</v>
      </c>
      <c r="G5464" s="2" t="s">
        <v>21954</v>
      </c>
      <c r="H5464" s="2" t="s">
        <v>22966</v>
      </c>
      <c r="I5464" s="3" t="s">
        <v>22967</v>
      </c>
      <c r="J5464" s="3" t="s">
        <v>1098</v>
      </c>
      <c r="K5464" s="2" t="s">
        <v>22968</v>
      </c>
    </row>
    <row r="5465" spans="1:11" x14ac:dyDescent="0.25">
      <c r="A5465" s="2" t="s">
        <v>22969</v>
      </c>
      <c r="B5465" s="2" t="s">
        <v>22014</v>
      </c>
      <c r="C5465" s="2" t="s">
        <v>34</v>
      </c>
      <c r="D5465" s="2" t="s">
        <v>344</v>
      </c>
      <c r="E5465" s="2" t="s">
        <v>364</v>
      </c>
      <c r="F5465" s="3">
        <v>1</v>
      </c>
      <c r="G5465" s="2" t="s">
        <v>21960</v>
      </c>
      <c r="H5465" s="2" t="s">
        <v>22970</v>
      </c>
      <c r="I5465" s="3" t="s">
        <v>22971</v>
      </c>
      <c r="J5465" s="3" t="s">
        <v>1098</v>
      </c>
      <c r="K5465" s="2" t="s">
        <v>22972</v>
      </c>
    </row>
    <row r="5466" spans="1:11" x14ac:dyDescent="0.25">
      <c r="A5466" s="2" t="s">
        <v>22973</v>
      </c>
      <c r="B5466" s="2" t="s">
        <v>352</v>
      </c>
      <c r="C5466" s="2" t="s">
        <v>38</v>
      </c>
      <c r="D5466" s="2" t="s">
        <v>344</v>
      </c>
      <c r="E5466" s="2" t="s">
        <v>364</v>
      </c>
      <c r="F5466" s="3">
        <v>1</v>
      </c>
      <c r="G5466" s="2" t="s">
        <v>21954</v>
      </c>
      <c r="H5466" s="2" t="s">
        <v>22974</v>
      </c>
      <c r="I5466" s="3" t="s">
        <v>22975</v>
      </c>
      <c r="J5466" s="3" t="s">
        <v>1098</v>
      </c>
      <c r="K5466" s="2" t="s">
        <v>22976</v>
      </c>
    </row>
    <row r="5467" spans="1:11" x14ac:dyDescent="0.25">
      <c r="A5467" s="2" t="s">
        <v>22977</v>
      </c>
      <c r="B5467" s="2" t="s">
        <v>22023</v>
      </c>
      <c r="C5467" s="2" t="s">
        <v>38</v>
      </c>
      <c r="D5467" s="2" t="s">
        <v>344</v>
      </c>
      <c r="E5467" s="2" t="s">
        <v>364</v>
      </c>
      <c r="F5467" s="3">
        <v>1</v>
      </c>
      <c r="G5467" s="2" t="s">
        <v>21960</v>
      </c>
      <c r="H5467" s="2" t="s">
        <v>22978</v>
      </c>
      <c r="I5467" s="3" t="s">
        <v>22979</v>
      </c>
      <c r="J5467" s="3" t="s">
        <v>1098</v>
      </c>
      <c r="K5467" s="2" t="s">
        <v>22980</v>
      </c>
    </row>
    <row r="5468" spans="1:11" x14ac:dyDescent="0.25">
      <c r="A5468" s="2" t="s">
        <v>22981</v>
      </c>
      <c r="B5468" s="2" t="s">
        <v>342</v>
      </c>
      <c r="C5468" s="2" t="s">
        <v>11</v>
      </c>
      <c r="D5468" s="2" t="s">
        <v>344</v>
      </c>
      <c r="E5468" s="2" t="s">
        <v>364</v>
      </c>
      <c r="F5468" s="3">
        <v>2</v>
      </c>
      <c r="G5468" s="2" t="s">
        <v>22028</v>
      </c>
      <c r="H5468" s="2" t="s">
        <v>22982</v>
      </c>
      <c r="I5468" s="3" t="s">
        <v>22983</v>
      </c>
      <c r="J5468" s="3" t="s">
        <v>1098</v>
      </c>
      <c r="K5468" s="2" t="s">
        <v>22984</v>
      </c>
    </row>
    <row r="5469" spans="1:11" x14ac:dyDescent="0.25">
      <c r="A5469" s="2" t="s">
        <v>22985</v>
      </c>
      <c r="B5469" s="2" t="s">
        <v>342</v>
      </c>
      <c r="C5469" s="2" t="s">
        <v>11</v>
      </c>
      <c r="D5469" s="2" t="s">
        <v>344</v>
      </c>
      <c r="E5469" s="2" t="s">
        <v>364</v>
      </c>
      <c r="F5469" s="3">
        <v>2</v>
      </c>
      <c r="G5469" s="2" t="s">
        <v>21954</v>
      </c>
      <c r="H5469" s="2" t="s">
        <v>22986</v>
      </c>
      <c r="I5469" s="3" t="s">
        <v>22987</v>
      </c>
      <c r="J5469" s="3" t="s">
        <v>1098</v>
      </c>
      <c r="K5469" s="2" t="s">
        <v>22988</v>
      </c>
    </row>
    <row r="5470" spans="1:11" x14ac:dyDescent="0.25">
      <c r="A5470" s="2" t="s">
        <v>22989</v>
      </c>
      <c r="B5470" s="2" t="s">
        <v>21959</v>
      </c>
      <c r="C5470" s="2" t="s">
        <v>11</v>
      </c>
      <c r="D5470" s="2" t="s">
        <v>344</v>
      </c>
      <c r="E5470" s="2" t="s">
        <v>364</v>
      </c>
      <c r="F5470" s="3">
        <v>2</v>
      </c>
      <c r="G5470" s="2" t="s">
        <v>21960</v>
      </c>
      <c r="H5470" s="2" t="s">
        <v>22990</v>
      </c>
      <c r="I5470" s="3" t="s">
        <v>22991</v>
      </c>
      <c r="J5470" s="3" t="s">
        <v>1098</v>
      </c>
      <c r="K5470" s="2" t="s">
        <v>22992</v>
      </c>
    </row>
    <row r="5471" spans="1:11" x14ac:dyDescent="0.25">
      <c r="A5471" s="2" t="s">
        <v>22993</v>
      </c>
      <c r="B5471" s="2" t="s">
        <v>349</v>
      </c>
      <c r="C5471" s="2" t="s">
        <v>31</v>
      </c>
      <c r="D5471" s="2" t="s">
        <v>344</v>
      </c>
      <c r="E5471" s="2" t="s">
        <v>364</v>
      </c>
      <c r="F5471" s="3">
        <v>2</v>
      </c>
      <c r="G5471" s="2" t="s">
        <v>21954</v>
      </c>
      <c r="H5471" s="2" t="s">
        <v>22994</v>
      </c>
      <c r="I5471" s="3" t="s">
        <v>22995</v>
      </c>
      <c r="J5471" s="3" t="s">
        <v>1098</v>
      </c>
      <c r="K5471" s="2" t="s">
        <v>22996</v>
      </c>
    </row>
    <row r="5472" spans="1:11" x14ac:dyDescent="0.25">
      <c r="A5472" s="2" t="s">
        <v>22997</v>
      </c>
      <c r="B5472" s="2" t="s">
        <v>21996</v>
      </c>
      <c r="C5472" s="2" t="s">
        <v>31</v>
      </c>
      <c r="D5472" s="2" t="s">
        <v>344</v>
      </c>
      <c r="E5472" s="2" t="s">
        <v>364</v>
      </c>
      <c r="F5472" s="3">
        <v>2</v>
      </c>
      <c r="G5472" s="2" t="s">
        <v>21960</v>
      </c>
      <c r="H5472" s="2" t="s">
        <v>22998</v>
      </c>
      <c r="I5472" s="3" t="s">
        <v>22999</v>
      </c>
      <c r="J5472" s="3" t="s">
        <v>1132</v>
      </c>
      <c r="K5472" s="2" t="s">
        <v>23000</v>
      </c>
    </row>
    <row r="5473" spans="1:11" x14ac:dyDescent="0.25">
      <c r="A5473" s="2" t="s">
        <v>23001</v>
      </c>
      <c r="B5473" s="2" t="s">
        <v>346</v>
      </c>
      <c r="C5473" s="2" t="s">
        <v>16</v>
      </c>
      <c r="D5473" s="2" t="s">
        <v>344</v>
      </c>
      <c r="E5473" s="2" t="s">
        <v>364</v>
      </c>
      <c r="F5473" s="3">
        <v>2</v>
      </c>
      <c r="G5473" s="2" t="s">
        <v>21954</v>
      </c>
      <c r="H5473" s="2" t="s">
        <v>23002</v>
      </c>
      <c r="I5473" s="3" t="s">
        <v>23003</v>
      </c>
      <c r="J5473" s="3" t="s">
        <v>1098</v>
      </c>
      <c r="K5473" s="2" t="s">
        <v>23004</v>
      </c>
    </row>
    <row r="5474" spans="1:11" x14ac:dyDescent="0.25">
      <c r="A5474" s="2" t="s">
        <v>23005</v>
      </c>
      <c r="B5474" s="2" t="s">
        <v>21969</v>
      </c>
      <c r="C5474" s="2" t="s">
        <v>16</v>
      </c>
      <c r="D5474" s="2" t="s">
        <v>344</v>
      </c>
      <c r="E5474" s="2" t="s">
        <v>364</v>
      </c>
      <c r="F5474" s="3">
        <v>2</v>
      </c>
      <c r="G5474" s="2" t="s">
        <v>21960</v>
      </c>
      <c r="H5474" s="2" t="s">
        <v>23006</v>
      </c>
      <c r="I5474" s="3" t="s">
        <v>23007</v>
      </c>
      <c r="J5474" s="3" t="s">
        <v>1098</v>
      </c>
      <c r="K5474" s="2" t="s">
        <v>23008</v>
      </c>
    </row>
    <row r="5475" spans="1:11" x14ac:dyDescent="0.25">
      <c r="A5475" s="2" t="s">
        <v>23009</v>
      </c>
      <c r="B5475" s="2" t="s">
        <v>352</v>
      </c>
      <c r="C5475" s="2" t="s">
        <v>38</v>
      </c>
      <c r="D5475" s="2" t="s">
        <v>344</v>
      </c>
      <c r="E5475" s="2" t="s">
        <v>364</v>
      </c>
      <c r="F5475" s="3">
        <v>2</v>
      </c>
      <c r="G5475" s="2" t="s">
        <v>21954</v>
      </c>
      <c r="H5475" s="2" t="s">
        <v>23010</v>
      </c>
      <c r="I5475" s="3" t="s">
        <v>23011</v>
      </c>
      <c r="J5475" s="3" t="s">
        <v>1098</v>
      </c>
      <c r="K5475" s="2" t="s">
        <v>23012</v>
      </c>
    </row>
    <row r="5476" spans="1:11" x14ac:dyDescent="0.25">
      <c r="A5476" s="2" t="s">
        <v>23013</v>
      </c>
      <c r="B5476" s="2" t="s">
        <v>22023</v>
      </c>
      <c r="C5476" s="2" t="s">
        <v>38</v>
      </c>
      <c r="D5476" s="2" t="s">
        <v>344</v>
      </c>
      <c r="E5476" s="2" t="s">
        <v>364</v>
      </c>
      <c r="F5476" s="3">
        <v>2</v>
      </c>
      <c r="G5476" s="2" t="s">
        <v>21960</v>
      </c>
      <c r="H5476" s="2" t="s">
        <v>23014</v>
      </c>
      <c r="I5476" s="3" t="s">
        <v>23015</v>
      </c>
      <c r="J5476" s="3" t="s">
        <v>1098</v>
      </c>
      <c r="K5476" s="2" t="s">
        <v>23016</v>
      </c>
    </row>
    <row r="5477" spans="1:11" x14ac:dyDescent="0.25">
      <c r="A5477" s="2" t="s">
        <v>23017</v>
      </c>
      <c r="B5477" s="2" t="s">
        <v>342</v>
      </c>
      <c r="C5477" s="2" t="s">
        <v>11</v>
      </c>
      <c r="D5477" s="2" t="s">
        <v>344</v>
      </c>
      <c r="E5477" s="2" t="s">
        <v>364</v>
      </c>
      <c r="F5477" s="3">
        <v>3</v>
      </c>
      <c r="G5477" s="2" t="s">
        <v>21954</v>
      </c>
      <c r="H5477" s="2" t="s">
        <v>23018</v>
      </c>
      <c r="I5477" s="3" t="s">
        <v>23019</v>
      </c>
      <c r="J5477" s="3" t="s">
        <v>1098</v>
      </c>
      <c r="K5477" s="2" t="s">
        <v>23020</v>
      </c>
    </row>
    <row r="5478" spans="1:11" x14ac:dyDescent="0.25">
      <c r="A5478" s="2" t="s">
        <v>23021</v>
      </c>
      <c r="B5478" s="2" t="s">
        <v>21959</v>
      </c>
      <c r="C5478" s="2" t="s">
        <v>11</v>
      </c>
      <c r="D5478" s="2" t="s">
        <v>344</v>
      </c>
      <c r="E5478" s="2" t="s">
        <v>364</v>
      </c>
      <c r="F5478" s="3">
        <v>3</v>
      </c>
      <c r="G5478" s="2" t="s">
        <v>21960</v>
      </c>
      <c r="H5478" s="2" t="s">
        <v>23022</v>
      </c>
      <c r="I5478" s="3" t="s">
        <v>23023</v>
      </c>
      <c r="J5478" s="3" t="s">
        <v>1098</v>
      </c>
      <c r="K5478" s="2" t="s">
        <v>23024</v>
      </c>
    </row>
    <row r="5479" spans="1:11" x14ac:dyDescent="0.25">
      <c r="A5479" s="2" t="s">
        <v>23025</v>
      </c>
      <c r="B5479" s="2" t="s">
        <v>342</v>
      </c>
      <c r="C5479" s="2" t="s">
        <v>11</v>
      </c>
      <c r="D5479" s="2" t="s">
        <v>344</v>
      </c>
      <c r="E5479" s="2" t="s">
        <v>364</v>
      </c>
      <c r="F5479" s="3">
        <v>4</v>
      </c>
      <c r="G5479" s="2" t="s">
        <v>21954</v>
      </c>
      <c r="H5479" s="2" t="s">
        <v>23026</v>
      </c>
      <c r="I5479" s="3" t="s">
        <v>23027</v>
      </c>
      <c r="J5479" s="3" t="s">
        <v>1098</v>
      </c>
      <c r="K5479" s="2" t="s">
        <v>23028</v>
      </c>
    </row>
    <row r="5480" spans="1:11" x14ac:dyDescent="0.25">
      <c r="A5480" s="2" t="s">
        <v>23029</v>
      </c>
      <c r="B5480" s="2" t="s">
        <v>21959</v>
      </c>
      <c r="C5480" s="2" t="s">
        <v>11</v>
      </c>
      <c r="D5480" s="2" t="s">
        <v>344</v>
      </c>
      <c r="E5480" s="2" t="s">
        <v>364</v>
      </c>
      <c r="F5480" s="3">
        <v>4</v>
      </c>
      <c r="G5480" s="2" t="s">
        <v>21960</v>
      </c>
      <c r="H5480" s="2" t="s">
        <v>23030</v>
      </c>
      <c r="I5480" s="3" t="s">
        <v>23031</v>
      </c>
      <c r="J5480" s="3" t="s">
        <v>1098</v>
      </c>
      <c r="K5480" s="2" t="s">
        <v>23032</v>
      </c>
    </row>
    <row r="5481" spans="1:11" x14ac:dyDescent="0.25">
      <c r="A5481" s="2" t="s">
        <v>23033</v>
      </c>
      <c r="B5481" s="2" t="s">
        <v>342</v>
      </c>
      <c r="C5481" s="2" t="s">
        <v>11</v>
      </c>
      <c r="D5481" s="2" t="s">
        <v>344</v>
      </c>
      <c r="E5481" s="2" t="s">
        <v>364</v>
      </c>
      <c r="F5481" s="3">
        <v>5</v>
      </c>
      <c r="G5481" s="2" t="s">
        <v>21954</v>
      </c>
      <c r="H5481" s="2" t="s">
        <v>23034</v>
      </c>
      <c r="I5481" s="3" t="s">
        <v>23035</v>
      </c>
      <c r="J5481" s="3" t="s">
        <v>1098</v>
      </c>
      <c r="K5481" s="2" t="s">
        <v>23036</v>
      </c>
    </row>
    <row r="5482" spans="1:11" x14ac:dyDescent="0.25">
      <c r="A5482" s="2" t="s">
        <v>23037</v>
      </c>
      <c r="B5482" s="2" t="s">
        <v>21959</v>
      </c>
      <c r="C5482" s="2" t="s">
        <v>11</v>
      </c>
      <c r="D5482" s="2" t="s">
        <v>344</v>
      </c>
      <c r="E5482" s="2" t="s">
        <v>364</v>
      </c>
      <c r="F5482" s="3">
        <v>5</v>
      </c>
      <c r="G5482" s="2" t="s">
        <v>21960</v>
      </c>
      <c r="H5482" s="2" t="s">
        <v>23038</v>
      </c>
      <c r="I5482" s="3" t="s">
        <v>23039</v>
      </c>
      <c r="J5482" s="3" t="s">
        <v>1098</v>
      </c>
      <c r="K5482" s="2" t="s">
        <v>23040</v>
      </c>
    </row>
    <row r="5483" spans="1:11" x14ac:dyDescent="0.25">
      <c r="A5483" s="2" t="s">
        <v>23041</v>
      </c>
      <c r="B5483" s="2" t="s">
        <v>342</v>
      </c>
      <c r="C5483" s="2" t="s">
        <v>11</v>
      </c>
      <c r="D5483" s="2" t="s">
        <v>344</v>
      </c>
      <c r="E5483" s="2" t="s">
        <v>364</v>
      </c>
      <c r="F5483" s="3">
        <v>6</v>
      </c>
      <c r="G5483" s="2" t="s">
        <v>21954</v>
      </c>
      <c r="H5483" s="2" t="s">
        <v>23042</v>
      </c>
      <c r="I5483" s="3" t="s">
        <v>23043</v>
      </c>
      <c r="J5483" s="3" t="s">
        <v>1098</v>
      </c>
      <c r="K5483" s="2" t="s">
        <v>23044</v>
      </c>
    </row>
    <row r="5484" spans="1:11" x14ac:dyDescent="0.25">
      <c r="A5484" s="2" t="s">
        <v>23045</v>
      </c>
      <c r="B5484" s="2" t="s">
        <v>21959</v>
      </c>
      <c r="C5484" s="2" t="s">
        <v>11</v>
      </c>
      <c r="D5484" s="2" t="s">
        <v>344</v>
      </c>
      <c r="E5484" s="2" t="s">
        <v>364</v>
      </c>
      <c r="F5484" s="3">
        <v>6</v>
      </c>
      <c r="G5484" s="2" t="s">
        <v>21960</v>
      </c>
      <c r="H5484" s="2" t="s">
        <v>23046</v>
      </c>
      <c r="I5484" s="3" t="s">
        <v>23047</v>
      </c>
      <c r="J5484" s="3" t="s">
        <v>1098</v>
      </c>
      <c r="K5484" s="2" t="s">
        <v>23048</v>
      </c>
    </row>
    <row r="5485" spans="1:11" x14ac:dyDescent="0.25">
      <c r="A5485" s="2" t="s">
        <v>23049</v>
      </c>
      <c r="B5485" s="2" t="s">
        <v>342</v>
      </c>
      <c r="C5485" s="2" t="s">
        <v>11</v>
      </c>
      <c r="D5485" s="2" t="s">
        <v>344</v>
      </c>
      <c r="E5485" s="2" t="s">
        <v>19576</v>
      </c>
      <c r="F5485" s="3">
        <v>1</v>
      </c>
      <c r="G5485" s="2" t="s">
        <v>21949</v>
      </c>
      <c r="H5485" s="2" t="s">
        <v>23050</v>
      </c>
      <c r="I5485" s="3" t="s">
        <v>23051</v>
      </c>
      <c r="J5485" s="3" t="s">
        <v>1132</v>
      </c>
      <c r="K5485" s="2" t="s">
        <v>23052</v>
      </c>
    </row>
    <row r="5486" spans="1:11" x14ac:dyDescent="0.25">
      <c r="A5486" s="2" t="s">
        <v>23053</v>
      </c>
      <c r="B5486" s="2" t="s">
        <v>342</v>
      </c>
      <c r="C5486" s="2" t="s">
        <v>11</v>
      </c>
      <c r="D5486" s="2" t="s">
        <v>344</v>
      </c>
      <c r="E5486" s="2" t="s">
        <v>19576</v>
      </c>
      <c r="F5486" s="3">
        <v>1</v>
      </c>
      <c r="G5486" s="2" t="s">
        <v>21954</v>
      </c>
      <c r="H5486" s="2" t="s">
        <v>23054</v>
      </c>
      <c r="I5486" s="3" t="s">
        <v>23055</v>
      </c>
      <c r="J5486" s="3" t="s">
        <v>1132</v>
      </c>
      <c r="K5486" s="2" t="s">
        <v>23056</v>
      </c>
    </row>
    <row r="5487" spans="1:11" x14ac:dyDescent="0.25">
      <c r="A5487" s="2" t="s">
        <v>23057</v>
      </c>
      <c r="B5487" s="2" t="s">
        <v>21959</v>
      </c>
      <c r="C5487" s="2" t="s">
        <v>11</v>
      </c>
      <c r="D5487" s="2" t="s">
        <v>344</v>
      </c>
      <c r="E5487" s="2" t="s">
        <v>19576</v>
      </c>
      <c r="F5487" s="3">
        <v>1</v>
      </c>
      <c r="G5487" s="2" t="s">
        <v>21960</v>
      </c>
      <c r="H5487" s="2" t="s">
        <v>23058</v>
      </c>
      <c r="I5487" s="3" t="s">
        <v>23059</v>
      </c>
      <c r="J5487" s="3" t="s">
        <v>1132</v>
      </c>
      <c r="K5487" s="2" t="s">
        <v>23060</v>
      </c>
    </row>
    <row r="5488" spans="1:11" x14ac:dyDescent="0.25">
      <c r="A5488" s="2" t="s">
        <v>23061</v>
      </c>
      <c r="B5488" s="2" t="s">
        <v>347</v>
      </c>
      <c r="C5488" s="2" t="s">
        <v>20</v>
      </c>
      <c r="D5488" s="2" t="s">
        <v>344</v>
      </c>
      <c r="E5488" s="2" t="s">
        <v>19576</v>
      </c>
      <c r="F5488" s="3">
        <v>1</v>
      </c>
      <c r="G5488" s="2" t="s">
        <v>21954</v>
      </c>
      <c r="H5488" s="2" t="s">
        <v>23062</v>
      </c>
      <c r="I5488" s="3" t="s">
        <v>23063</v>
      </c>
      <c r="J5488" s="3" t="s">
        <v>1132</v>
      </c>
      <c r="K5488" s="2" t="s">
        <v>23064</v>
      </c>
    </row>
    <row r="5489" spans="1:11" x14ac:dyDescent="0.25">
      <c r="A5489" s="2" t="s">
        <v>23065</v>
      </c>
      <c r="B5489" s="2" t="s">
        <v>21978</v>
      </c>
      <c r="C5489" s="2" t="s">
        <v>20</v>
      </c>
      <c r="D5489" s="2" t="s">
        <v>344</v>
      </c>
      <c r="E5489" s="2" t="s">
        <v>19576</v>
      </c>
      <c r="F5489" s="3">
        <v>1</v>
      </c>
      <c r="G5489" s="2" t="s">
        <v>21960</v>
      </c>
      <c r="H5489" s="2" t="s">
        <v>23066</v>
      </c>
      <c r="I5489" s="3" t="s">
        <v>23067</v>
      </c>
      <c r="J5489" s="3" t="s">
        <v>1132</v>
      </c>
      <c r="K5489" s="2" t="s">
        <v>23068</v>
      </c>
    </row>
    <row r="5490" spans="1:11" x14ac:dyDescent="0.25">
      <c r="A5490" s="2" t="s">
        <v>23069</v>
      </c>
      <c r="B5490" s="2" t="s">
        <v>348</v>
      </c>
      <c r="C5490" s="2" t="s">
        <v>27</v>
      </c>
      <c r="D5490" s="2" t="s">
        <v>344</v>
      </c>
      <c r="E5490" s="2" t="s">
        <v>19576</v>
      </c>
      <c r="F5490" s="3">
        <v>1</v>
      </c>
      <c r="G5490" s="2" t="s">
        <v>21954</v>
      </c>
      <c r="H5490" s="2" t="s">
        <v>23070</v>
      </c>
      <c r="I5490" s="3" t="s">
        <v>23071</v>
      </c>
      <c r="J5490" s="3" t="s">
        <v>1132</v>
      </c>
      <c r="K5490" s="2" t="s">
        <v>23072</v>
      </c>
    </row>
    <row r="5491" spans="1:11" x14ac:dyDescent="0.25">
      <c r="A5491" s="2" t="s">
        <v>23073</v>
      </c>
      <c r="B5491" s="2" t="s">
        <v>21987</v>
      </c>
      <c r="C5491" s="2" t="s">
        <v>27</v>
      </c>
      <c r="D5491" s="2" t="s">
        <v>344</v>
      </c>
      <c r="E5491" s="2" t="s">
        <v>19576</v>
      </c>
      <c r="F5491" s="3">
        <v>1</v>
      </c>
      <c r="G5491" s="2" t="s">
        <v>21960</v>
      </c>
      <c r="H5491" s="2" t="s">
        <v>23074</v>
      </c>
      <c r="I5491" s="3" t="s">
        <v>23075</v>
      </c>
      <c r="J5491" s="3" t="s">
        <v>1132</v>
      </c>
      <c r="K5491" s="2" t="s">
        <v>23076</v>
      </c>
    </row>
    <row r="5492" spans="1:11" x14ac:dyDescent="0.25">
      <c r="A5492" s="2" t="s">
        <v>23077</v>
      </c>
      <c r="B5492" s="2" t="s">
        <v>349</v>
      </c>
      <c r="C5492" s="2" t="s">
        <v>31</v>
      </c>
      <c r="D5492" s="2" t="s">
        <v>344</v>
      </c>
      <c r="E5492" s="2" t="s">
        <v>19576</v>
      </c>
      <c r="F5492" s="3">
        <v>1</v>
      </c>
      <c r="G5492" s="2" t="s">
        <v>21954</v>
      </c>
      <c r="H5492" s="2" t="s">
        <v>23078</v>
      </c>
      <c r="I5492" s="3" t="s">
        <v>23079</v>
      </c>
      <c r="J5492" s="3" t="s">
        <v>1132</v>
      </c>
      <c r="K5492" s="2" t="s">
        <v>23080</v>
      </c>
    </row>
    <row r="5493" spans="1:11" x14ac:dyDescent="0.25">
      <c r="A5493" s="2" t="s">
        <v>23081</v>
      </c>
      <c r="B5493" s="2" t="s">
        <v>21996</v>
      </c>
      <c r="C5493" s="2" t="s">
        <v>31</v>
      </c>
      <c r="D5493" s="2" t="s">
        <v>344</v>
      </c>
      <c r="E5493" s="2" t="s">
        <v>19576</v>
      </c>
      <c r="F5493" s="3">
        <v>1</v>
      </c>
      <c r="G5493" s="2" t="s">
        <v>21960</v>
      </c>
      <c r="H5493" s="2" t="s">
        <v>23082</v>
      </c>
      <c r="I5493" s="3" t="s">
        <v>23083</v>
      </c>
      <c r="J5493" s="3" t="s">
        <v>1132</v>
      </c>
      <c r="K5493" s="2" t="s">
        <v>23084</v>
      </c>
    </row>
    <row r="5494" spans="1:11" x14ac:dyDescent="0.25">
      <c r="A5494" s="2" t="s">
        <v>23085</v>
      </c>
      <c r="B5494" s="2" t="s">
        <v>346</v>
      </c>
      <c r="C5494" s="2" t="s">
        <v>16</v>
      </c>
      <c r="D5494" s="2" t="s">
        <v>344</v>
      </c>
      <c r="E5494" s="2" t="s">
        <v>19576</v>
      </c>
      <c r="F5494" s="3">
        <v>1</v>
      </c>
      <c r="G5494" s="2" t="s">
        <v>21954</v>
      </c>
      <c r="H5494" s="2" t="s">
        <v>23086</v>
      </c>
      <c r="I5494" s="3" t="s">
        <v>23087</v>
      </c>
      <c r="J5494" s="3" t="s">
        <v>1132</v>
      </c>
      <c r="K5494" s="2" t="s">
        <v>23088</v>
      </c>
    </row>
    <row r="5495" spans="1:11" x14ac:dyDescent="0.25">
      <c r="A5495" s="2" t="s">
        <v>23089</v>
      </c>
      <c r="B5495" s="2" t="s">
        <v>21969</v>
      </c>
      <c r="C5495" s="2" t="s">
        <v>16</v>
      </c>
      <c r="D5495" s="2" t="s">
        <v>344</v>
      </c>
      <c r="E5495" s="2" t="s">
        <v>19576</v>
      </c>
      <c r="F5495" s="3">
        <v>1</v>
      </c>
      <c r="G5495" s="2" t="s">
        <v>21960</v>
      </c>
      <c r="H5495" s="2" t="s">
        <v>23090</v>
      </c>
      <c r="I5495" s="3" t="s">
        <v>23091</v>
      </c>
      <c r="J5495" s="3" t="s">
        <v>1132</v>
      </c>
      <c r="K5495" s="2" t="s">
        <v>23092</v>
      </c>
    </row>
    <row r="5496" spans="1:11" x14ac:dyDescent="0.25">
      <c r="A5496" s="2" t="s">
        <v>23093</v>
      </c>
      <c r="B5496" s="2" t="s">
        <v>350</v>
      </c>
      <c r="C5496" s="2" t="s">
        <v>34</v>
      </c>
      <c r="D5496" s="2" t="s">
        <v>344</v>
      </c>
      <c r="E5496" s="2" t="s">
        <v>19576</v>
      </c>
      <c r="F5496" s="3">
        <v>1</v>
      </c>
      <c r="G5496" s="2" t="s">
        <v>21954</v>
      </c>
      <c r="H5496" s="2" t="s">
        <v>23094</v>
      </c>
      <c r="I5496" s="3" t="s">
        <v>23095</v>
      </c>
      <c r="J5496" s="3" t="s">
        <v>1132</v>
      </c>
      <c r="K5496" s="2" t="s">
        <v>23096</v>
      </c>
    </row>
    <row r="5497" spans="1:11" x14ac:dyDescent="0.25">
      <c r="A5497" s="2" t="s">
        <v>23097</v>
      </c>
      <c r="B5497" s="2" t="s">
        <v>22014</v>
      </c>
      <c r="C5497" s="2" t="s">
        <v>34</v>
      </c>
      <c r="D5497" s="2" t="s">
        <v>344</v>
      </c>
      <c r="E5497" s="2" t="s">
        <v>19576</v>
      </c>
      <c r="F5497" s="3">
        <v>1</v>
      </c>
      <c r="G5497" s="2" t="s">
        <v>21960</v>
      </c>
      <c r="H5497" s="2" t="s">
        <v>23098</v>
      </c>
      <c r="I5497" s="3" t="s">
        <v>23099</v>
      </c>
      <c r="J5497" s="3" t="s">
        <v>1132</v>
      </c>
      <c r="K5497" s="2" t="s">
        <v>23100</v>
      </c>
    </row>
    <row r="5498" spans="1:11" x14ac:dyDescent="0.25">
      <c r="A5498" s="2" t="s">
        <v>23101</v>
      </c>
      <c r="B5498" s="2" t="s">
        <v>351</v>
      </c>
      <c r="C5498" s="2" t="s">
        <v>24</v>
      </c>
      <c r="D5498" s="2" t="s">
        <v>344</v>
      </c>
      <c r="E5498" s="2" t="s">
        <v>19576</v>
      </c>
      <c r="F5498" s="3">
        <v>1</v>
      </c>
      <c r="G5498" s="2" t="s">
        <v>21954</v>
      </c>
      <c r="H5498" s="2" t="s">
        <v>23102</v>
      </c>
      <c r="I5498" s="3" t="s">
        <v>23103</v>
      </c>
      <c r="J5498" s="3" t="s">
        <v>1132</v>
      </c>
      <c r="K5498" s="2" t="s">
        <v>23104</v>
      </c>
    </row>
    <row r="5499" spans="1:11" x14ac:dyDescent="0.25">
      <c r="A5499" s="2" t="s">
        <v>23105</v>
      </c>
      <c r="B5499" s="2" t="s">
        <v>22005</v>
      </c>
      <c r="C5499" s="2" t="s">
        <v>24</v>
      </c>
      <c r="D5499" s="2" t="s">
        <v>344</v>
      </c>
      <c r="E5499" s="2" t="s">
        <v>19576</v>
      </c>
      <c r="F5499" s="3">
        <v>1</v>
      </c>
      <c r="G5499" s="2" t="s">
        <v>21960</v>
      </c>
      <c r="H5499" s="2" t="s">
        <v>23106</v>
      </c>
      <c r="I5499" s="3" t="s">
        <v>23107</v>
      </c>
      <c r="J5499" s="3" t="s">
        <v>1132</v>
      </c>
      <c r="K5499" s="2" t="s">
        <v>23108</v>
      </c>
    </row>
    <row r="5500" spans="1:11" x14ac:dyDescent="0.25">
      <c r="A5500" s="2" t="s">
        <v>23109</v>
      </c>
      <c r="B5500" s="2" t="s">
        <v>352</v>
      </c>
      <c r="C5500" s="2" t="s">
        <v>38</v>
      </c>
      <c r="D5500" s="2" t="s">
        <v>344</v>
      </c>
      <c r="E5500" s="2" t="s">
        <v>19576</v>
      </c>
      <c r="F5500" s="3">
        <v>1</v>
      </c>
      <c r="G5500" s="2" t="s">
        <v>21954</v>
      </c>
      <c r="H5500" s="2" t="s">
        <v>23110</v>
      </c>
      <c r="I5500" s="3" t="s">
        <v>23111</v>
      </c>
      <c r="J5500" s="3" t="s">
        <v>1132</v>
      </c>
      <c r="K5500" s="2" t="s">
        <v>23112</v>
      </c>
    </row>
    <row r="5501" spans="1:11" x14ac:dyDescent="0.25">
      <c r="A5501" s="2" t="s">
        <v>23113</v>
      </c>
      <c r="B5501" s="2" t="s">
        <v>22023</v>
      </c>
      <c r="C5501" s="2" t="s">
        <v>38</v>
      </c>
      <c r="D5501" s="2" t="s">
        <v>344</v>
      </c>
      <c r="E5501" s="2" t="s">
        <v>19576</v>
      </c>
      <c r="F5501" s="3">
        <v>1</v>
      </c>
      <c r="G5501" s="2" t="s">
        <v>21960</v>
      </c>
      <c r="H5501" s="2" t="s">
        <v>23114</v>
      </c>
      <c r="I5501" s="3" t="s">
        <v>23115</v>
      </c>
      <c r="J5501" s="3" t="s">
        <v>1132</v>
      </c>
      <c r="K5501" s="2" t="s">
        <v>23116</v>
      </c>
    </row>
    <row r="5502" spans="1:11" x14ac:dyDescent="0.25">
      <c r="A5502" s="2" t="s">
        <v>23117</v>
      </c>
      <c r="B5502" s="2" t="s">
        <v>342</v>
      </c>
      <c r="C5502" s="2" t="s">
        <v>11</v>
      </c>
      <c r="D5502" s="2" t="s">
        <v>344</v>
      </c>
      <c r="E5502" s="2" t="s">
        <v>19576</v>
      </c>
      <c r="F5502" s="3">
        <v>2</v>
      </c>
      <c r="G5502" s="2" t="s">
        <v>22028</v>
      </c>
      <c r="H5502" s="2" t="s">
        <v>23118</v>
      </c>
      <c r="I5502" s="3" t="s">
        <v>23119</v>
      </c>
      <c r="J5502" s="3" t="s">
        <v>1132</v>
      </c>
      <c r="K5502" s="2" t="s">
        <v>23120</v>
      </c>
    </row>
    <row r="5503" spans="1:11" x14ac:dyDescent="0.25">
      <c r="A5503" s="2" t="s">
        <v>23121</v>
      </c>
      <c r="B5503" s="2" t="s">
        <v>342</v>
      </c>
      <c r="C5503" s="2" t="s">
        <v>11</v>
      </c>
      <c r="D5503" s="2" t="s">
        <v>344</v>
      </c>
      <c r="E5503" s="2" t="s">
        <v>19576</v>
      </c>
      <c r="F5503" s="3">
        <v>2</v>
      </c>
      <c r="G5503" s="2" t="s">
        <v>21954</v>
      </c>
      <c r="H5503" s="2" t="s">
        <v>23122</v>
      </c>
      <c r="I5503" s="3" t="s">
        <v>23123</v>
      </c>
      <c r="J5503" s="3" t="s">
        <v>1132</v>
      </c>
      <c r="K5503" s="2" t="s">
        <v>23124</v>
      </c>
    </row>
    <row r="5504" spans="1:11" x14ac:dyDescent="0.25">
      <c r="A5504" s="2" t="s">
        <v>23125</v>
      </c>
      <c r="B5504" s="2" t="s">
        <v>21959</v>
      </c>
      <c r="C5504" s="2" t="s">
        <v>11</v>
      </c>
      <c r="D5504" s="2" t="s">
        <v>344</v>
      </c>
      <c r="E5504" s="2" t="s">
        <v>19576</v>
      </c>
      <c r="F5504" s="3">
        <v>2</v>
      </c>
      <c r="G5504" s="2" t="s">
        <v>21960</v>
      </c>
      <c r="H5504" s="2" t="s">
        <v>23126</v>
      </c>
      <c r="I5504" s="3" t="s">
        <v>23127</v>
      </c>
      <c r="J5504" s="3" t="s">
        <v>1132</v>
      </c>
      <c r="K5504" s="2" t="s">
        <v>23128</v>
      </c>
    </row>
    <row r="5505" spans="1:11" x14ac:dyDescent="0.25">
      <c r="A5505" s="2" t="s">
        <v>23129</v>
      </c>
      <c r="B5505" s="2" t="s">
        <v>349</v>
      </c>
      <c r="C5505" s="2" t="s">
        <v>31</v>
      </c>
      <c r="D5505" s="2" t="s">
        <v>344</v>
      </c>
      <c r="E5505" s="2" t="s">
        <v>19576</v>
      </c>
      <c r="F5505" s="3">
        <v>2</v>
      </c>
      <c r="G5505" s="2" t="s">
        <v>21954</v>
      </c>
      <c r="H5505" s="2" t="s">
        <v>23130</v>
      </c>
      <c r="I5505" s="3" t="s">
        <v>23131</v>
      </c>
      <c r="J5505" s="3" t="s">
        <v>1132</v>
      </c>
      <c r="K5505" s="2" t="s">
        <v>23132</v>
      </c>
    </row>
    <row r="5506" spans="1:11" x14ac:dyDescent="0.25">
      <c r="A5506" s="2" t="s">
        <v>23133</v>
      </c>
      <c r="B5506" s="2" t="s">
        <v>21996</v>
      </c>
      <c r="C5506" s="2" t="s">
        <v>31</v>
      </c>
      <c r="D5506" s="2" t="s">
        <v>344</v>
      </c>
      <c r="E5506" s="2" t="s">
        <v>19576</v>
      </c>
      <c r="F5506" s="3">
        <v>2</v>
      </c>
      <c r="G5506" s="2" t="s">
        <v>21960</v>
      </c>
      <c r="H5506" s="2" t="s">
        <v>23134</v>
      </c>
      <c r="I5506" s="3" t="s">
        <v>23135</v>
      </c>
      <c r="J5506" s="3" t="s">
        <v>1132</v>
      </c>
      <c r="K5506" s="2" t="s">
        <v>23136</v>
      </c>
    </row>
    <row r="5507" spans="1:11" x14ac:dyDescent="0.25">
      <c r="A5507" s="2" t="s">
        <v>23137</v>
      </c>
      <c r="B5507" s="2" t="s">
        <v>346</v>
      </c>
      <c r="C5507" s="2" t="s">
        <v>16</v>
      </c>
      <c r="D5507" s="2" t="s">
        <v>344</v>
      </c>
      <c r="E5507" s="2" t="s">
        <v>19576</v>
      </c>
      <c r="F5507" s="3">
        <v>2</v>
      </c>
      <c r="G5507" s="2" t="s">
        <v>21954</v>
      </c>
      <c r="H5507" s="2" t="s">
        <v>23138</v>
      </c>
      <c r="I5507" s="3" t="s">
        <v>23139</v>
      </c>
      <c r="J5507" s="3" t="s">
        <v>1132</v>
      </c>
      <c r="K5507" s="2" t="s">
        <v>23140</v>
      </c>
    </row>
    <row r="5508" spans="1:11" x14ac:dyDescent="0.25">
      <c r="A5508" s="2" t="s">
        <v>23141</v>
      </c>
      <c r="B5508" s="2" t="s">
        <v>21969</v>
      </c>
      <c r="C5508" s="2" t="s">
        <v>16</v>
      </c>
      <c r="D5508" s="2" t="s">
        <v>344</v>
      </c>
      <c r="E5508" s="2" t="s">
        <v>19576</v>
      </c>
      <c r="F5508" s="3">
        <v>2</v>
      </c>
      <c r="G5508" s="2" t="s">
        <v>21960</v>
      </c>
      <c r="H5508" s="2" t="s">
        <v>23142</v>
      </c>
      <c r="I5508" s="3" t="s">
        <v>23143</v>
      </c>
      <c r="J5508" s="3" t="s">
        <v>1132</v>
      </c>
      <c r="K5508" s="2" t="s">
        <v>23144</v>
      </c>
    </row>
    <row r="5509" spans="1:11" x14ac:dyDescent="0.25">
      <c r="A5509" s="2" t="s">
        <v>23145</v>
      </c>
      <c r="B5509" s="2" t="s">
        <v>352</v>
      </c>
      <c r="C5509" s="2" t="s">
        <v>38</v>
      </c>
      <c r="D5509" s="2" t="s">
        <v>344</v>
      </c>
      <c r="E5509" s="2" t="s">
        <v>19576</v>
      </c>
      <c r="F5509" s="3">
        <v>2</v>
      </c>
      <c r="G5509" s="2" t="s">
        <v>21954</v>
      </c>
      <c r="H5509" s="2" t="s">
        <v>23146</v>
      </c>
      <c r="I5509" s="3" t="s">
        <v>23147</v>
      </c>
      <c r="J5509" s="3" t="s">
        <v>1132</v>
      </c>
      <c r="K5509" s="2" t="s">
        <v>23148</v>
      </c>
    </row>
    <row r="5510" spans="1:11" x14ac:dyDescent="0.25">
      <c r="A5510" s="2" t="s">
        <v>23149</v>
      </c>
      <c r="B5510" s="2" t="s">
        <v>22023</v>
      </c>
      <c r="C5510" s="2" t="s">
        <v>38</v>
      </c>
      <c r="D5510" s="2" t="s">
        <v>344</v>
      </c>
      <c r="E5510" s="2" t="s">
        <v>19576</v>
      </c>
      <c r="F5510" s="3">
        <v>2</v>
      </c>
      <c r="G5510" s="2" t="s">
        <v>21960</v>
      </c>
      <c r="H5510" s="2" t="s">
        <v>23150</v>
      </c>
      <c r="I5510" s="3" t="s">
        <v>23151</v>
      </c>
      <c r="J5510" s="3" t="s">
        <v>1132</v>
      </c>
      <c r="K5510" s="2" t="s">
        <v>23152</v>
      </c>
    </row>
    <row r="5511" spans="1:11" x14ac:dyDescent="0.25">
      <c r="A5511" s="2" t="s">
        <v>23153</v>
      </c>
      <c r="B5511" s="2" t="s">
        <v>342</v>
      </c>
      <c r="C5511" s="2" t="s">
        <v>11</v>
      </c>
      <c r="D5511" s="2" t="s">
        <v>344</v>
      </c>
      <c r="E5511" s="2" t="s">
        <v>19576</v>
      </c>
      <c r="F5511" s="3">
        <v>3</v>
      </c>
      <c r="G5511" s="2" t="s">
        <v>21954</v>
      </c>
      <c r="H5511" s="2" t="s">
        <v>23154</v>
      </c>
      <c r="I5511" s="3" t="s">
        <v>23155</v>
      </c>
      <c r="J5511" s="3" t="s">
        <v>1132</v>
      </c>
      <c r="K5511" s="2" t="s">
        <v>23156</v>
      </c>
    </row>
    <row r="5512" spans="1:11" x14ac:dyDescent="0.25">
      <c r="A5512" s="2" t="s">
        <v>23157</v>
      </c>
      <c r="B5512" s="2" t="s">
        <v>21959</v>
      </c>
      <c r="C5512" s="2" t="s">
        <v>11</v>
      </c>
      <c r="D5512" s="2" t="s">
        <v>344</v>
      </c>
      <c r="E5512" s="2" t="s">
        <v>19576</v>
      </c>
      <c r="F5512" s="3">
        <v>3</v>
      </c>
      <c r="G5512" s="2" t="s">
        <v>21960</v>
      </c>
      <c r="H5512" s="2" t="s">
        <v>23158</v>
      </c>
      <c r="I5512" s="3" t="s">
        <v>23159</v>
      </c>
      <c r="J5512" s="3" t="s">
        <v>1132</v>
      </c>
      <c r="K5512" s="2" t="s">
        <v>23160</v>
      </c>
    </row>
    <row r="5513" spans="1:11" x14ac:dyDescent="0.25">
      <c r="A5513" s="2" t="s">
        <v>23161</v>
      </c>
      <c r="B5513" s="2" t="s">
        <v>342</v>
      </c>
      <c r="C5513" s="2" t="s">
        <v>11</v>
      </c>
      <c r="D5513" s="2" t="s">
        <v>344</v>
      </c>
      <c r="E5513" s="2" t="s">
        <v>19576</v>
      </c>
      <c r="F5513" s="3">
        <v>4</v>
      </c>
      <c r="G5513" s="2" t="s">
        <v>21954</v>
      </c>
      <c r="H5513" s="2" t="s">
        <v>23162</v>
      </c>
      <c r="I5513" s="3" t="s">
        <v>23163</v>
      </c>
      <c r="J5513" s="3" t="s">
        <v>1132</v>
      </c>
      <c r="K5513" s="2" t="s">
        <v>23164</v>
      </c>
    </row>
    <row r="5514" spans="1:11" x14ac:dyDescent="0.25">
      <c r="A5514" s="2" t="s">
        <v>23165</v>
      </c>
      <c r="B5514" s="2" t="s">
        <v>21959</v>
      </c>
      <c r="C5514" s="2" t="s">
        <v>11</v>
      </c>
      <c r="D5514" s="2" t="s">
        <v>344</v>
      </c>
      <c r="E5514" s="2" t="s">
        <v>19576</v>
      </c>
      <c r="F5514" s="3">
        <v>4</v>
      </c>
      <c r="G5514" s="2" t="s">
        <v>21960</v>
      </c>
      <c r="H5514" s="2" t="s">
        <v>23166</v>
      </c>
      <c r="I5514" s="3" t="s">
        <v>23167</v>
      </c>
      <c r="J5514" s="3" t="s">
        <v>1132</v>
      </c>
      <c r="K5514" s="2" t="s">
        <v>23168</v>
      </c>
    </row>
    <row r="5515" spans="1:11" x14ac:dyDescent="0.25">
      <c r="A5515" s="2" t="s">
        <v>23169</v>
      </c>
      <c r="B5515" s="2" t="s">
        <v>342</v>
      </c>
      <c r="C5515" s="2" t="s">
        <v>11</v>
      </c>
      <c r="D5515" s="2" t="s">
        <v>344</v>
      </c>
      <c r="E5515" s="2" t="s">
        <v>19576</v>
      </c>
      <c r="F5515" s="3">
        <v>5</v>
      </c>
      <c r="G5515" s="2" t="s">
        <v>21954</v>
      </c>
      <c r="H5515" s="2" t="s">
        <v>23170</v>
      </c>
      <c r="I5515" s="3" t="s">
        <v>23171</v>
      </c>
      <c r="J5515" s="3" t="s">
        <v>1132</v>
      </c>
      <c r="K5515" s="2" t="s">
        <v>23172</v>
      </c>
    </row>
    <row r="5516" spans="1:11" x14ac:dyDescent="0.25">
      <c r="A5516" s="2" t="s">
        <v>23173</v>
      </c>
      <c r="B5516" s="2" t="s">
        <v>21959</v>
      </c>
      <c r="C5516" s="2" t="s">
        <v>11</v>
      </c>
      <c r="D5516" s="2" t="s">
        <v>344</v>
      </c>
      <c r="E5516" s="2" t="s">
        <v>19576</v>
      </c>
      <c r="F5516" s="3">
        <v>5</v>
      </c>
      <c r="G5516" s="2" t="s">
        <v>21960</v>
      </c>
      <c r="H5516" s="2" t="s">
        <v>23174</v>
      </c>
      <c r="I5516" s="3" t="s">
        <v>23175</v>
      </c>
      <c r="J5516" s="3" t="s">
        <v>1132</v>
      </c>
      <c r="K5516" s="2" t="s">
        <v>23176</v>
      </c>
    </row>
    <row r="5517" spans="1:11" x14ac:dyDescent="0.25">
      <c r="A5517" s="2" t="s">
        <v>23177</v>
      </c>
      <c r="B5517" s="2" t="s">
        <v>342</v>
      </c>
      <c r="C5517" s="2" t="s">
        <v>11</v>
      </c>
      <c r="D5517" s="2" t="s">
        <v>344</v>
      </c>
      <c r="E5517" s="2" t="s">
        <v>19576</v>
      </c>
      <c r="F5517" s="3">
        <v>6</v>
      </c>
      <c r="G5517" s="2" t="s">
        <v>21954</v>
      </c>
      <c r="H5517" s="2" t="s">
        <v>23178</v>
      </c>
      <c r="I5517" s="3" t="s">
        <v>23179</v>
      </c>
      <c r="J5517" s="3" t="s">
        <v>1132</v>
      </c>
      <c r="K5517" s="2" t="s">
        <v>23180</v>
      </c>
    </row>
    <row r="5518" spans="1:11" x14ac:dyDescent="0.25">
      <c r="A5518" s="2" t="s">
        <v>23181</v>
      </c>
      <c r="B5518" s="2" t="s">
        <v>21959</v>
      </c>
      <c r="C5518" s="2" t="s">
        <v>11</v>
      </c>
      <c r="D5518" s="2" t="s">
        <v>344</v>
      </c>
      <c r="E5518" s="2" t="s">
        <v>19576</v>
      </c>
      <c r="F5518" s="3">
        <v>6</v>
      </c>
      <c r="G5518" s="2" t="s">
        <v>21960</v>
      </c>
      <c r="H5518" s="2" t="s">
        <v>23182</v>
      </c>
      <c r="I5518" s="3" t="s">
        <v>23183</v>
      </c>
      <c r="J5518" s="3" t="s">
        <v>1132</v>
      </c>
      <c r="K5518" s="2" t="s">
        <v>23184</v>
      </c>
    </row>
    <row r="5519" spans="1:11" x14ac:dyDescent="0.25">
      <c r="A5519" s="2" t="s">
        <v>23185</v>
      </c>
      <c r="B5519" s="2" t="s">
        <v>342</v>
      </c>
      <c r="C5519" s="2" t="s">
        <v>11</v>
      </c>
      <c r="D5519" s="2" t="s">
        <v>344</v>
      </c>
      <c r="E5519" s="2" t="s">
        <v>370</v>
      </c>
      <c r="F5519" s="3">
        <v>1</v>
      </c>
      <c r="G5519" s="2" t="s">
        <v>21949</v>
      </c>
      <c r="H5519" s="2" t="s">
        <v>23186</v>
      </c>
      <c r="I5519" s="3" t="s">
        <v>23187</v>
      </c>
      <c r="J5519" s="3" t="s">
        <v>1098</v>
      </c>
      <c r="K5519" s="2" t="s">
        <v>23188</v>
      </c>
    </row>
    <row r="5520" spans="1:11" x14ac:dyDescent="0.25">
      <c r="A5520" s="2" t="s">
        <v>23189</v>
      </c>
      <c r="B5520" s="2" t="s">
        <v>347</v>
      </c>
      <c r="C5520" s="2" t="s">
        <v>20</v>
      </c>
      <c r="D5520" s="2" t="s">
        <v>344</v>
      </c>
      <c r="E5520" s="2" t="s">
        <v>370</v>
      </c>
      <c r="F5520" s="3">
        <v>1</v>
      </c>
      <c r="G5520" s="2" t="s">
        <v>21954</v>
      </c>
      <c r="H5520" s="2" t="s">
        <v>23190</v>
      </c>
      <c r="I5520" s="3" t="s">
        <v>23191</v>
      </c>
      <c r="J5520" s="3" t="s">
        <v>1098</v>
      </c>
      <c r="K5520" s="2" t="s">
        <v>23192</v>
      </c>
    </row>
    <row r="5521" spans="1:11" x14ac:dyDescent="0.25">
      <c r="A5521" s="2" t="s">
        <v>23193</v>
      </c>
      <c r="B5521" s="2" t="s">
        <v>21978</v>
      </c>
      <c r="C5521" s="2" t="s">
        <v>20</v>
      </c>
      <c r="D5521" s="2" t="s">
        <v>344</v>
      </c>
      <c r="E5521" s="2" t="s">
        <v>370</v>
      </c>
      <c r="F5521" s="3">
        <v>1</v>
      </c>
      <c r="G5521" s="2" t="s">
        <v>21960</v>
      </c>
      <c r="H5521" s="2" t="s">
        <v>23194</v>
      </c>
      <c r="I5521" s="3" t="s">
        <v>23195</v>
      </c>
      <c r="J5521" s="3" t="s">
        <v>1098</v>
      </c>
      <c r="K5521" s="2" t="s">
        <v>23196</v>
      </c>
    </row>
    <row r="5522" spans="1:11" x14ac:dyDescent="0.25">
      <c r="A5522" s="2" t="s">
        <v>23197</v>
      </c>
      <c r="B5522" s="2" t="s">
        <v>346</v>
      </c>
      <c r="C5522" s="2" t="s">
        <v>16</v>
      </c>
      <c r="D5522" s="2" t="s">
        <v>344</v>
      </c>
      <c r="E5522" s="2" t="s">
        <v>370</v>
      </c>
      <c r="F5522" s="3">
        <v>1</v>
      </c>
      <c r="G5522" s="2" t="s">
        <v>21954</v>
      </c>
      <c r="H5522" s="2" t="s">
        <v>23198</v>
      </c>
      <c r="I5522" s="3" t="s">
        <v>23199</v>
      </c>
      <c r="J5522" s="3" t="s">
        <v>1098</v>
      </c>
      <c r="K5522" s="2" t="s">
        <v>23200</v>
      </c>
    </row>
    <row r="5523" spans="1:11" x14ac:dyDescent="0.25">
      <c r="A5523" s="2" t="s">
        <v>23201</v>
      </c>
      <c r="B5523" s="2" t="s">
        <v>21969</v>
      </c>
      <c r="C5523" s="2" t="s">
        <v>16</v>
      </c>
      <c r="D5523" s="2" t="s">
        <v>344</v>
      </c>
      <c r="E5523" s="2" t="s">
        <v>370</v>
      </c>
      <c r="F5523" s="3">
        <v>1</v>
      </c>
      <c r="G5523" s="2" t="s">
        <v>21960</v>
      </c>
      <c r="H5523" s="2" t="s">
        <v>23202</v>
      </c>
      <c r="I5523" s="3" t="s">
        <v>23203</v>
      </c>
      <c r="J5523" s="3" t="s">
        <v>1098</v>
      </c>
      <c r="K5523" s="2" t="s">
        <v>23204</v>
      </c>
    </row>
    <row r="5524" spans="1:11" x14ac:dyDescent="0.25">
      <c r="A5524" s="2" t="s">
        <v>23205</v>
      </c>
      <c r="B5524" s="2" t="s">
        <v>352</v>
      </c>
      <c r="C5524" s="2" t="s">
        <v>38</v>
      </c>
      <c r="D5524" s="2" t="s">
        <v>344</v>
      </c>
      <c r="E5524" s="2" t="s">
        <v>370</v>
      </c>
      <c r="F5524" s="3">
        <v>1</v>
      </c>
      <c r="G5524" s="2" t="s">
        <v>21954</v>
      </c>
      <c r="H5524" s="2" t="s">
        <v>23206</v>
      </c>
      <c r="I5524" s="3" t="s">
        <v>23207</v>
      </c>
      <c r="J5524" s="3" t="s">
        <v>1098</v>
      </c>
      <c r="K5524" s="2" t="s">
        <v>23208</v>
      </c>
    </row>
    <row r="5525" spans="1:11" x14ac:dyDescent="0.25">
      <c r="A5525" s="2" t="s">
        <v>23209</v>
      </c>
      <c r="B5525" s="2" t="s">
        <v>22023</v>
      </c>
      <c r="C5525" s="2" t="s">
        <v>38</v>
      </c>
      <c r="D5525" s="2" t="s">
        <v>344</v>
      </c>
      <c r="E5525" s="2" t="s">
        <v>370</v>
      </c>
      <c r="F5525" s="3">
        <v>1</v>
      </c>
      <c r="G5525" s="2" t="s">
        <v>21960</v>
      </c>
      <c r="H5525" s="2" t="s">
        <v>23210</v>
      </c>
      <c r="I5525" s="3" t="s">
        <v>23211</v>
      </c>
      <c r="J5525" s="3" t="s">
        <v>1098</v>
      </c>
      <c r="K5525" s="2" t="s">
        <v>23212</v>
      </c>
    </row>
    <row r="5526" spans="1:11" x14ac:dyDescent="0.25">
      <c r="A5526" s="2" t="s">
        <v>23213</v>
      </c>
      <c r="B5526" s="2" t="s">
        <v>348</v>
      </c>
      <c r="C5526" s="2" t="s">
        <v>27</v>
      </c>
      <c r="D5526" s="2" t="s">
        <v>344</v>
      </c>
      <c r="E5526" s="2" t="s">
        <v>370</v>
      </c>
      <c r="F5526" s="3">
        <v>1</v>
      </c>
      <c r="G5526" s="2" t="s">
        <v>21954</v>
      </c>
      <c r="H5526" s="2" t="s">
        <v>23214</v>
      </c>
      <c r="I5526" s="3" t="s">
        <v>23215</v>
      </c>
      <c r="J5526" s="3" t="s">
        <v>1098</v>
      </c>
      <c r="K5526" s="2" t="s">
        <v>23216</v>
      </c>
    </row>
    <row r="5527" spans="1:11" x14ac:dyDescent="0.25">
      <c r="A5527" s="2" t="s">
        <v>23217</v>
      </c>
      <c r="B5527" s="2" t="s">
        <v>21987</v>
      </c>
      <c r="C5527" s="2" t="s">
        <v>27</v>
      </c>
      <c r="D5527" s="2" t="s">
        <v>344</v>
      </c>
      <c r="E5527" s="2" t="s">
        <v>370</v>
      </c>
      <c r="F5527" s="3">
        <v>1</v>
      </c>
      <c r="G5527" s="2" t="s">
        <v>21960</v>
      </c>
      <c r="H5527" s="2" t="s">
        <v>23218</v>
      </c>
      <c r="I5527" s="3" t="s">
        <v>23219</v>
      </c>
      <c r="J5527" s="3" t="s">
        <v>1098</v>
      </c>
      <c r="K5527" s="2" t="s">
        <v>23220</v>
      </c>
    </row>
    <row r="5528" spans="1:11" x14ac:dyDescent="0.25">
      <c r="A5528" s="2" t="s">
        <v>23221</v>
      </c>
      <c r="B5528" s="2" t="s">
        <v>349</v>
      </c>
      <c r="C5528" s="2" t="s">
        <v>31</v>
      </c>
      <c r="D5528" s="2" t="s">
        <v>344</v>
      </c>
      <c r="E5528" s="2" t="s">
        <v>370</v>
      </c>
      <c r="F5528" s="3">
        <v>1</v>
      </c>
      <c r="G5528" s="2" t="s">
        <v>21954</v>
      </c>
      <c r="H5528" s="2" t="s">
        <v>23222</v>
      </c>
      <c r="I5528" s="3" t="s">
        <v>23223</v>
      </c>
      <c r="J5528" s="3" t="s">
        <v>1098</v>
      </c>
      <c r="K5528" s="2" t="s">
        <v>23224</v>
      </c>
    </row>
    <row r="5529" spans="1:11" x14ac:dyDescent="0.25">
      <c r="A5529" s="2" t="s">
        <v>23225</v>
      </c>
      <c r="B5529" s="2" t="s">
        <v>21996</v>
      </c>
      <c r="C5529" s="2" t="s">
        <v>31</v>
      </c>
      <c r="D5529" s="2" t="s">
        <v>344</v>
      </c>
      <c r="E5529" s="2" t="s">
        <v>370</v>
      </c>
      <c r="F5529" s="3">
        <v>1</v>
      </c>
      <c r="G5529" s="2" t="s">
        <v>21960</v>
      </c>
      <c r="H5529" s="2" t="s">
        <v>23226</v>
      </c>
      <c r="I5529" s="3" t="s">
        <v>23227</v>
      </c>
      <c r="J5529" s="3" t="s">
        <v>1098</v>
      </c>
      <c r="K5529" s="2" t="s">
        <v>23228</v>
      </c>
    </row>
    <row r="5530" spans="1:11" x14ac:dyDescent="0.25">
      <c r="A5530" s="2" t="s">
        <v>23229</v>
      </c>
      <c r="B5530" s="2" t="s">
        <v>350</v>
      </c>
      <c r="C5530" s="2" t="s">
        <v>34</v>
      </c>
      <c r="D5530" s="2" t="s">
        <v>344</v>
      </c>
      <c r="E5530" s="2" t="s">
        <v>370</v>
      </c>
      <c r="F5530" s="3">
        <v>1</v>
      </c>
      <c r="G5530" s="2" t="s">
        <v>21954</v>
      </c>
      <c r="H5530" s="2" t="s">
        <v>23230</v>
      </c>
      <c r="I5530" s="3" t="s">
        <v>23231</v>
      </c>
      <c r="J5530" s="3" t="s">
        <v>1098</v>
      </c>
      <c r="K5530" s="2" t="s">
        <v>23232</v>
      </c>
    </row>
    <row r="5531" spans="1:11" x14ac:dyDescent="0.25">
      <c r="A5531" s="2" t="s">
        <v>23233</v>
      </c>
      <c r="B5531" s="2" t="s">
        <v>22014</v>
      </c>
      <c r="C5531" s="2" t="s">
        <v>34</v>
      </c>
      <c r="D5531" s="2" t="s">
        <v>344</v>
      </c>
      <c r="E5531" s="2" t="s">
        <v>370</v>
      </c>
      <c r="F5531" s="3">
        <v>1</v>
      </c>
      <c r="G5531" s="2" t="s">
        <v>21960</v>
      </c>
      <c r="H5531" s="2" t="s">
        <v>23234</v>
      </c>
      <c r="I5531" s="3" t="s">
        <v>23235</v>
      </c>
      <c r="J5531" s="3" t="s">
        <v>1137</v>
      </c>
      <c r="K5531" s="2" t="s">
        <v>23236</v>
      </c>
    </row>
    <row r="5532" spans="1:11" x14ac:dyDescent="0.25">
      <c r="A5532" s="2" t="s">
        <v>23237</v>
      </c>
      <c r="B5532" s="2" t="s">
        <v>351</v>
      </c>
      <c r="C5532" s="2" t="s">
        <v>24</v>
      </c>
      <c r="D5532" s="2" t="s">
        <v>344</v>
      </c>
      <c r="E5532" s="2" t="s">
        <v>370</v>
      </c>
      <c r="F5532" s="3">
        <v>1</v>
      </c>
      <c r="G5532" s="2" t="s">
        <v>21954</v>
      </c>
      <c r="H5532" s="2" t="s">
        <v>23238</v>
      </c>
      <c r="I5532" s="3" t="s">
        <v>23239</v>
      </c>
      <c r="J5532" s="3" t="s">
        <v>1098</v>
      </c>
      <c r="K5532" s="2" t="s">
        <v>23240</v>
      </c>
    </row>
    <row r="5533" spans="1:11" x14ac:dyDescent="0.25">
      <c r="A5533" s="2" t="s">
        <v>23241</v>
      </c>
      <c r="B5533" s="2" t="s">
        <v>22005</v>
      </c>
      <c r="C5533" s="2" t="s">
        <v>24</v>
      </c>
      <c r="D5533" s="2" t="s">
        <v>344</v>
      </c>
      <c r="E5533" s="2" t="s">
        <v>370</v>
      </c>
      <c r="F5533" s="3">
        <v>1</v>
      </c>
      <c r="G5533" s="2" t="s">
        <v>21960</v>
      </c>
      <c r="H5533" s="2" t="s">
        <v>23242</v>
      </c>
      <c r="I5533" s="3" t="s">
        <v>23243</v>
      </c>
      <c r="J5533" s="3" t="s">
        <v>1098</v>
      </c>
      <c r="K5533" s="2" t="s">
        <v>23244</v>
      </c>
    </row>
    <row r="5534" spans="1:11" x14ac:dyDescent="0.25">
      <c r="A5534" s="2" t="s">
        <v>23245</v>
      </c>
      <c r="B5534" s="2" t="s">
        <v>342</v>
      </c>
      <c r="C5534" s="2" t="s">
        <v>11</v>
      </c>
      <c r="D5534" s="2" t="s">
        <v>344</v>
      </c>
      <c r="E5534" s="2" t="s">
        <v>370</v>
      </c>
      <c r="F5534" s="3">
        <v>1</v>
      </c>
      <c r="G5534" s="2" t="s">
        <v>21954</v>
      </c>
      <c r="H5534" s="2" t="s">
        <v>23246</v>
      </c>
      <c r="I5534" s="3" t="s">
        <v>23247</v>
      </c>
      <c r="J5534" s="3" t="s">
        <v>1098</v>
      </c>
      <c r="K5534" s="2" t="s">
        <v>23248</v>
      </c>
    </row>
    <row r="5535" spans="1:11" x14ac:dyDescent="0.25">
      <c r="A5535" s="2" t="s">
        <v>23249</v>
      </c>
      <c r="B5535" s="2" t="s">
        <v>21959</v>
      </c>
      <c r="C5535" s="2" t="s">
        <v>11</v>
      </c>
      <c r="D5535" s="2" t="s">
        <v>344</v>
      </c>
      <c r="E5535" s="2" t="s">
        <v>370</v>
      </c>
      <c r="F5535" s="3">
        <v>1</v>
      </c>
      <c r="G5535" s="2" t="s">
        <v>21960</v>
      </c>
      <c r="H5535" s="2" t="s">
        <v>23250</v>
      </c>
      <c r="I5535" s="3" t="s">
        <v>23251</v>
      </c>
      <c r="J5535" s="3" t="s">
        <v>1098</v>
      </c>
      <c r="K5535" s="2" t="s">
        <v>23252</v>
      </c>
    </row>
    <row r="5536" spans="1:11" x14ac:dyDescent="0.25">
      <c r="A5536" s="2" t="s">
        <v>23253</v>
      </c>
      <c r="B5536" s="2" t="s">
        <v>342</v>
      </c>
      <c r="C5536" s="2" t="s">
        <v>11</v>
      </c>
      <c r="D5536" s="2" t="s">
        <v>344</v>
      </c>
      <c r="E5536" s="2" t="s">
        <v>370</v>
      </c>
      <c r="F5536" s="3">
        <v>2</v>
      </c>
      <c r="G5536" s="2" t="s">
        <v>22028</v>
      </c>
      <c r="H5536" s="2" t="s">
        <v>23254</v>
      </c>
      <c r="I5536" s="3" t="s">
        <v>23255</v>
      </c>
      <c r="J5536" s="3" t="s">
        <v>1098</v>
      </c>
      <c r="K5536" s="2" t="s">
        <v>23256</v>
      </c>
    </row>
    <row r="5537" spans="1:11" x14ac:dyDescent="0.25">
      <c r="A5537" s="2" t="s">
        <v>23257</v>
      </c>
      <c r="B5537" s="2" t="s">
        <v>346</v>
      </c>
      <c r="C5537" s="2" t="s">
        <v>16</v>
      </c>
      <c r="D5537" s="2" t="s">
        <v>344</v>
      </c>
      <c r="E5537" s="2" t="s">
        <v>370</v>
      </c>
      <c r="F5537" s="3">
        <v>2</v>
      </c>
      <c r="G5537" s="2" t="s">
        <v>21954</v>
      </c>
      <c r="H5537" s="2" t="s">
        <v>23258</v>
      </c>
      <c r="I5537" s="3" t="s">
        <v>23259</v>
      </c>
      <c r="J5537" s="3" t="s">
        <v>1098</v>
      </c>
      <c r="K5537" s="2" t="s">
        <v>23260</v>
      </c>
    </row>
    <row r="5538" spans="1:11" x14ac:dyDescent="0.25">
      <c r="A5538" s="2" t="s">
        <v>23261</v>
      </c>
      <c r="B5538" s="2" t="s">
        <v>21969</v>
      </c>
      <c r="C5538" s="2" t="s">
        <v>16</v>
      </c>
      <c r="D5538" s="2" t="s">
        <v>344</v>
      </c>
      <c r="E5538" s="2" t="s">
        <v>370</v>
      </c>
      <c r="F5538" s="3">
        <v>2</v>
      </c>
      <c r="G5538" s="2" t="s">
        <v>21960</v>
      </c>
      <c r="H5538" s="2" t="s">
        <v>23262</v>
      </c>
      <c r="I5538" s="3" t="s">
        <v>23263</v>
      </c>
      <c r="J5538" s="3" t="s">
        <v>1098</v>
      </c>
      <c r="K5538" s="2" t="s">
        <v>23264</v>
      </c>
    </row>
    <row r="5539" spans="1:11" x14ac:dyDescent="0.25">
      <c r="A5539" s="2" t="s">
        <v>23265</v>
      </c>
      <c r="B5539" s="2" t="s">
        <v>352</v>
      </c>
      <c r="C5539" s="2" t="s">
        <v>38</v>
      </c>
      <c r="D5539" s="2" t="s">
        <v>344</v>
      </c>
      <c r="E5539" s="2" t="s">
        <v>370</v>
      </c>
      <c r="F5539" s="3">
        <v>2</v>
      </c>
      <c r="G5539" s="2" t="s">
        <v>21954</v>
      </c>
      <c r="H5539" s="2" t="s">
        <v>23266</v>
      </c>
      <c r="I5539" s="3" t="s">
        <v>23267</v>
      </c>
      <c r="J5539" s="3" t="s">
        <v>1098</v>
      </c>
      <c r="K5539" s="2" t="s">
        <v>23268</v>
      </c>
    </row>
    <row r="5540" spans="1:11" x14ac:dyDescent="0.25">
      <c r="A5540" s="2" t="s">
        <v>23269</v>
      </c>
      <c r="B5540" s="2" t="s">
        <v>22023</v>
      </c>
      <c r="C5540" s="2" t="s">
        <v>38</v>
      </c>
      <c r="D5540" s="2" t="s">
        <v>344</v>
      </c>
      <c r="E5540" s="2" t="s">
        <v>370</v>
      </c>
      <c r="F5540" s="3">
        <v>2</v>
      </c>
      <c r="G5540" s="2" t="s">
        <v>21960</v>
      </c>
      <c r="H5540" s="2" t="s">
        <v>23270</v>
      </c>
      <c r="I5540" s="3" t="s">
        <v>23271</v>
      </c>
      <c r="J5540" s="3" t="s">
        <v>1098</v>
      </c>
      <c r="K5540" s="2" t="s">
        <v>23272</v>
      </c>
    </row>
    <row r="5541" spans="1:11" x14ac:dyDescent="0.25">
      <c r="A5541" s="2" t="s">
        <v>23273</v>
      </c>
      <c r="B5541" s="2" t="s">
        <v>349</v>
      </c>
      <c r="C5541" s="2" t="s">
        <v>31</v>
      </c>
      <c r="D5541" s="2" t="s">
        <v>344</v>
      </c>
      <c r="E5541" s="2" t="s">
        <v>370</v>
      </c>
      <c r="F5541" s="3">
        <v>2</v>
      </c>
      <c r="G5541" s="2" t="s">
        <v>21954</v>
      </c>
      <c r="H5541" s="2" t="s">
        <v>23274</v>
      </c>
      <c r="I5541" s="3" t="s">
        <v>23275</v>
      </c>
      <c r="J5541" s="3" t="s">
        <v>1098</v>
      </c>
      <c r="K5541" s="2" t="s">
        <v>23276</v>
      </c>
    </row>
    <row r="5542" spans="1:11" x14ac:dyDescent="0.25">
      <c r="A5542" s="2" t="s">
        <v>23277</v>
      </c>
      <c r="B5542" s="2" t="s">
        <v>21996</v>
      </c>
      <c r="C5542" s="2" t="s">
        <v>31</v>
      </c>
      <c r="D5542" s="2" t="s">
        <v>344</v>
      </c>
      <c r="E5542" s="2" t="s">
        <v>370</v>
      </c>
      <c r="F5542" s="3">
        <v>2</v>
      </c>
      <c r="G5542" s="2" t="s">
        <v>21960</v>
      </c>
      <c r="H5542" s="2" t="s">
        <v>23278</v>
      </c>
      <c r="I5542" s="3" t="s">
        <v>23279</v>
      </c>
      <c r="J5542" s="3" t="s">
        <v>1098</v>
      </c>
      <c r="K5542" s="2" t="s">
        <v>23280</v>
      </c>
    </row>
    <row r="5543" spans="1:11" x14ac:dyDescent="0.25">
      <c r="A5543" s="2" t="s">
        <v>23281</v>
      </c>
      <c r="B5543" s="2" t="s">
        <v>342</v>
      </c>
      <c r="C5543" s="2" t="s">
        <v>11</v>
      </c>
      <c r="D5543" s="2" t="s">
        <v>344</v>
      </c>
      <c r="E5543" s="2" t="s">
        <v>370</v>
      </c>
      <c r="F5543" s="3">
        <v>2</v>
      </c>
      <c r="G5543" s="2" t="s">
        <v>21954</v>
      </c>
      <c r="H5543" s="2" t="s">
        <v>23282</v>
      </c>
      <c r="I5543" s="3" t="s">
        <v>23283</v>
      </c>
      <c r="J5543" s="3" t="s">
        <v>1098</v>
      </c>
      <c r="K5543" s="2" t="s">
        <v>23284</v>
      </c>
    </row>
    <row r="5544" spans="1:11" x14ac:dyDescent="0.25">
      <c r="A5544" s="2" t="s">
        <v>23285</v>
      </c>
      <c r="B5544" s="2" t="s">
        <v>21959</v>
      </c>
      <c r="C5544" s="2" t="s">
        <v>11</v>
      </c>
      <c r="D5544" s="2" t="s">
        <v>344</v>
      </c>
      <c r="E5544" s="2" t="s">
        <v>370</v>
      </c>
      <c r="F5544" s="3">
        <v>2</v>
      </c>
      <c r="G5544" s="2" t="s">
        <v>21960</v>
      </c>
      <c r="H5544" s="2" t="s">
        <v>23286</v>
      </c>
      <c r="I5544" s="3" t="s">
        <v>23287</v>
      </c>
      <c r="J5544" s="3" t="s">
        <v>1098</v>
      </c>
      <c r="K5544" s="2" t="s">
        <v>23288</v>
      </c>
    </row>
    <row r="5545" spans="1:11" x14ac:dyDescent="0.25">
      <c r="A5545" s="2" t="s">
        <v>23289</v>
      </c>
      <c r="B5545" s="2" t="s">
        <v>342</v>
      </c>
      <c r="C5545" s="2" t="s">
        <v>11</v>
      </c>
      <c r="D5545" s="2" t="s">
        <v>344</v>
      </c>
      <c r="E5545" s="2" t="s">
        <v>370</v>
      </c>
      <c r="F5545" s="3">
        <v>3</v>
      </c>
      <c r="G5545" s="2" t="s">
        <v>21954</v>
      </c>
      <c r="H5545" s="2" t="s">
        <v>23290</v>
      </c>
      <c r="I5545" s="3" t="s">
        <v>23291</v>
      </c>
      <c r="J5545" s="3" t="s">
        <v>1098</v>
      </c>
      <c r="K5545" s="2" t="s">
        <v>23292</v>
      </c>
    </row>
    <row r="5546" spans="1:11" x14ac:dyDescent="0.25">
      <c r="A5546" s="2" t="s">
        <v>23293</v>
      </c>
      <c r="B5546" s="2" t="s">
        <v>21959</v>
      </c>
      <c r="C5546" s="2" t="s">
        <v>11</v>
      </c>
      <c r="D5546" s="2" t="s">
        <v>344</v>
      </c>
      <c r="E5546" s="2" t="s">
        <v>370</v>
      </c>
      <c r="F5546" s="3">
        <v>3</v>
      </c>
      <c r="G5546" s="2" t="s">
        <v>21960</v>
      </c>
      <c r="H5546" s="2" t="s">
        <v>23294</v>
      </c>
      <c r="I5546" s="3" t="s">
        <v>23295</v>
      </c>
      <c r="J5546" s="3" t="s">
        <v>1098</v>
      </c>
      <c r="K5546" s="2" t="s">
        <v>23296</v>
      </c>
    </row>
    <row r="5547" spans="1:11" x14ac:dyDescent="0.25">
      <c r="A5547" s="2" t="s">
        <v>23297</v>
      </c>
      <c r="B5547" s="2" t="s">
        <v>342</v>
      </c>
      <c r="C5547" s="2" t="s">
        <v>11</v>
      </c>
      <c r="D5547" s="2" t="s">
        <v>344</v>
      </c>
      <c r="E5547" s="2" t="s">
        <v>370</v>
      </c>
      <c r="F5547" s="3">
        <v>4</v>
      </c>
      <c r="G5547" s="2" t="s">
        <v>21954</v>
      </c>
      <c r="H5547" s="2" t="s">
        <v>23298</v>
      </c>
      <c r="I5547" s="3" t="s">
        <v>23299</v>
      </c>
      <c r="J5547" s="3" t="s">
        <v>1098</v>
      </c>
      <c r="K5547" s="2" t="s">
        <v>23300</v>
      </c>
    </row>
    <row r="5548" spans="1:11" x14ac:dyDescent="0.25">
      <c r="A5548" s="2" t="s">
        <v>23301</v>
      </c>
      <c r="B5548" s="2" t="s">
        <v>21959</v>
      </c>
      <c r="C5548" s="2" t="s">
        <v>11</v>
      </c>
      <c r="D5548" s="2" t="s">
        <v>344</v>
      </c>
      <c r="E5548" s="2" t="s">
        <v>370</v>
      </c>
      <c r="F5548" s="3">
        <v>4</v>
      </c>
      <c r="G5548" s="2" t="s">
        <v>21960</v>
      </c>
      <c r="H5548" s="2" t="s">
        <v>23302</v>
      </c>
      <c r="I5548" s="3" t="s">
        <v>23303</v>
      </c>
      <c r="J5548" s="3" t="s">
        <v>1098</v>
      </c>
      <c r="K5548" s="2" t="s">
        <v>23304</v>
      </c>
    </row>
    <row r="5549" spans="1:11" x14ac:dyDescent="0.25">
      <c r="A5549" s="2" t="s">
        <v>23305</v>
      </c>
      <c r="B5549" s="2" t="s">
        <v>342</v>
      </c>
      <c r="C5549" s="2" t="s">
        <v>11</v>
      </c>
      <c r="D5549" s="2" t="s">
        <v>344</v>
      </c>
      <c r="E5549" s="2" t="s">
        <v>370</v>
      </c>
      <c r="F5549" s="3">
        <v>5</v>
      </c>
      <c r="G5549" s="2" t="s">
        <v>21954</v>
      </c>
      <c r="H5549" s="2" t="s">
        <v>23306</v>
      </c>
      <c r="I5549" s="3" t="s">
        <v>23307</v>
      </c>
      <c r="J5549" s="3" t="s">
        <v>1098</v>
      </c>
      <c r="K5549" s="2" t="s">
        <v>23308</v>
      </c>
    </row>
    <row r="5550" spans="1:11" x14ac:dyDescent="0.25">
      <c r="A5550" s="2" t="s">
        <v>23309</v>
      </c>
      <c r="B5550" s="2" t="s">
        <v>21959</v>
      </c>
      <c r="C5550" s="2" t="s">
        <v>11</v>
      </c>
      <c r="D5550" s="2" t="s">
        <v>344</v>
      </c>
      <c r="E5550" s="2" t="s">
        <v>370</v>
      </c>
      <c r="F5550" s="3">
        <v>5</v>
      </c>
      <c r="G5550" s="2" t="s">
        <v>21960</v>
      </c>
      <c r="H5550" s="2" t="s">
        <v>23310</v>
      </c>
      <c r="I5550" s="3" t="s">
        <v>23311</v>
      </c>
      <c r="J5550" s="3" t="s">
        <v>1098</v>
      </c>
      <c r="K5550" s="2" t="s">
        <v>23312</v>
      </c>
    </row>
    <row r="5551" spans="1:11" x14ac:dyDescent="0.25">
      <c r="A5551" s="2" t="s">
        <v>23313</v>
      </c>
      <c r="B5551" s="2" t="s">
        <v>342</v>
      </c>
      <c r="C5551" s="2" t="s">
        <v>11</v>
      </c>
      <c r="D5551" s="2" t="s">
        <v>344</v>
      </c>
      <c r="E5551" s="2" t="s">
        <v>370</v>
      </c>
      <c r="F5551" s="3">
        <v>6</v>
      </c>
      <c r="G5551" s="2" t="s">
        <v>21954</v>
      </c>
      <c r="H5551" s="2" t="s">
        <v>23314</v>
      </c>
      <c r="I5551" s="3" t="s">
        <v>23315</v>
      </c>
      <c r="J5551" s="3" t="s">
        <v>1098</v>
      </c>
      <c r="K5551" s="2" t="s">
        <v>23316</v>
      </c>
    </row>
    <row r="5552" spans="1:11" x14ac:dyDescent="0.25">
      <c r="A5552" s="2" t="s">
        <v>23317</v>
      </c>
      <c r="B5552" s="2" t="s">
        <v>21959</v>
      </c>
      <c r="C5552" s="2" t="s">
        <v>11</v>
      </c>
      <c r="D5552" s="2" t="s">
        <v>344</v>
      </c>
      <c r="E5552" s="2" t="s">
        <v>370</v>
      </c>
      <c r="F5552" s="3">
        <v>6</v>
      </c>
      <c r="G5552" s="2" t="s">
        <v>21960</v>
      </c>
      <c r="H5552" s="2" t="s">
        <v>23318</v>
      </c>
      <c r="I5552" s="3" t="s">
        <v>23319</v>
      </c>
      <c r="J5552" s="3" t="s">
        <v>1098</v>
      </c>
      <c r="K5552" s="2" t="s">
        <v>23320</v>
      </c>
    </row>
    <row r="5553" spans="1:11" x14ac:dyDescent="0.25">
      <c r="A5553" s="2" t="s">
        <v>23321</v>
      </c>
      <c r="B5553" s="2" t="s">
        <v>342</v>
      </c>
      <c r="C5553" s="2" t="s">
        <v>11</v>
      </c>
      <c r="D5553" s="2" t="s">
        <v>344</v>
      </c>
      <c r="E5553" s="2" t="s">
        <v>395</v>
      </c>
      <c r="F5553" s="3">
        <v>1</v>
      </c>
      <c r="G5553" s="2" t="s">
        <v>21949</v>
      </c>
      <c r="H5553" s="2" t="s">
        <v>23322</v>
      </c>
      <c r="I5553" s="3" t="s">
        <v>23323</v>
      </c>
      <c r="J5553" s="3" t="s">
        <v>1098</v>
      </c>
      <c r="K5553" s="2" t="s">
        <v>23324</v>
      </c>
    </row>
    <row r="5554" spans="1:11" x14ac:dyDescent="0.25">
      <c r="A5554" s="2" t="s">
        <v>23325</v>
      </c>
      <c r="B5554" s="2" t="s">
        <v>342</v>
      </c>
      <c r="C5554" s="2" t="s">
        <v>11</v>
      </c>
      <c r="D5554" s="2" t="s">
        <v>344</v>
      </c>
      <c r="E5554" s="2" t="s">
        <v>395</v>
      </c>
      <c r="F5554" s="3">
        <v>1</v>
      </c>
      <c r="G5554" s="2" t="s">
        <v>21954</v>
      </c>
      <c r="H5554" s="2" t="s">
        <v>23326</v>
      </c>
      <c r="I5554" s="3" t="s">
        <v>23327</v>
      </c>
      <c r="J5554" s="3" t="s">
        <v>2720</v>
      </c>
      <c r="K5554" s="2" t="s">
        <v>23328</v>
      </c>
    </row>
    <row r="5555" spans="1:11" x14ac:dyDescent="0.25">
      <c r="A5555" s="2" t="s">
        <v>23329</v>
      </c>
      <c r="B5555" s="2" t="s">
        <v>21959</v>
      </c>
      <c r="C5555" s="2" t="s">
        <v>11</v>
      </c>
      <c r="D5555" s="2" t="s">
        <v>344</v>
      </c>
      <c r="E5555" s="2" t="s">
        <v>395</v>
      </c>
      <c r="F5555" s="3">
        <v>1</v>
      </c>
      <c r="G5555" s="2" t="s">
        <v>21960</v>
      </c>
      <c r="H5555" s="2" t="s">
        <v>23330</v>
      </c>
      <c r="I5555" s="3" t="s">
        <v>23331</v>
      </c>
      <c r="J5555" s="3" t="s">
        <v>1098</v>
      </c>
      <c r="K5555" s="2" t="s">
        <v>23332</v>
      </c>
    </row>
    <row r="5556" spans="1:11" x14ac:dyDescent="0.25">
      <c r="A5556" s="2" t="s">
        <v>23333</v>
      </c>
      <c r="B5556" s="2" t="s">
        <v>346</v>
      </c>
      <c r="C5556" s="2" t="s">
        <v>16</v>
      </c>
      <c r="D5556" s="2" t="s">
        <v>344</v>
      </c>
      <c r="E5556" s="2" t="s">
        <v>395</v>
      </c>
      <c r="F5556" s="3">
        <v>1</v>
      </c>
      <c r="G5556" s="2" t="s">
        <v>21954</v>
      </c>
      <c r="H5556" s="2" t="s">
        <v>23334</v>
      </c>
      <c r="I5556" s="3" t="s">
        <v>23335</v>
      </c>
      <c r="J5556" s="3" t="s">
        <v>1098</v>
      </c>
      <c r="K5556" s="2" t="s">
        <v>23336</v>
      </c>
    </row>
    <row r="5557" spans="1:11" x14ac:dyDescent="0.25">
      <c r="A5557" s="2" t="s">
        <v>23337</v>
      </c>
      <c r="B5557" s="2" t="s">
        <v>21969</v>
      </c>
      <c r="C5557" s="2" t="s">
        <v>16</v>
      </c>
      <c r="D5557" s="2" t="s">
        <v>344</v>
      </c>
      <c r="E5557" s="2" t="s">
        <v>395</v>
      </c>
      <c r="F5557" s="3">
        <v>1</v>
      </c>
      <c r="G5557" s="2" t="s">
        <v>21960</v>
      </c>
      <c r="H5557" s="2" t="s">
        <v>23338</v>
      </c>
      <c r="I5557" s="3" t="s">
        <v>23339</v>
      </c>
      <c r="J5557" s="3" t="s">
        <v>1098</v>
      </c>
      <c r="K5557" s="2" t="s">
        <v>23340</v>
      </c>
    </row>
    <row r="5558" spans="1:11" x14ac:dyDescent="0.25">
      <c r="A5558" s="2" t="s">
        <v>23341</v>
      </c>
      <c r="B5558" s="2" t="s">
        <v>347</v>
      </c>
      <c r="C5558" s="2" t="s">
        <v>20</v>
      </c>
      <c r="D5558" s="2" t="s">
        <v>344</v>
      </c>
      <c r="E5558" s="2" t="s">
        <v>395</v>
      </c>
      <c r="F5558" s="3">
        <v>1</v>
      </c>
      <c r="G5558" s="2" t="s">
        <v>21954</v>
      </c>
      <c r="H5558" s="2" t="s">
        <v>23342</v>
      </c>
      <c r="I5558" s="3" t="s">
        <v>23343</v>
      </c>
      <c r="J5558" s="3" t="s">
        <v>1098</v>
      </c>
      <c r="K5558" s="2" t="s">
        <v>23344</v>
      </c>
    </row>
    <row r="5559" spans="1:11" x14ac:dyDescent="0.25">
      <c r="A5559" s="2" t="s">
        <v>23345</v>
      </c>
      <c r="B5559" s="2" t="s">
        <v>21978</v>
      </c>
      <c r="C5559" s="2" t="s">
        <v>20</v>
      </c>
      <c r="D5559" s="2" t="s">
        <v>344</v>
      </c>
      <c r="E5559" s="2" t="s">
        <v>395</v>
      </c>
      <c r="F5559" s="3">
        <v>1</v>
      </c>
      <c r="G5559" s="2" t="s">
        <v>21960</v>
      </c>
      <c r="H5559" s="2" t="s">
        <v>23346</v>
      </c>
      <c r="I5559" s="3" t="s">
        <v>23347</v>
      </c>
      <c r="J5559" s="3" t="s">
        <v>1137</v>
      </c>
      <c r="K5559" s="2" t="s">
        <v>23348</v>
      </c>
    </row>
    <row r="5560" spans="1:11" x14ac:dyDescent="0.25">
      <c r="A5560" s="2" t="s">
        <v>23325</v>
      </c>
      <c r="B5560" s="2" t="s">
        <v>342</v>
      </c>
      <c r="C5560" s="2" t="s">
        <v>11</v>
      </c>
      <c r="D5560" s="2" t="s">
        <v>344</v>
      </c>
      <c r="E5560" s="2" t="s">
        <v>395</v>
      </c>
      <c r="F5560" s="3">
        <v>1</v>
      </c>
      <c r="G5560" s="2" t="s">
        <v>21954</v>
      </c>
      <c r="H5560" s="2" t="s">
        <v>23349</v>
      </c>
      <c r="I5560" s="3" t="s">
        <v>23350</v>
      </c>
      <c r="J5560" s="3" t="s">
        <v>1098</v>
      </c>
      <c r="K5560" s="2" t="s">
        <v>23351</v>
      </c>
    </row>
    <row r="5561" spans="1:11" x14ac:dyDescent="0.25">
      <c r="A5561" s="2" t="s">
        <v>23352</v>
      </c>
      <c r="B5561" s="2" t="s">
        <v>21987</v>
      </c>
      <c r="C5561" s="2" t="s">
        <v>27</v>
      </c>
      <c r="D5561" s="2" t="s">
        <v>344</v>
      </c>
      <c r="E5561" s="2" t="s">
        <v>395</v>
      </c>
      <c r="F5561" s="3">
        <v>1</v>
      </c>
      <c r="G5561" s="2" t="s">
        <v>21960</v>
      </c>
      <c r="H5561" s="2" t="s">
        <v>23353</v>
      </c>
      <c r="I5561" s="3" t="s">
        <v>23354</v>
      </c>
      <c r="J5561" s="3" t="s">
        <v>1098</v>
      </c>
      <c r="K5561" s="2" t="s">
        <v>23355</v>
      </c>
    </row>
    <row r="5562" spans="1:11" x14ac:dyDescent="0.25">
      <c r="A5562" s="2" t="s">
        <v>23325</v>
      </c>
      <c r="B5562" s="2" t="s">
        <v>342</v>
      </c>
      <c r="C5562" s="2" t="s">
        <v>11</v>
      </c>
      <c r="D5562" s="2" t="s">
        <v>344</v>
      </c>
      <c r="E5562" s="2" t="s">
        <v>395</v>
      </c>
      <c r="F5562" s="3">
        <v>1</v>
      </c>
      <c r="G5562" s="2" t="s">
        <v>21954</v>
      </c>
      <c r="H5562" s="2" t="s">
        <v>23356</v>
      </c>
      <c r="I5562" s="3" t="s">
        <v>23357</v>
      </c>
      <c r="J5562" s="3" t="s">
        <v>1098</v>
      </c>
      <c r="K5562" s="2" t="s">
        <v>23358</v>
      </c>
    </row>
    <row r="5563" spans="1:11" x14ac:dyDescent="0.25">
      <c r="A5563" s="2" t="s">
        <v>23359</v>
      </c>
      <c r="B5563" s="2" t="s">
        <v>21996</v>
      </c>
      <c r="C5563" s="2" t="s">
        <v>31</v>
      </c>
      <c r="D5563" s="2" t="s">
        <v>344</v>
      </c>
      <c r="E5563" s="2" t="s">
        <v>395</v>
      </c>
      <c r="F5563" s="3">
        <v>1</v>
      </c>
      <c r="G5563" s="2" t="s">
        <v>21960</v>
      </c>
      <c r="H5563" s="2" t="s">
        <v>23360</v>
      </c>
      <c r="I5563" s="3" t="s">
        <v>23361</v>
      </c>
      <c r="J5563" s="3" t="s">
        <v>1098</v>
      </c>
      <c r="K5563" s="2" t="s">
        <v>23362</v>
      </c>
    </row>
    <row r="5564" spans="1:11" x14ac:dyDescent="0.25">
      <c r="A5564" s="2" t="s">
        <v>23325</v>
      </c>
      <c r="B5564" s="2" t="s">
        <v>342</v>
      </c>
      <c r="C5564" s="2" t="s">
        <v>11</v>
      </c>
      <c r="D5564" s="2" t="s">
        <v>344</v>
      </c>
      <c r="E5564" s="2" t="s">
        <v>395</v>
      </c>
      <c r="F5564" s="3">
        <v>1</v>
      </c>
      <c r="G5564" s="2" t="s">
        <v>21954</v>
      </c>
      <c r="H5564" s="2" t="s">
        <v>23363</v>
      </c>
      <c r="I5564" s="3" t="s">
        <v>23364</v>
      </c>
      <c r="J5564" s="3" t="s">
        <v>2720</v>
      </c>
      <c r="K5564" s="2" t="s">
        <v>23365</v>
      </c>
    </row>
    <row r="5565" spans="1:11" x14ac:dyDescent="0.25">
      <c r="A5565" s="2" t="s">
        <v>23329</v>
      </c>
      <c r="B5565" s="2" t="s">
        <v>21959</v>
      </c>
      <c r="C5565" s="2" t="s">
        <v>11</v>
      </c>
      <c r="D5565" s="2" t="s">
        <v>344</v>
      </c>
      <c r="E5565" s="2" t="s">
        <v>395</v>
      </c>
      <c r="F5565" s="3">
        <v>1</v>
      </c>
      <c r="G5565" s="2" t="s">
        <v>21960</v>
      </c>
      <c r="H5565" s="2" t="s">
        <v>23366</v>
      </c>
      <c r="I5565" s="3" t="s">
        <v>23367</v>
      </c>
      <c r="J5565" s="3" t="s">
        <v>1098</v>
      </c>
      <c r="K5565" s="2" t="s">
        <v>23368</v>
      </c>
    </row>
    <row r="5566" spans="1:11" x14ac:dyDescent="0.25">
      <c r="A5566" s="2" t="s">
        <v>23369</v>
      </c>
      <c r="B5566" s="2" t="s">
        <v>351</v>
      </c>
      <c r="C5566" s="2" t="s">
        <v>24</v>
      </c>
      <c r="D5566" s="2" t="s">
        <v>344</v>
      </c>
      <c r="E5566" s="2" t="s">
        <v>395</v>
      </c>
      <c r="F5566" s="3">
        <v>1</v>
      </c>
      <c r="G5566" s="2" t="s">
        <v>21954</v>
      </c>
      <c r="H5566" s="2" t="s">
        <v>23370</v>
      </c>
      <c r="I5566" s="3" t="s">
        <v>23371</v>
      </c>
      <c r="J5566" s="3" t="s">
        <v>1098</v>
      </c>
      <c r="K5566" s="2" t="s">
        <v>23372</v>
      </c>
    </row>
    <row r="5567" spans="1:11" x14ac:dyDescent="0.25">
      <c r="A5567" s="2" t="s">
        <v>23373</v>
      </c>
      <c r="B5567" s="2" t="s">
        <v>22005</v>
      </c>
      <c r="C5567" s="2" t="s">
        <v>24</v>
      </c>
      <c r="D5567" s="2" t="s">
        <v>344</v>
      </c>
      <c r="E5567" s="2" t="s">
        <v>395</v>
      </c>
      <c r="F5567" s="3">
        <v>1</v>
      </c>
      <c r="G5567" s="2" t="s">
        <v>21960</v>
      </c>
      <c r="H5567" s="2" t="s">
        <v>23374</v>
      </c>
      <c r="I5567" s="3" t="s">
        <v>23375</v>
      </c>
      <c r="J5567" s="3" t="s">
        <v>1098</v>
      </c>
      <c r="K5567" s="2" t="s">
        <v>23376</v>
      </c>
    </row>
    <row r="5568" spans="1:11" x14ac:dyDescent="0.25">
      <c r="A5568" s="2" t="s">
        <v>23377</v>
      </c>
      <c r="B5568" s="2" t="s">
        <v>352</v>
      </c>
      <c r="C5568" s="2" t="s">
        <v>38</v>
      </c>
      <c r="D5568" s="2" t="s">
        <v>344</v>
      </c>
      <c r="E5568" s="2" t="s">
        <v>395</v>
      </c>
      <c r="F5568" s="3">
        <v>1</v>
      </c>
      <c r="G5568" s="2" t="s">
        <v>21954</v>
      </c>
      <c r="H5568" s="2" t="s">
        <v>23378</v>
      </c>
      <c r="I5568" s="3" t="s">
        <v>23379</v>
      </c>
      <c r="J5568" s="3" t="s">
        <v>1098</v>
      </c>
      <c r="K5568" s="2" t="s">
        <v>23380</v>
      </c>
    </row>
    <row r="5569" spans="1:11" x14ac:dyDescent="0.25">
      <c r="A5569" s="2" t="s">
        <v>23381</v>
      </c>
      <c r="B5569" s="2" t="s">
        <v>22023</v>
      </c>
      <c r="C5569" s="2" t="s">
        <v>38</v>
      </c>
      <c r="D5569" s="2" t="s">
        <v>344</v>
      </c>
      <c r="E5569" s="2" t="s">
        <v>395</v>
      </c>
      <c r="F5569" s="3">
        <v>1</v>
      </c>
      <c r="G5569" s="2" t="s">
        <v>21960</v>
      </c>
      <c r="H5569" s="2" t="s">
        <v>23382</v>
      </c>
      <c r="I5569" s="3" t="s">
        <v>23383</v>
      </c>
      <c r="J5569" s="3" t="s">
        <v>1098</v>
      </c>
      <c r="K5569" s="2" t="s">
        <v>23384</v>
      </c>
    </row>
    <row r="5570" spans="1:11" x14ac:dyDescent="0.25">
      <c r="A5570" s="2" t="s">
        <v>23385</v>
      </c>
      <c r="B5570" s="2" t="s">
        <v>342</v>
      </c>
      <c r="C5570" s="2" t="s">
        <v>11</v>
      </c>
      <c r="D5570" s="2" t="s">
        <v>344</v>
      </c>
      <c r="E5570" s="2" t="s">
        <v>395</v>
      </c>
      <c r="F5570" s="3">
        <v>2</v>
      </c>
      <c r="G5570" s="2" t="s">
        <v>22028</v>
      </c>
      <c r="H5570" s="2" t="s">
        <v>23386</v>
      </c>
      <c r="I5570" s="3" t="s">
        <v>23387</v>
      </c>
      <c r="J5570" s="3" t="s">
        <v>1098</v>
      </c>
      <c r="K5570" s="2" t="s">
        <v>23388</v>
      </c>
    </row>
    <row r="5571" spans="1:11" x14ac:dyDescent="0.25">
      <c r="A5571" s="2" t="s">
        <v>23389</v>
      </c>
      <c r="B5571" s="2" t="s">
        <v>342</v>
      </c>
      <c r="C5571" s="2" t="s">
        <v>11</v>
      </c>
      <c r="D5571" s="2" t="s">
        <v>344</v>
      </c>
      <c r="E5571" s="2" t="s">
        <v>395</v>
      </c>
      <c r="F5571" s="3">
        <v>2</v>
      </c>
      <c r="G5571" s="2" t="s">
        <v>21954</v>
      </c>
      <c r="H5571" s="2" t="s">
        <v>23390</v>
      </c>
      <c r="I5571" s="3" t="s">
        <v>23391</v>
      </c>
      <c r="J5571" s="3" t="s">
        <v>1098</v>
      </c>
      <c r="K5571" s="2" t="s">
        <v>23392</v>
      </c>
    </row>
    <row r="5572" spans="1:11" x14ac:dyDescent="0.25">
      <c r="A5572" s="2" t="s">
        <v>23393</v>
      </c>
      <c r="B5572" s="2" t="s">
        <v>21959</v>
      </c>
      <c r="C5572" s="2" t="s">
        <v>11</v>
      </c>
      <c r="D5572" s="2" t="s">
        <v>344</v>
      </c>
      <c r="E5572" s="2" t="s">
        <v>395</v>
      </c>
      <c r="F5572" s="3">
        <v>2</v>
      </c>
      <c r="G5572" s="2" t="s">
        <v>21960</v>
      </c>
      <c r="H5572" s="2" t="s">
        <v>23394</v>
      </c>
      <c r="I5572" s="3" t="s">
        <v>23395</v>
      </c>
      <c r="J5572" s="3" t="s">
        <v>1098</v>
      </c>
      <c r="K5572" s="2" t="s">
        <v>23396</v>
      </c>
    </row>
    <row r="5573" spans="1:11" x14ac:dyDescent="0.25">
      <c r="A5573" s="2" t="s">
        <v>23397</v>
      </c>
      <c r="B5573" s="2" t="s">
        <v>346</v>
      </c>
      <c r="C5573" s="2" t="s">
        <v>16</v>
      </c>
      <c r="D5573" s="2" t="s">
        <v>344</v>
      </c>
      <c r="E5573" s="2" t="s">
        <v>395</v>
      </c>
      <c r="F5573" s="3">
        <v>2</v>
      </c>
      <c r="G5573" s="2" t="s">
        <v>21954</v>
      </c>
      <c r="H5573" s="2" t="s">
        <v>23398</v>
      </c>
      <c r="I5573" s="3" t="s">
        <v>23399</v>
      </c>
      <c r="J5573" s="3" t="s">
        <v>1098</v>
      </c>
      <c r="K5573" s="2" t="s">
        <v>23400</v>
      </c>
    </row>
    <row r="5574" spans="1:11" x14ac:dyDescent="0.25">
      <c r="A5574" s="2" t="s">
        <v>23401</v>
      </c>
      <c r="B5574" s="2" t="s">
        <v>21969</v>
      </c>
      <c r="C5574" s="2" t="s">
        <v>16</v>
      </c>
      <c r="D5574" s="2" t="s">
        <v>344</v>
      </c>
      <c r="E5574" s="2" t="s">
        <v>395</v>
      </c>
      <c r="F5574" s="3">
        <v>2</v>
      </c>
      <c r="G5574" s="2" t="s">
        <v>21960</v>
      </c>
      <c r="H5574" s="2" t="s">
        <v>23402</v>
      </c>
      <c r="I5574" s="3" t="s">
        <v>23403</v>
      </c>
      <c r="J5574" s="3" t="s">
        <v>1098</v>
      </c>
      <c r="K5574" s="2" t="s">
        <v>23404</v>
      </c>
    </row>
    <row r="5575" spans="1:11" x14ac:dyDescent="0.25">
      <c r="A5575" s="2" t="s">
        <v>23405</v>
      </c>
      <c r="B5575" s="2" t="s">
        <v>349</v>
      </c>
      <c r="C5575" s="2" t="s">
        <v>31</v>
      </c>
      <c r="D5575" s="2" t="s">
        <v>344</v>
      </c>
      <c r="E5575" s="2" t="s">
        <v>395</v>
      </c>
      <c r="F5575" s="3">
        <v>2</v>
      </c>
      <c r="G5575" s="2" t="s">
        <v>21954</v>
      </c>
      <c r="H5575" s="2" t="s">
        <v>23406</v>
      </c>
      <c r="I5575" s="3" t="s">
        <v>23407</v>
      </c>
      <c r="J5575" s="3" t="s">
        <v>1098</v>
      </c>
      <c r="K5575" s="2" t="s">
        <v>23408</v>
      </c>
    </row>
    <row r="5576" spans="1:11" x14ac:dyDescent="0.25">
      <c r="A5576" s="2" t="s">
        <v>23409</v>
      </c>
      <c r="B5576" s="2" t="s">
        <v>21996</v>
      </c>
      <c r="C5576" s="2" t="s">
        <v>31</v>
      </c>
      <c r="D5576" s="2" t="s">
        <v>344</v>
      </c>
      <c r="E5576" s="2" t="s">
        <v>395</v>
      </c>
      <c r="F5576" s="3">
        <v>2</v>
      </c>
      <c r="G5576" s="2" t="s">
        <v>21960</v>
      </c>
      <c r="H5576" s="2" t="s">
        <v>23410</v>
      </c>
      <c r="I5576" s="3" t="s">
        <v>23411</v>
      </c>
      <c r="J5576" s="3" t="s">
        <v>1098</v>
      </c>
      <c r="K5576" s="2" t="s">
        <v>23412</v>
      </c>
    </row>
    <row r="5577" spans="1:11" x14ac:dyDescent="0.25">
      <c r="A5577" s="2" t="s">
        <v>23413</v>
      </c>
      <c r="B5577" s="2" t="s">
        <v>352</v>
      </c>
      <c r="C5577" s="2" t="s">
        <v>38</v>
      </c>
      <c r="D5577" s="2" t="s">
        <v>344</v>
      </c>
      <c r="E5577" s="2" t="s">
        <v>395</v>
      </c>
      <c r="F5577" s="3">
        <v>2</v>
      </c>
      <c r="G5577" s="2" t="s">
        <v>21954</v>
      </c>
      <c r="H5577" s="2" t="s">
        <v>23414</v>
      </c>
      <c r="I5577" s="3" t="s">
        <v>23415</v>
      </c>
      <c r="J5577" s="3" t="s">
        <v>1098</v>
      </c>
      <c r="K5577" s="2" t="s">
        <v>23416</v>
      </c>
    </row>
    <row r="5578" spans="1:11" x14ac:dyDescent="0.25">
      <c r="A5578" s="2" t="s">
        <v>23417</v>
      </c>
      <c r="B5578" s="2" t="s">
        <v>22023</v>
      </c>
      <c r="C5578" s="2" t="s">
        <v>38</v>
      </c>
      <c r="D5578" s="2" t="s">
        <v>344</v>
      </c>
      <c r="E5578" s="2" t="s">
        <v>395</v>
      </c>
      <c r="F5578" s="3">
        <v>2</v>
      </c>
      <c r="G5578" s="2" t="s">
        <v>21960</v>
      </c>
      <c r="H5578" s="2" t="s">
        <v>23418</v>
      </c>
      <c r="I5578" s="3" t="s">
        <v>23419</v>
      </c>
      <c r="J5578" s="3" t="s">
        <v>1098</v>
      </c>
      <c r="K5578" s="2" t="s">
        <v>23420</v>
      </c>
    </row>
    <row r="5579" spans="1:11" x14ac:dyDescent="0.25">
      <c r="A5579" s="2" t="s">
        <v>23421</v>
      </c>
      <c r="B5579" s="2" t="s">
        <v>342</v>
      </c>
      <c r="C5579" s="2" t="s">
        <v>11</v>
      </c>
      <c r="D5579" s="2" t="s">
        <v>344</v>
      </c>
      <c r="E5579" s="2" t="s">
        <v>395</v>
      </c>
      <c r="F5579" s="3">
        <v>3</v>
      </c>
      <c r="G5579" s="2" t="s">
        <v>21954</v>
      </c>
      <c r="H5579" s="2" t="s">
        <v>23422</v>
      </c>
      <c r="I5579" s="3" t="s">
        <v>23423</v>
      </c>
      <c r="J5579" s="3" t="s">
        <v>1098</v>
      </c>
      <c r="K5579" s="2" t="s">
        <v>23424</v>
      </c>
    </row>
    <row r="5580" spans="1:11" x14ac:dyDescent="0.25">
      <c r="A5580" s="2" t="s">
        <v>23425</v>
      </c>
      <c r="B5580" s="2" t="s">
        <v>21959</v>
      </c>
      <c r="C5580" s="2" t="s">
        <v>11</v>
      </c>
      <c r="D5580" s="2" t="s">
        <v>344</v>
      </c>
      <c r="E5580" s="2" t="s">
        <v>395</v>
      </c>
      <c r="F5580" s="3">
        <v>3</v>
      </c>
      <c r="G5580" s="2" t="s">
        <v>21960</v>
      </c>
      <c r="H5580" s="2" t="s">
        <v>23426</v>
      </c>
      <c r="I5580" s="3" t="s">
        <v>23427</v>
      </c>
      <c r="J5580" s="3" t="s">
        <v>1098</v>
      </c>
      <c r="K5580" s="2" t="s">
        <v>23428</v>
      </c>
    </row>
    <row r="5581" spans="1:11" x14ac:dyDescent="0.25">
      <c r="A5581" s="2" t="s">
        <v>23429</v>
      </c>
      <c r="B5581" s="2" t="s">
        <v>342</v>
      </c>
      <c r="C5581" s="2" t="s">
        <v>11</v>
      </c>
      <c r="D5581" s="2" t="s">
        <v>344</v>
      </c>
      <c r="E5581" s="2" t="s">
        <v>395</v>
      </c>
      <c r="F5581" s="3">
        <v>4</v>
      </c>
      <c r="G5581" s="2" t="s">
        <v>21954</v>
      </c>
      <c r="H5581" s="2" t="s">
        <v>23430</v>
      </c>
      <c r="I5581" s="3" t="s">
        <v>23431</v>
      </c>
      <c r="J5581" s="3" t="s">
        <v>1098</v>
      </c>
      <c r="K5581" s="2" t="s">
        <v>23432</v>
      </c>
    </row>
    <row r="5582" spans="1:11" x14ac:dyDescent="0.25">
      <c r="A5582" s="2" t="s">
        <v>23433</v>
      </c>
      <c r="B5582" s="2" t="s">
        <v>21959</v>
      </c>
      <c r="C5582" s="2" t="s">
        <v>11</v>
      </c>
      <c r="D5582" s="2" t="s">
        <v>344</v>
      </c>
      <c r="E5582" s="2" t="s">
        <v>395</v>
      </c>
      <c r="F5582" s="3">
        <v>4</v>
      </c>
      <c r="G5582" s="2" t="s">
        <v>21960</v>
      </c>
      <c r="H5582" s="2" t="s">
        <v>23434</v>
      </c>
      <c r="I5582" s="3" t="s">
        <v>23435</v>
      </c>
      <c r="J5582" s="3" t="s">
        <v>1098</v>
      </c>
      <c r="K5582" s="2" t="s">
        <v>23436</v>
      </c>
    </row>
    <row r="5583" spans="1:11" x14ac:dyDescent="0.25">
      <c r="A5583" s="2" t="s">
        <v>23437</v>
      </c>
      <c r="B5583" s="2" t="s">
        <v>342</v>
      </c>
      <c r="C5583" s="2" t="s">
        <v>11</v>
      </c>
      <c r="D5583" s="2" t="s">
        <v>344</v>
      </c>
      <c r="E5583" s="2" t="s">
        <v>395</v>
      </c>
      <c r="F5583" s="3">
        <v>5</v>
      </c>
      <c r="G5583" s="2" t="s">
        <v>21954</v>
      </c>
      <c r="H5583" s="2" t="s">
        <v>23438</v>
      </c>
      <c r="I5583" s="3" t="s">
        <v>23439</v>
      </c>
      <c r="J5583" s="3" t="s">
        <v>1098</v>
      </c>
      <c r="K5583" s="2" t="s">
        <v>23440</v>
      </c>
    </row>
    <row r="5584" spans="1:11" x14ac:dyDescent="0.25">
      <c r="A5584" s="2" t="s">
        <v>23441</v>
      </c>
      <c r="B5584" s="2" t="s">
        <v>21959</v>
      </c>
      <c r="C5584" s="2" t="s">
        <v>11</v>
      </c>
      <c r="D5584" s="2" t="s">
        <v>344</v>
      </c>
      <c r="E5584" s="2" t="s">
        <v>395</v>
      </c>
      <c r="F5584" s="3">
        <v>5</v>
      </c>
      <c r="G5584" s="2" t="s">
        <v>21960</v>
      </c>
      <c r="H5584" s="2" t="s">
        <v>23442</v>
      </c>
      <c r="I5584" s="3" t="s">
        <v>23443</v>
      </c>
      <c r="J5584" s="3" t="s">
        <v>1098</v>
      </c>
      <c r="K5584" s="2" t="s">
        <v>23444</v>
      </c>
    </row>
    <row r="5585" spans="1:11" x14ac:dyDescent="0.25">
      <c r="A5585" s="2" t="s">
        <v>23445</v>
      </c>
      <c r="B5585" s="2" t="s">
        <v>342</v>
      </c>
      <c r="C5585" s="2" t="s">
        <v>11</v>
      </c>
      <c r="D5585" s="2" t="s">
        <v>344</v>
      </c>
      <c r="E5585" s="2" t="s">
        <v>395</v>
      </c>
      <c r="F5585" s="3">
        <v>6</v>
      </c>
      <c r="G5585" s="2" t="s">
        <v>21954</v>
      </c>
      <c r="H5585" s="2" t="s">
        <v>23446</v>
      </c>
      <c r="I5585" s="3" t="s">
        <v>23447</v>
      </c>
      <c r="J5585" s="3" t="s">
        <v>1098</v>
      </c>
      <c r="K5585" s="2" t="s">
        <v>23448</v>
      </c>
    </row>
    <row r="5586" spans="1:11" x14ac:dyDescent="0.25">
      <c r="A5586" s="2" t="s">
        <v>23449</v>
      </c>
      <c r="B5586" s="2" t="s">
        <v>21959</v>
      </c>
      <c r="C5586" s="2" t="s">
        <v>11</v>
      </c>
      <c r="D5586" s="2" t="s">
        <v>344</v>
      </c>
      <c r="E5586" s="2" t="s">
        <v>395</v>
      </c>
      <c r="F5586" s="3">
        <v>6</v>
      </c>
      <c r="G5586" s="2" t="s">
        <v>21960</v>
      </c>
      <c r="H5586" s="2" t="s">
        <v>23450</v>
      </c>
      <c r="I5586" s="3" t="s">
        <v>23451</v>
      </c>
      <c r="J5586" s="3" t="s">
        <v>1098</v>
      </c>
      <c r="K5586" s="2" t="s">
        <v>23452</v>
      </c>
    </row>
    <row r="5587" spans="1:11" x14ac:dyDescent="0.25">
      <c r="A5587" s="2" t="s">
        <v>23453</v>
      </c>
      <c r="B5587" s="2" t="s">
        <v>342</v>
      </c>
      <c r="C5587" s="2" t="s">
        <v>11</v>
      </c>
      <c r="D5587" s="2" t="s">
        <v>344</v>
      </c>
      <c r="E5587" s="2" t="s">
        <v>451</v>
      </c>
      <c r="F5587" s="3">
        <v>1</v>
      </c>
      <c r="G5587" s="2" t="s">
        <v>21949</v>
      </c>
      <c r="H5587" s="2" t="s">
        <v>23454</v>
      </c>
      <c r="I5587" s="3" t="s">
        <v>23455</v>
      </c>
      <c r="J5587" s="3" t="s">
        <v>1098</v>
      </c>
      <c r="K5587" s="2" t="s">
        <v>23456</v>
      </c>
    </row>
    <row r="5588" spans="1:11" x14ac:dyDescent="0.25">
      <c r="A5588" s="2" t="s">
        <v>23457</v>
      </c>
      <c r="B5588" s="2" t="s">
        <v>342</v>
      </c>
      <c r="C5588" s="2" t="s">
        <v>11</v>
      </c>
      <c r="D5588" s="2" t="s">
        <v>344</v>
      </c>
      <c r="E5588" s="2" t="s">
        <v>451</v>
      </c>
      <c r="F5588" s="3">
        <v>2</v>
      </c>
      <c r="G5588" s="2" t="s">
        <v>22028</v>
      </c>
      <c r="H5588" s="2" t="s">
        <v>23458</v>
      </c>
      <c r="I5588" s="3" t="s">
        <v>23459</v>
      </c>
      <c r="J5588" s="3" t="s">
        <v>1098</v>
      </c>
      <c r="K5588" s="2" t="s">
        <v>23460</v>
      </c>
    </row>
    <row r="5589" spans="1:11" x14ac:dyDescent="0.25">
      <c r="A5589" s="2" t="s">
        <v>23461</v>
      </c>
      <c r="B5589" s="2" t="s">
        <v>346</v>
      </c>
      <c r="C5589" s="2" t="s">
        <v>16</v>
      </c>
      <c r="D5589" s="2" t="s">
        <v>344</v>
      </c>
      <c r="E5589" s="2" t="s">
        <v>378</v>
      </c>
      <c r="F5589" s="3">
        <v>1</v>
      </c>
      <c r="G5589" s="2" t="s">
        <v>21954</v>
      </c>
      <c r="H5589" s="2" t="s">
        <v>23462</v>
      </c>
      <c r="I5589" s="3" t="s">
        <v>23463</v>
      </c>
      <c r="J5589" s="3" t="s">
        <v>1132</v>
      </c>
      <c r="K5589" s="2" t="s">
        <v>23464</v>
      </c>
    </row>
    <row r="5590" spans="1:11" x14ac:dyDescent="0.25">
      <c r="A5590" s="2" t="s">
        <v>23465</v>
      </c>
      <c r="B5590" s="2" t="s">
        <v>21969</v>
      </c>
      <c r="C5590" s="2" t="s">
        <v>16</v>
      </c>
      <c r="D5590" s="2" t="s">
        <v>344</v>
      </c>
      <c r="E5590" s="2" t="s">
        <v>378</v>
      </c>
      <c r="F5590" s="3">
        <v>1</v>
      </c>
      <c r="G5590" s="2" t="s">
        <v>21960</v>
      </c>
      <c r="H5590" s="2" t="s">
        <v>23466</v>
      </c>
      <c r="I5590" s="3" t="s">
        <v>23467</v>
      </c>
      <c r="J5590" s="3" t="s">
        <v>1132</v>
      </c>
      <c r="K5590" s="2" t="s">
        <v>23468</v>
      </c>
    </row>
    <row r="5591" spans="1:11" x14ac:dyDescent="0.25">
      <c r="A5591" s="2" t="s">
        <v>23469</v>
      </c>
      <c r="B5591" s="2" t="s">
        <v>347</v>
      </c>
      <c r="C5591" s="2" t="s">
        <v>20</v>
      </c>
      <c r="D5591" s="2" t="s">
        <v>344</v>
      </c>
      <c r="E5591" s="2" t="s">
        <v>378</v>
      </c>
      <c r="F5591" s="3">
        <v>1</v>
      </c>
      <c r="G5591" s="2" t="s">
        <v>21954</v>
      </c>
      <c r="H5591" s="2" t="s">
        <v>23470</v>
      </c>
      <c r="I5591" s="3" t="s">
        <v>23471</v>
      </c>
      <c r="J5591" s="3" t="s">
        <v>1132</v>
      </c>
      <c r="K5591" s="2" t="s">
        <v>23472</v>
      </c>
    </row>
    <row r="5592" spans="1:11" x14ac:dyDescent="0.25">
      <c r="A5592" s="2" t="s">
        <v>23473</v>
      </c>
      <c r="B5592" s="2" t="s">
        <v>21978</v>
      </c>
      <c r="C5592" s="2" t="s">
        <v>20</v>
      </c>
      <c r="D5592" s="2" t="s">
        <v>344</v>
      </c>
      <c r="E5592" s="2" t="s">
        <v>378</v>
      </c>
      <c r="F5592" s="3">
        <v>1</v>
      </c>
      <c r="G5592" s="2" t="s">
        <v>21960</v>
      </c>
      <c r="H5592" s="2" t="s">
        <v>23474</v>
      </c>
      <c r="I5592" s="3" t="s">
        <v>23475</v>
      </c>
      <c r="J5592" s="3" t="s">
        <v>1132</v>
      </c>
      <c r="K5592" s="2" t="s">
        <v>23476</v>
      </c>
    </row>
    <row r="5593" spans="1:11" x14ac:dyDescent="0.25">
      <c r="A5593" s="2" t="s">
        <v>23477</v>
      </c>
      <c r="B5593" s="2" t="s">
        <v>350</v>
      </c>
      <c r="C5593" s="2" t="s">
        <v>34</v>
      </c>
      <c r="D5593" s="2" t="s">
        <v>344</v>
      </c>
      <c r="E5593" s="2" t="s">
        <v>378</v>
      </c>
      <c r="F5593" s="3">
        <v>1</v>
      </c>
      <c r="G5593" s="2" t="s">
        <v>21954</v>
      </c>
      <c r="H5593" s="2" t="s">
        <v>23478</v>
      </c>
      <c r="I5593" s="3" t="s">
        <v>23479</v>
      </c>
      <c r="J5593" s="3" t="s">
        <v>1132</v>
      </c>
      <c r="K5593" s="2" t="s">
        <v>23480</v>
      </c>
    </row>
    <row r="5594" spans="1:11" x14ac:dyDescent="0.25">
      <c r="A5594" s="2" t="s">
        <v>23481</v>
      </c>
      <c r="B5594" s="2" t="s">
        <v>22014</v>
      </c>
      <c r="C5594" s="2" t="s">
        <v>34</v>
      </c>
      <c r="D5594" s="2" t="s">
        <v>344</v>
      </c>
      <c r="E5594" s="2" t="s">
        <v>378</v>
      </c>
      <c r="F5594" s="3">
        <v>1</v>
      </c>
      <c r="G5594" s="2" t="s">
        <v>21960</v>
      </c>
      <c r="H5594" s="2" t="s">
        <v>23482</v>
      </c>
      <c r="I5594" s="3" t="s">
        <v>23483</v>
      </c>
      <c r="J5594" s="3" t="s">
        <v>1132</v>
      </c>
      <c r="K5594" s="2" t="s">
        <v>23484</v>
      </c>
    </row>
    <row r="5595" spans="1:11" x14ac:dyDescent="0.25">
      <c r="A5595" s="2" t="s">
        <v>23485</v>
      </c>
      <c r="B5595" s="2" t="s">
        <v>342</v>
      </c>
      <c r="C5595" s="2" t="s">
        <v>11</v>
      </c>
      <c r="D5595" s="2" t="s">
        <v>344</v>
      </c>
      <c r="E5595" s="2" t="s">
        <v>378</v>
      </c>
      <c r="F5595" s="3">
        <v>1</v>
      </c>
      <c r="G5595" s="2" t="s">
        <v>21954</v>
      </c>
      <c r="H5595" s="2" t="s">
        <v>23486</v>
      </c>
      <c r="I5595" s="3" t="s">
        <v>23487</v>
      </c>
      <c r="J5595" s="3" t="s">
        <v>1132</v>
      </c>
      <c r="K5595" s="2" t="s">
        <v>23488</v>
      </c>
    </row>
    <row r="5596" spans="1:11" x14ac:dyDescent="0.25">
      <c r="A5596" s="2" t="s">
        <v>23489</v>
      </c>
      <c r="B5596" s="2" t="s">
        <v>21959</v>
      </c>
      <c r="C5596" s="2" t="s">
        <v>11</v>
      </c>
      <c r="D5596" s="2" t="s">
        <v>344</v>
      </c>
      <c r="E5596" s="2" t="s">
        <v>378</v>
      </c>
      <c r="F5596" s="3">
        <v>1</v>
      </c>
      <c r="G5596" s="2" t="s">
        <v>21960</v>
      </c>
      <c r="H5596" s="2" t="s">
        <v>23490</v>
      </c>
      <c r="I5596" s="3" t="s">
        <v>23491</v>
      </c>
      <c r="J5596" s="3" t="s">
        <v>1132</v>
      </c>
      <c r="K5596" s="2" t="s">
        <v>23492</v>
      </c>
    </row>
    <row r="5597" spans="1:11" x14ac:dyDescent="0.25">
      <c r="A5597" s="2" t="s">
        <v>23493</v>
      </c>
      <c r="B5597" s="2" t="s">
        <v>349</v>
      </c>
      <c r="C5597" s="2" t="s">
        <v>31</v>
      </c>
      <c r="D5597" s="2" t="s">
        <v>344</v>
      </c>
      <c r="E5597" s="2" t="s">
        <v>378</v>
      </c>
      <c r="F5597" s="3">
        <v>1</v>
      </c>
      <c r="G5597" s="2" t="s">
        <v>21954</v>
      </c>
      <c r="H5597" s="2" t="s">
        <v>23494</v>
      </c>
      <c r="I5597" s="3" t="s">
        <v>23495</v>
      </c>
      <c r="J5597" s="3" t="s">
        <v>1132</v>
      </c>
      <c r="K5597" s="2" t="s">
        <v>23496</v>
      </c>
    </row>
    <row r="5598" spans="1:11" x14ac:dyDescent="0.25">
      <c r="A5598" s="2" t="s">
        <v>23497</v>
      </c>
      <c r="B5598" s="2" t="s">
        <v>21996</v>
      </c>
      <c r="C5598" s="2" t="s">
        <v>31</v>
      </c>
      <c r="D5598" s="2" t="s">
        <v>344</v>
      </c>
      <c r="E5598" s="2" t="s">
        <v>378</v>
      </c>
      <c r="F5598" s="3">
        <v>1</v>
      </c>
      <c r="G5598" s="2" t="s">
        <v>21960</v>
      </c>
      <c r="H5598" s="2" t="s">
        <v>23498</v>
      </c>
      <c r="I5598" s="3" t="s">
        <v>23499</v>
      </c>
      <c r="J5598" s="3" t="s">
        <v>1132</v>
      </c>
      <c r="K5598" s="2" t="s">
        <v>23500</v>
      </c>
    </row>
    <row r="5599" spans="1:11" x14ac:dyDescent="0.25">
      <c r="A5599" s="2" t="s">
        <v>23501</v>
      </c>
      <c r="B5599" s="2" t="s">
        <v>352</v>
      </c>
      <c r="C5599" s="2" t="s">
        <v>38</v>
      </c>
      <c r="D5599" s="2" t="s">
        <v>344</v>
      </c>
      <c r="E5599" s="2" t="s">
        <v>378</v>
      </c>
      <c r="F5599" s="3">
        <v>1</v>
      </c>
      <c r="G5599" s="2" t="s">
        <v>21954</v>
      </c>
      <c r="H5599" s="2" t="s">
        <v>23502</v>
      </c>
      <c r="I5599" s="3" t="s">
        <v>23503</v>
      </c>
      <c r="J5599" s="3" t="s">
        <v>1132</v>
      </c>
      <c r="K5599" s="2" t="s">
        <v>23504</v>
      </c>
    </row>
    <row r="5600" spans="1:11" x14ac:dyDescent="0.25">
      <c r="A5600" s="2" t="s">
        <v>23505</v>
      </c>
      <c r="B5600" s="2" t="s">
        <v>22023</v>
      </c>
      <c r="C5600" s="2" t="s">
        <v>38</v>
      </c>
      <c r="D5600" s="2" t="s">
        <v>344</v>
      </c>
      <c r="E5600" s="2" t="s">
        <v>378</v>
      </c>
      <c r="F5600" s="3">
        <v>1</v>
      </c>
      <c r="G5600" s="2" t="s">
        <v>21960</v>
      </c>
      <c r="H5600" s="2" t="s">
        <v>23506</v>
      </c>
      <c r="I5600" s="3" t="s">
        <v>23507</v>
      </c>
      <c r="J5600" s="3" t="s">
        <v>1132</v>
      </c>
      <c r="K5600" s="2" t="s">
        <v>23508</v>
      </c>
    </row>
    <row r="5601" spans="1:11" x14ac:dyDescent="0.25">
      <c r="A5601" s="2" t="s">
        <v>23509</v>
      </c>
      <c r="B5601" s="2" t="s">
        <v>348</v>
      </c>
      <c r="C5601" s="2" t="s">
        <v>27</v>
      </c>
      <c r="D5601" s="2" t="s">
        <v>344</v>
      </c>
      <c r="E5601" s="2" t="s">
        <v>378</v>
      </c>
      <c r="F5601" s="3">
        <v>1</v>
      </c>
      <c r="G5601" s="2" t="s">
        <v>21954</v>
      </c>
      <c r="H5601" s="2" t="s">
        <v>23510</v>
      </c>
      <c r="I5601" s="3" t="s">
        <v>23511</v>
      </c>
      <c r="J5601" s="3" t="s">
        <v>1132</v>
      </c>
      <c r="K5601" s="2" t="s">
        <v>23512</v>
      </c>
    </row>
    <row r="5602" spans="1:11" x14ac:dyDescent="0.25">
      <c r="A5602" s="2" t="s">
        <v>23513</v>
      </c>
      <c r="B5602" s="2" t="s">
        <v>21987</v>
      </c>
      <c r="C5602" s="2" t="s">
        <v>27</v>
      </c>
      <c r="D5602" s="2" t="s">
        <v>344</v>
      </c>
      <c r="E5602" s="2" t="s">
        <v>378</v>
      </c>
      <c r="F5602" s="3">
        <v>1</v>
      </c>
      <c r="G5602" s="2" t="s">
        <v>21960</v>
      </c>
      <c r="H5602" s="2" t="s">
        <v>23514</v>
      </c>
      <c r="I5602" s="3" t="s">
        <v>23515</v>
      </c>
      <c r="J5602" s="3" t="s">
        <v>1132</v>
      </c>
      <c r="K5602" s="2" t="s">
        <v>23516</v>
      </c>
    </row>
    <row r="5603" spans="1:11" x14ac:dyDescent="0.25">
      <c r="A5603" s="2" t="s">
        <v>23517</v>
      </c>
      <c r="B5603" s="2" t="s">
        <v>351</v>
      </c>
      <c r="C5603" s="2" t="s">
        <v>24</v>
      </c>
      <c r="D5603" s="2" t="s">
        <v>344</v>
      </c>
      <c r="E5603" s="2" t="s">
        <v>378</v>
      </c>
      <c r="F5603" s="3">
        <v>1</v>
      </c>
      <c r="G5603" s="2" t="s">
        <v>21954</v>
      </c>
      <c r="H5603" s="2" t="s">
        <v>23518</v>
      </c>
      <c r="I5603" s="3" t="s">
        <v>23519</v>
      </c>
      <c r="J5603" s="3" t="s">
        <v>1132</v>
      </c>
      <c r="K5603" s="2" t="s">
        <v>23520</v>
      </c>
    </row>
    <row r="5604" spans="1:11" x14ac:dyDescent="0.25">
      <c r="A5604" s="2" t="s">
        <v>23521</v>
      </c>
      <c r="B5604" s="2" t="s">
        <v>22005</v>
      </c>
      <c r="C5604" s="2" t="s">
        <v>24</v>
      </c>
      <c r="D5604" s="2" t="s">
        <v>344</v>
      </c>
      <c r="E5604" s="2" t="s">
        <v>378</v>
      </c>
      <c r="F5604" s="3">
        <v>1</v>
      </c>
      <c r="G5604" s="2" t="s">
        <v>21960</v>
      </c>
      <c r="H5604" s="2" t="s">
        <v>23522</v>
      </c>
      <c r="I5604" s="3" t="s">
        <v>23523</v>
      </c>
      <c r="J5604" s="3" t="s">
        <v>1132</v>
      </c>
      <c r="K5604" s="2" t="s">
        <v>23524</v>
      </c>
    </row>
    <row r="5605" spans="1:11" x14ac:dyDescent="0.25">
      <c r="A5605" s="2" t="s">
        <v>23525</v>
      </c>
      <c r="B5605" s="2" t="s">
        <v>346</v>
      </c>
      <c r="C5605" s="2" t="s">
        <v>16</v>
      </c>
      <c r="D5605" s="2" t="s">
        <v>344</v>
      </c>
      <c r="E5605" s="2" t="s">
        <v>378</v>
      </c>
      <c r="F5605" s="3">
        <v>2</v>
      </c>
      <c r="G5605" s="2" t="s">
        <v>21954</v>
      </c>
      <c r="H5605" s="2" t="s">
        <v>23526</v>
      </c>
      <c r="I5605" s="3" t="s">
        <v>23527</v>
      </c>
      <c r="J5605" s="3" t="s">
        <v>1132</v>
      </c>
      <c r="K5605" s="2" t="s">
        <v>23528</v>
      </c>
    </row>
    <row r="5606" spans="1:11" x14ac:dyDescent="0.25">
      <c r="A5606" s="2" t="s">
        <v>23529</v>
      </c>
      <c r="B5606" s="2" t="s">
        <v>21969</v>
      </c>
      <c r="C5606" s="2" t="s">
        <v>16</v>
      </c>
      <c r="D5606" s="2" t="s">
        <v>344</v>
      </c>
      <c r="E5606" s="2" t="s">
        <v>378</v>
      </c>
      <c r="F5606" s="3">
        <v>2</v>
      </c>
      <c r="G5606" s="2" t="s">
        <v>21960</v>
      </c>
      <c r="H5606" s="2" t="s">
        <v>23530</v>
      </c>
      <c r="I5606" s="3" t="s">
        <v>23531</v>
      </c>
      <c r="J5606" s="3" t="s">
        <v>1132</v>
      </c>
      <c r="K5606" s="2" t="s">
        <v>23532</v>
      </c>
    </row>
    <row r="5607" spans="1:11" x14ac:dyDescent="0.25">
      <c r="A5607" s="2" t="s">
        <v>23533</v>
      </c>
      <c r="B5607" s="2" t="s">
        <v>342</v>
      </c>
      <c r="C5607" s="2" t="s">
        <v>11</v>
      </c>
      <c r="D5607" s="2" t="s">
        <v>344</v>
      </c>
      <c r="E5607" s="2" t="s">
        <v>378</v>
      </c>
      <c r="F5607" s="3">
        <v>2</v>
      </c>
      <c r="G5607" s="2" t="s">
        <v>21954</v>
      </c>
      <c r="H5607" s="2" t="s">
        <v>23534</v>
      </c>
      <c r="I5607" s="3" t="s">
        <v>23535</v>
      </c>
      <c r="J5607" s="3" t="s">
        <v>1132</v>
      </c>
      <c r="K5607" s="2" t="s">
        <v>23536</v>
      </c>
    </row>
    <row r="5608" spans="1:11" x14ac:dyDescent="0.25">
      <c r="A5608" s="2" t="s">
        <v>23537</v>
      </c>
      <c r="B5608" s="2" t="s">
        <v>21959</v>
      </c>
      <c r="C5608" s="2" t="s">
        <v>11</v>
      </c>
      <c r="D5608" s="2" t="s">
        <v>344</v>
      </c>
      <c r="E5608" s="2" t="s">
        <v>378</v>
      </c>
      <c r="F5608" s="3">
        <v>2</v>
      </c>
      <c r="G5608" s="2" t="s">
        <v>21960</v>
      </c>
      <c r="H5608" s="2" t="s">
        <v>23538</v>
      </c>
      <c r="I5608" s="3" t="s">
        <v>23539</v>
      </c>
      <c r="J5608" s="3" t="s">
        <v>1132</v>
      </c>
      <c r="K5608" s="2" t="s">
        <v>23540</v>
      </c>
    </row>
    <row r="5609" spans="1:11" x14ac:dyDescent="0.25">
      <c r="A5609" s="2" t="s">
        <v>23541</v>
      </c>
      <c r="B5609" s="2" t="s">
        <v>349</v>
      </c>
      <c r="C5609" s="2" t="s">
        <v>31</v>
      </c>
      <c r="D5609" s="2" t="s">
        <v>344</v>
      </c>
      <c r="E5609" s="2" t="s">
        <v>378</v>
      </c>
      <c r="F5609" s="3">
        <v>2</v>
      </c>
      <c r="G5609" s="2" t="s">
        <v>21954</v>
      </c>
      <c r="H5609" s="2" t="s">
        <v>23542</v>
      </c>
      <c r="I5609" s="3" t="s">
        <v>23543</v>
      </c>
      <c r="J5609" s="3" t="s">
        <v>1132</v>
      </c>
      <c r="K5609" s="2" t="s">
        <v>23544</v>
      </c>
    </row>
    <row r="5610" spans="1:11" x14ac:dyDescent="0.25">
      <c r="A5610" s="2" t="s">
        <v>23545</v>
      </c>
      <c r="B5610" s="2" t="s">
        <v>21996</v>
      </c>
      <c r="C5610" s="2" t="s">
        <v>31</v>
      </c>
      <c r="D5610" s="2" t="s">
        <v>344</v>
      </c>
      <c r="E5610" s="2" t="s">
        <v>378</v>
      </c>
      <c r="F5610" s="3">
        <v>2</v>
      </c>
      <c r="G5610" s="2" t="s">
        <v>21960</v>
      </c>
      <c r="H5610" s="2" t="s">
        <v>23546</v>
      </c>
      <c r="I5610" s="3" t="s">
        <v>23547</v>
      </c>
      <c r="J5610" s="3" t="s">
        <v>1132</v>
      </c>
      <c r="K5610" s="2" t="s">
        <v>23548</v>
      </c>
    </row>
    <row r="5611" spans="1:11" x14ac:dyDescent="0.25">
      <c r="A5611" s="2" t="s">
        <v>23549</v>
      </c>
      <c r="B5611" s="2" t="s">
        <v>352</v>
      </c>
      <c r="C5611" s="2" t="s">
        <v>38</v>
      </c>
      <c r="D5611" s="2" t="s">
        <v>344</v>
      </c>
      <c r="E5611" s="2" t="s">
        <v>378</v>
      </c>
      <c r="F5611" s="3">
        <v>2</v>
      </c>
      <c r="G5611" s="2" t="s">
        <v>21954</v>
      </c>
      <c r="H5611" s="2" t="s">
        <v>23550</v>
      </c>
      <c r="I5611" s="3" t="s">
        <v>23551</v>
      </c>
      <c r="J5611" s="3" t="s">
        <v>1132</v>
      </c>
      <c r="K5611" s="2" t="s">
        <v>23552</v>
      </c>
    </row>
    <row r="5612" spans="1:11" x14ac:dyDescent="0.25">
      <c r="A5612" s="2" t="s">
        <v>23553</v>
      </c>
      <c r="B5612" s="2" t="s">
        <v>22023</v>
      </c>
      <c r="C5612" s="2" t="s">
        <v>38</v>
      </c>
      <c r="D5612" s="2" t="s">
        <v>344</v>
      </c>
      <c r="E5612" s="2" t="s">
        <v>378</v>
      </c>
      <c r="F5612" s="3">
        <v>2</v>
      </c>
      <c r="G5612" s="2" t="s">
        <v>21960</v>
      </c>
      <c r="H5612" s="2" t="s">
        <v>23554</v>
      </c>
      <c r="I5612" s="3" t="s">
        <v>23555</v>
      </c>
      <c r="J5612" s="3" t="s">
        <v>1132</v>
      </c>
      <c r="K5612" s="2" t="s">
        <v>23556</v>
      </c>
    </row>
    <row r="5613" spans="1:11" x14ac:dyDescent="0.25">
      <c r="A5613" s="2" t="s">
        <v>23557</v>
      </c>
      <c r="B5613" s="2" t="s">
        <v>342</v>
      </c>
      <c r="C5613" s="2" t="s">
        <v>11</v>
      </c>
      <c r="D5613" s="2" t="s">
        <v>344</v>
      </c>
      <c r="E5613" s="2" t="s">
        <v>378</v>
      </c>
      <c r="F5613" s="3">
        <v>3</v>
      </c>
      <c r="G5613" s="2" t="s">
        <v>21954</v>
      </c>
      <c r="H5613" s="2" t="s">
        <v>23558</v>
      </c>
      <c r="I5613" s="3" t="s">
        <v>23559</v>
      </c>
      <c r="J5613" s="3" t="s">
        <v>1132</v>
      </c>
      <c r="K5613" s="2" t="s">
        <v>23560</v>
      </c>
    </row>
    <row r="5614" spans="1:11" x14ac:dyDescent="0.25">
      <c r="A5614" s="2" t="s">
        <v>23561</v>
      </c>
      <c r="B5614" s="2" t="s">
        <v>21959</v>
      </c>
      <c r="C5614" s="2" t="s">
        <v>11</v>
      </c>
      <c r="D5614" s="2" t="s">
        <v>344</v>
      </c>
      <c r="E5614" s="2" t="s">
        <v>378</v>
      </c>
      <c r="F5614" s="3">
        <v>3</v>
      </c>
      <c r="G5614" s="2" t="s">
        <v>21960</v>
      </c>
      <c r="H5614" s="2" t="s">
        <v>23562</v>
      </c>
      <c r="I5614" s="3" t="s">
        <v>23563</v>
      </c>
      <c r="J5614" s="3" t="s">
        <v>1132</v>
      </c>
      <c r="K5614" s="2" t="s">
        <v>23564</v>
      </c>
    </row>
    <row r="5615" spans="1:11" x14ac:dyDescent="0.25">
      <c r="A5615" s="2" t="s">
        <v>23565</v>
      </c>
      <c r="B5615" s="2" t="s">
        <v>342</v>
      </c>
      <c r="C5615" s="2" t="s">
        <v>11</v>
      </c>
      <c r="D5615" s="2" t="s">
        <v>344</v>
      </c>
      <c r="E5615" s="2" t="s">
        <v>378</v>
      </c>
      <c r="F5615" s="3">
        <v>4</v>
      </c>
      <c r="G5615" s="2" t="s">
        <v>21954</v>
      </c>
      <c r="H5615" s="2" t="s">
        <v>23566</v>
      </c>
      <c r="I5615" s="3" t="s">
        <v>23567</v>
      </c>
      <c r="J5615" s="3" t="s">
        <v>1132</v>
      </c>
      <c r="K5615" s="2" t="s">
        <v>23568</v>
      </c>
    </row>
    <row r="5616" spans="1:11" x14ac:dyDescent="0.25">
      <c r="A5616" s="2" t="s">
        <v>23569</v>
      </c>
      <c r="B5616" s="2" t="s">
        <v>21959</v>
      </c>
      <c r="C5616" s="2" t="s">
        <v>11</v>
      </c>
      <c r="D5616" s="2" t="s">
        <v>344</v>
      </c>
      <c r="E5616" s="2" t="s">
        <v>378</v>
      </c>
      <c r="F5616" s="3">
        <v>4</v>
      </c>
      <c r="G5616" s="2" t="s">
        <v>21960</v>
      </c>
      <c r="H5616" s="2" t="s">
        <v>23570</v>
      </c>
      <c r="I5616" s="3" t="s">
        <v>23571</v>
      </c>
      <c r="J5616" s="3" t="s">
        <v>1132</v>
      </c>
      <c r="K5616" s="2" t="s">
        <v>23572</v>
      </c>
    </row>
    <row r="5617" spans="1:11" x14ac:dyDescent="0.25">
      <c r="A5617" s="2" t="s">
        <v>23573</v>
      </c>
      <c r="B5617" s="2" t="s">
        <v>342</v>
      </c>
      <c r="C5617" s="2" t="s">
        <v>11</v>
      </c>
      <c r="D5617" s="2" t="s">
        <v>344</v>
      </c>
      <c r="E5617" s="2" t="s">
        <v>378</v>
      </c>
      <c r="F5617" s="3">
        <v>5</v>
      </c>
      <c r="G5617" s="2" t="s">
        <v>21954</v>
      </c>
      <c r="H5617" s="2" t="s">
        <v>23574</v>
      </c>
      <c r="I5617" s="3" t="s">
        <v>23575</v>
      </c>
      <c r="J5617" s="3" t="s">
        <v>1132</v>
      </c>
      <c r="K5617" s="2" t="s">
        <v>23576</v>
      </c>
    </row>
    <row r="5618" spans="1:11" x14ac:dyDescent="0.25">
      <c r="A5618" s="2" t="s">
        <v>23577</v>
      </c>
      <c r="B5618" s="2" t="s">
        <v>21959</v>
      </c>
      <c r="C5618" s="2" t="s">
        <v>11</v>
      </c>
      <c r="D5618" s="2" t="s">
        <v>344</v>
      </c>
      <c r="E5618" s="2" t="s">
        <v>378</v>
      </c>
      <c r="F5618" s="3">
        <v>5</v>
      </c>
      <c r="G5618" s="2" t="s">
        <v>21960</v>
      </c>
      <c r="H5618" s="2" t="s">
        <v>23578</v>
      </c>
      <c r="I5618" s="3" t="s">
        <v>23579</v>
      </c>
      <c r="J5618" s="3" t="s">
        <v>1132</v>
      </c>
      <c r="K5618" s="2" t="s">
        <v>23580</v>
      </c>
    </row>
    <row r="5619" spans="1:11" x14ac:dyDescent="0.25">
      <c r="A5619" s="2" t="s">
        <v>23581</v>
      </c>
      <c r="B5619" s="2" t="s">
        <v>342</v>
      </c>
      <c r="C5619" s="2" t="s">
        <v>11</v>
      </c>
      <c r="D5619" s="2" t="s">
        <v>344</v>
      </c>
      <c r="E5619" s="2" t="s">
        <v>378</v>
      </c>
      <c r="F5619" s="3">
        <v>6</v>
      </c>
      <c r="G5619" s="2" t="s">
        <v>21954</v>
      </c>
      <c r="H5619" s="2" t="s">
        <v>23582</v>
      </c>
      <c r="I5619" s="3" t="s">
        <v>23583</v>
      </c>
      <c r="J5619" s="3" t="s">
        <v>1132</v>
      </c>
      <c r="K5619" s="2" t="s">
        <v>23584</v>
      </c>
    </row>
    <row r="5620" spans="1:11" x14ac:dyDescent="0.25">
      <c r="A5620" s="2" t="s">
        <v>23585</v>
      </c>
      <c r="B5620" s="2" t="s">
        <v>21959</v>
      </c>
      <c r="C5620" s="2" t="s">
        <v>11</v>
      </c>
      <c r="D5620" s="2" t="s">
        <v>344</v>
      </c>
      <c r="E5620" s="2" t="s">
        <v>378</v>
      </c>
      <c r="F5620" s="3">
        <v>6</v>
      </c>
      <c r="G5620" s="2" t="s">
        <v>21960</v>
      </c>
      <c r="H5620" s="2" t="s">
        <v>23586</v>
      </c>
      <c r="I5620" s="3" t="s">
        <v>23587</v>
      </c>
      <c r="J5620" s="3" t="s">
        <v>1132</v>
      </c>
      <c r="K5620" s="2" t="s">
        <v>23588</v>
      </c>
    </row>
    <row r="5621" spans="1:11" x14ac:dyDescent="0.25">
      <c r="A5621" s="2" t="s">
        <v>23589</v>
      </c>
      <c r="B5621" s="2" t="s">
        <v>342</v>
      </c>
      <c r="C5621" s="2" t="s">
        <v>11</v>
      </c>
      <c r="D5621" s="2" t="s">
        <v>344</v>
      </c>
      <c r="E5621" s="2" t="s">
        <v>393</v>
      </c>
      <c r="F5621" s="3">
        <v>1</v>
      </c>
      <c r="G5621" s="2" t="s">
        <v>21949</v>
      </c>
      <c r="H5621" s="2" t="s">
        <v>23590</v>
      </c>
      <c r="I5621" s="3" t="s">
        <v>23591</v>
      </c>
      <c r="J5621" s="3" t="s">
        <v>1098</v>
      </c>
      <c r="K5621" s="2" t="s">
        <v>23592</v>
      </c>
    </row>
    <row r="5622" spans="1:11" x14ac:dyDescent="0.25">
      <c r="A5622" s="2" t="s">
        <v>23593</v>
      </c>
      <c r="B5622" s="2" t="s">
        <v>342</v>
      </c>
      <c r="C5622" s="2" t="s">
        <v>11</v>
      </c>
      <c r="D5622" s="2" t="s">
        <v>344</v>
      </c>
      <c r="E5622" s="2" t="s">
        <v>393</v>
      </c>
      <c r="F5622" s="3">
        <v>1</v>
      </c>
      <c r="G5622" s="2" t="s">
        <v>21954</v>
      </c>
      <c r="H5622" s="2" t="s">
        <v>23594</v>
      </c>
      <c r="I5622" s="3" t="s">
        <v>23595</v>
      </c>
      <c r="J5622" s="3" t="s">
        <v>1098</v>
      </c>
      <c r="K5622" s="2" t="s">
        <v>23596</v>
      </c>
    </row>
    <row r="5623" spans="1:11" x14ac:dyDescent="0.25">
      <c r="A5623" s="2" t="s">
        <v>23597</v>
      </c>
      <c r="B5623" s="2" t="s">
        <v>21959</v>
      </c>
      <c r="C5623" s="2" t="s">
        <v>11</v>
      </c>
      <c r="D5623" s="2" t="s">
        <v>344</v>
      </c>
      <c r="E5623" s="2" t="s">
        <v>393</v>
      </c>
      <c r="F5623" s="3">
        <v>1</v>
      </c>
      <c r="G5623" s="2" t="s">
        <v>21960</v>
      </c>
      <c r="H5623" s="2" t="s">
        <v>23598</v>
      </c>
      <c r="I5623" s="3" t="s">
        <v>23599</v>
      </c>
      <c r="J5623" s="3" t="s">
        <v>1098</v>
      </c>
      <c r="K5623" s="2" t="s">
        <v>23600</v>
      </c>
    </row>
    <row r="5624" spans="1:11" x14ac:dyDescent="0.25">
      <c r="A5624" s="2" t="s">
        <v>23601</v>
      </c>
      <c r="B5624" s="2" t="s">
        <v>346</v>
      </c>
      <c r="C5624" s="2" t="s">
        <v>16</v>
      </c>
      <c r="D5624" s="2" t="s">
        <v>344</v>
      </c>
      <c r="E5624" s="2" t="s">
        <v>393</v>
      </c>
      <c r="F5624" s="3">
        <v>1</v>
      </c>
      <c r="G5624" s="2" t="s">
        <v>21954</v>
      </c>
      <c r="H5624" s="2" t="s">
        <v>23602</v>
      </c>
      <c r="I5624" s="3" t="s">
        <v>23603</v>
      </c>
      <c r="J5624" s="3" t="s">
        <v>1098</v>
      </c>
      <c r="K5624" s="2" t="s">
        <v>23604</v>
      </c>
    </row>
    <row r="5625" spans="1:11" x14ac:dyDescent="0.25">
      <c r="A5625" s="2" t="s">
        <v>23605</v>
      </c>
      <c r="B5625" s="2" t="s">
        <v>21969</v>
      </c>
      <c r="C5625" s="2" t="s">
        <v>16</v>
      </c>
      <c r="D5625" s="2" t="s">
        <v>344</v>
      </c>
      <c r="E5625" s="2" t="s">
        <v>393</v>
      </c>
      <c r="F5625" s="3">
        <v>1</v>
      </c>
      <c r="G5625" s="2" t="s">
        <v>21960</v>
      </c>
      <c r="H5625" s="2" t="s">
        <v>23606</v>
      </c>
      <c r="I5625" s="3" t="s">
        <v>23607</v>
      </c>
      <c r="J5625" s="3" t="s">
        <v>1098</v>
      </c>
      <c r="K5625" s="2" t="s">
        <v>23608</v>
      </c>
    </row>
    <row r="5626" spans="1:11" x14ac:dyDescent="0.25">
      <c r="A5626" s="2" t="s">
        <v>23609</v>
      </c>
      <c r="B5626" s="2" t="s">
        <v>347</v>
      </c>
      <c r="C5626" s="2" t="s">
        <v>20</v>
      </c>
      <c r="D5626" s="2" t="s">
        <v>344</v>
      </c>
      <c r="E5626" s="2" t="s">
        <v>393</v>
      </c>
      <c r="F5626" s="3">
        <v>1</v>
      </c>
      <c r="G5626" s="2" t="s">
        <v>21954</v>
      </c>
      <c r="H5626" s="2" t="s">
        <v>23610</v>
      </c>
      <c r="I5626" s="3" t="s">
        <v>23611</v>
      </c>
      <c r="J5626" s="3" t="s">
        <v>1098</v>
      </c>
      <c r="K5626" s="2" t="s">
        <v>23612</v>
      </c>
    </row>
    <row r="5627" spans="1:11" x14ac:dyDescent="0.25">
      <c r="A5627" s="2" t="s">
        <v>23613</v>
      </c>
      <c r="B5627" s="2" t="s">
        <v>21978</v>
      </c>
      <c r="C5627" s="2" t="s">
        <v>20</v>
      </c>
      <c r="D5627" s="2" t="s">
        <v>344</v>
      </c>
      <c r="E5627" s="2" t="s">
        <v>393</v>
      </c>
      <c r="F5627" s="3">
        <v>1</v>
      </c>
      <c r="G5627" s="2" t="s">
        <v>21960</v>
      </c>
      <c r="H5627" s="2" t="s">
        <v>23614</v>
      </c>
      <c r="I5627" s="3" t="s">
        <v>23615</v>
      </c>
      <c r="J5627" s="3" t="s">
        <v>1098</v>
      </c>
      <c r="K5627" s="2" t="s">
        <v>23616</v>
      </c>
    </row>
    <row r="5628" spans="1:11" x14ac:dyDescent="0.25">
      <c r="A5628" s="2" t="s">
        <v>23617</v>
      </c>
      <c r="B5628" s="2" t="s">
        <v>348</v>
      </c>
      <c r="C5628" s="2" t="s">
        <v>27</v>
      </c>
      <c r="D5628" s="2" t="s">
        <v>344</v>
      </c>
      <c r="E5628" s="2" t="s">
        <v>393</v>
      </c>
      <c r="F5628" s="3">
        <v>1</v>
      </c>
      <c r="G5628" s="2" t="s">
        <v>21954</v>
      </c>
      <c r="H5628" s="2" t="s">
        <v>23618</v>
      </c>
      <c r="I5628" s="3" t="s">
        <v>23619</v>
      </c>
      <c r="J5628" s="3" t="s">
        <v>1098</v>
      </c>
      <c r="K5628" s="2" t="s">
        <v>23620</v>
      </c>
    </row>
    <row r="5629" spans="1:11" x14ac:dyDescent="0.25">
      <c r="A5629" s="2" t="s">
        <v>23621</v>
      </c>
      <c r="B5629" s="2" t="s">
        <v>21987</v>
      </c>
      <c r="C5629" s="2" t="s">
        <v>27</v>
      </c>
      <c r="D5629" s="2" t="s">
        <v>344</v>
      </c>
      <c r="E5629" s="2" t="s">
        <v>393</v>
      </c>
      <c r="F5629" s="3">
        <v>1</v>
      </c>
      <c r="G5629" s="2" t="s">
        <v>21960</v>
      </c>
      <c r="H5629" s="2" t="s">
        <v>23622</v>
      </c>
      <c r="I5629" s="3" t="s">
        <v>23623</v>
      </c>
      <c r="J5629" s="3" t="s">
        <v>1098</v>
      </c>
      <c r="K5629" s="2" t="s">
        <v>23624</v>
      </c>
    </row>
    <row r="5630" spans="1:11" x14ac:dyDescent="0.25">
      <c r="A5630" s="2" t="s">
        <v>23625</v>
      </c>
      <c r="B5630" s="2" t="s">
        <v>349</v>
      </c>
      <c r="C5630" s="2" t="s">
        <v>31</v>
      </c>
      <c r="D5630" s="2" t="s">
        <v>344</v>
      </c>
      <c r="E5630" s="2" t="s">
        <v>393</v>
      </c>
      <c r="F5630" s="3">
        <v>1</v>
      </c>
      <c r="G5630" s="2" t="s">
        <v>21954</v>
      </c>
      <c r="H5630" s="2" t="s">
        <v>23626</v>
      </c>
      <c r="I5630" s="3" t="s">
        <v>23627</v>
      </c>
      <c r="J5630" s="3" t="s">
        <v>1098</v>
      </c>
      <c r="K5630" s="2" t="s">
        <v>23628</v>
      </c>
    </row>
    <row r="5631" spans="1:11" x14ac:dyDescent="0.25">
      <c r="A5631" s="2" t="s">
        <v>23629</v>
      </c>
      <c r="B5631" s="2" t="s">
        <v>21996</v>
      </c>
      <c r="C5631" s="2" t="s">
        <v>31</v>
      </c>
      <c r="D5631" s="2" t="s">
        <v>344</v>
      </c>
      <c r="E5631" s="2" t="s">
        <v>393</v>
      </c>
      <c r="F5631" s="3">
        <v>1</v>
      </c>
      <c r="G5631" s="2" t="s">
        <v>21960</v>
      </c>
      <c r="H5631" s="2" t="s">
        <v>23630</v>
      </c>
      <c r="I5631" s="3" t="s">
        <v>23631</v>
      </c>
      <c r="J5631" s="3" t="s">
        <v>1098</v>
      </c>
      <c r="K5631" s="2" t="s">
        <v>23632</v>
      </c>
    </row>
    <row r="5632" spans="1:11" x14ac:dyDescent="0.25">
      <c r="A5632" s="2" t="s">
        <v>23633</v>
      </c>
      <c r="B5632" s="2" t="s">
        <v>350</v>
      </c>
      <c r="C5632" s="2" t="s">
        <v>34</v>
      </c>
      <c r="D5632" s="2" t="s">
        <v>344</v>
      </c>
      <c r="E5632" s="2" t="s">
        <v>393</v>
      </c>
      <c r="F5632" s="3">
        <v>1</v>
      </c>
      <c r="G5632" s="2" t="s">
        <v>21954</v>
      </c>
      <c r="H5632" s="2" t="s">
        <v>23634</v>
      </c>
      <c r="I5632" s="3" t="s">
        <v>23635</v>
      </c>
      <c r="J5632" s="3" t="s">
        <v>1098</v>
      </c>
      <c r="K5632" s="2" t="s">
        <v>23636</v>
      </c>
    </row>
    <row r="5633" spans="1:11" x14ac:dyDescent="0.25">
      <c r="A5633" s="2" t="s">
        <v>23637</v>
      </c>
      <c r="B5633" s="2" t="s">
        <v>22014</v>
      </c>
      <c r="C5633" s="2" t="s">
        <v>34</v>
      </c>
      <c r="D5633" s="2" t="s">
        <v>344</v>
      </c>
      <c r="E5633" s="2" t="s">
        <v>393</v>
      </c>
      <c r="F5633" s="3">
        <v>1</v>
      </c>
      <c r="G5633" s="2" t="s">
        <v>21960</v>
      </c>
      <c r="H5633" s="2" t="s">
        <v>23638</v>
      </c>
      <c r="I5633" s="3" t="s">
        <v>23639</v>
      </c>
      <c r="J5633" s="3" t="s">
        <v>1098</v>
      </c>
      <c r="K5633" s="2" t="s">
        <v>23640</v>
      </c>
    </row>
    <row r="5634" spans="1:11" x14ac:dyDescent="0.25">
      <c r="A5634" s="2" t="s">
        <v>23641</v>
      </c>
      <c r="B5634" s="2" t="s">
        <v>351</v>
      </c>
      <c r="C5634" s="2" t="s">
        <v>24</v>
      </c>
      <c r="D5634" s="2" t="s">
        <v>344</v>
      </c>
      <c r="E5634" s="2" t="s">
        <v>393</v>
      </c>
      <c r="F5634" s="3">
        <v>1</v>
      </c>
      <c r="G5634" s="2" t="s">
        <v>21954</v>
      </c>
      <c r="H5634" s="2" t="s">
        <v>23642</v>
      </c>
      <c r="I5634" s="3" t="s">
        <v>23643</v>
      </c>
      <c r="J5634" s="3" t="s">
        <v>1098</v>
      </c>
      <c r="K5634" s="2" t="s">
        <v>23644</v>
      </c>
    </row>
    <row r="5635" spans="1:11" x14ac:dyDescent="0.25">
      <c r="A5635" s="2" t="s">
        <v>23645</v>
      </c>
      <c r="B5635" s="2" t="s">
        <v>22005</v>
      </c>
      <c r="C5635" s="2" t="s">
        <v>24</v>
      </c>
      <c r="D5635" s="2" t="s">
        <v>344</v>
      </c>
      <c r="E5635" s="2" t="s">
        <v>393</v>
      </c>
      <c r="F5635" s="3">
        <v>1</v>
      </c>
      <c r="G5635" s="2" t="s">
        <v>21960</v>
      </c>
      <c r="H5635" s="2" t="s">
        <v>23646</v>
      </c>
      <c r="I5635" s="3" t="s">
        <v>23647</v>
      </c>
      <c r="J5635" s="3" t="s">
        <v>1098</v>
      </c>
      <c r="K5635" s="2" t="s">
        <v>23648</v>
      </c>
    </row>
    <row r="5636" spans="1:11" x14ac:dyDescent="0.25">
      <c r="A5636" s="2" t="s">
        <v>23649</v>
      </c>
      <c r="B5636" s="2" t="s">
        <v>352</v>
      </c>
      <c r="C5636" s="2" t="s">
        <v>38</v>
      </c>
      <c r="D5636" s="2" t="s">
        <v>344</v>
      </c>
      <c r="E5636" s="2" t="s">
        <v>393</v>
      </c>
      <c r="F5636" s="3">
        <v>1</v>
      </c>
      <c r="G5636" s="2" t="s">
        <v>21954</v>
      </c>
      <c r="H5636" s="2" t="s">
        <v>23650</v>
      </c>
      <c r="I5636" s="3" t="s">
        <v>23651</v>
      </c>
      <c r="J5636" s="3" t="s">
        <v>1098</v>
      </c>
      <c r="K5636" s="2" t="s">
        <v>23652</v>
      </c>
    </row>
    <row r="5637" spans="1:11" x14ac:dyDescent="0.25">
      <c r="A5637" s="2" t="s">
        <v>23653</v>
      </c>
      <c r="B5637" s="2" t="s">
        <v>22023</v>
      </c>
      <c r="C5637" s="2" t="s">
        <v>38</v>
      </c>
      <c r="D5637" s="2" t="s">
        <v>344</v>
      </c>
      <c r="E5637" s="2" t="s">
        <v>393</v>
      </c>
      <c r="F5637" s="3">
        <v>1</v>
      </c>
      <c r="G5637" s="2" t="s">
        <v>21960</v>
      </c>
      <c r="H5637" s="2" t="s">
        <v>23654</v>
      </c>
      <c r="I5637" s="3" t="s">
        <v>23655</v>
      </c>
      <c r="J5637" s="3" t="s">
        <v>1132</v>
      </c>
      <c r="K5637" s="2" t="s">
        <v>23656</v>
      </c>
    </row>
    <row r="5638" spans="1:11" x14ac:dyDescent="0.25">
      <c r="A5638" s="2" t="s">
        <v>23657</v>
      </c>
      <c r="B5638" s="2" t="s">
        <v>342</v>
      </c>
      <c r="C5638" s="2" t="s">
        <v>11</v>
      </c>
      <c r="D5638" s="2" t="s">
        <v>344</v>
      </c>
      <c r="E5638" s="2" t="s">
        <v>393</v>
      </c>
      <c r="F5638" s="3">
        <v>2</v>
      </c>
      <c r="G5638" s="2" t="s">
        <v>22028</v>
      </c>
      <c r="H5638" s="2" t="s">
        <v>23658</v>
      </c>
      <c r="I5638" s="3" t="s">
        <v>23659</v>
      </c>
      <c r="J5638" s="3" t="s">
        <v>1098</v>
      </c>
      <c r="K5638" s="2" t="s">
        <v>23660</v>
      </c>
    </row>
    <row r="5639" spans="1:11" x14ac:dyDescent="0.25">
      <c r="A5639" s="2" t="s">
        <v>23661</v>
      </c>
      <c r="B5639" s="2" t="s">
        <v>342</v>
      </c>
      <c r="C5639" s="2" t="s">
        <v>11</v>
      </c>
      <c r="D5639" s="2" t="s">
        <v>344</v>
      </c>
      <c r="E5639" s="2" t="s">
        <v>393</v>
      </c>
      <c r="F5639" s="3">
        <v>2</v>
      </c>
      <c r="G5639" s="2" t="s">
        <v>21954</v>
      </c>
      <c r="H5639" s="2" t="s">
        <v>23662</v>
      </c>
      <c r="I5639" s="3" t="s">
        <v>23663</v>
      </c>
      <c r="J5639" s="3" t="s">
        <v>1098</v>
      </c>
      <c r="K5639" s="2" t="s">
        <v>23664</v>
      </c>
    </row>
    <row r="5640" spans="1:11" x14ac:dyDescent="0.25">
      <c r="A5640" s="2" t="s">
        <v>23665</v>
      </c>
      <c r="B5640" s="2" t="s">
        <v>21959</v>
      </c>
      <c r="C5640" s="2" t="s">
        <v>11</v>
      </c>
      <c r="D5640" s="2" t="s">
        <v>344</v>
      </c>
      <c r="E5640" s="2" t="s">
        <v>393</v>
      </c>
      <c r="F5640" s="3">
        <v>2</v>
      </c>
      <c r="G5640" s="2" t="s">
        <v>21960</v>
      </c>
      <c r="H5640" s="2" t="s">
        <v>23666</v>
      </c>
      <c r="I5640" s="3" t="s">
        <v>23667</v>
      </c>
      <c r="J5640" s="3" t="s">
        <v>1098</v>
      </c>
      <c r="K5640" s="2" t="s">
        <v>23668</v>
      </c>
    </row>
    <row r="5641" spans="1:11" x14ac:dyDescent="0.25">
      <c r="A5641" s="2" t="s">
        <v>23669</v>
      </c>
      <c r="B5641" s="2" t="s">
        <v>346</v>
      </c>
      <c r="C5641" s="2" t="s">
        <v>16</v>
      </c>
      <c r="D5641" s="2" t="s">
        <v>344</v>
      </c>
      <c r="E5641" s="2" t="s">
        <v>393</v>
      </c>
      <c r="F5641" s="3">
        <v>2</v>
      </c>
      <c r="G5641" s="2" t="s">
        <v>21954</v>
      </c>
      <c r="H5641" s="2" t="s">
        <v>23670</v>
      </c>
      <c r="I5641" s="3" t="s">
        <v>23671</v>
      </c>
      <c r="J5641" s="3" t="s">
        <v>1098</v>
      </c>
      <c r="K5641" s="2" t="s">
        <v>23672</v>
      </c>
    </row>
    <row r="5642" spans="1:11" x14ac:dyDescent="0.25">
      <c r="A5642" s="2" t="s">
        <v>23673</v>
      </c>
      <c r="B5642" s="2" t="s">
        <v>21969</v>
      </c>
      <c r="C5642" s="2" t="s">
        <v>16</v>
      </c>
      <c r="D5642" s="2" t="s">
        <v>344</v>
      </c>
      <c r="E5642" s="2" t="s">
        <v>393</v>
      </c>
      <c r="F5642" s="3">
        <v>2</v>
      </c>
      <c r="G5642" s="2" t="s">
        <v>21960</v>
      </c>
      <c r="H5642" s="2" t="s">
        <v>23674</v>
      </c>
      <c r="I5642" s="3" t="s">
        <v>23675</v>
      </c>
      <c r="J5642" s="3" t="s">
        <v>1098</v>
      </c>
      <c r="K5642" s="2" t="s">
        <v>23676</v>
      </c>
    </row>
    <row r="5643" spans="1:11" x14ac:dyDescent="0.25">
      <c r="A5643" s="2" t="s">
        <v>23677</v>
      </c>
      <c r="B5643" s="2" t="s">
        <v>349</v>
      </c>
      <c r="C5643" s="2" t="s">
        <v>31</v>
      </c>
      <c r="D5643" s="2" t="s">
        <v>344</v>
      </c>
      <c r="E5643" s="2" t="s">
        <v>393</v>
      </c>
      <c r="F5643" s="3">
        <v>2</v>
      </c>
      <c r="G5643" s="2" t="s">
        <v>21954</v>
      </c>
      <c r="H5643" s="2" t="s">
        <v>23678</v>
      </c>
      <c r="I5643" s="3" t="s">
        <v>23679</v>
      </c>
      <c r="J5643" s="3" t="s">
        <v>1098</v>
      </c>
      <c r="K5643" s="2" t="s">
        <v>23680</v>
      </c>
    </row>
    <row r="5644" spans="1:11" x14ac:dyDescent="0.25">
      <c r="A5644" s="2" t="s">
        <v>23681</v>
      </c>
      <c r="B5644" s="2" t="s">
        <v>21996</v>
      </c>
      <c r="C5644" s="2" t="s">
        <v>31</v>
      </c>
      <c r="D5644" s="2" t="s">
        <v>344</v>
      </c>
      <c r="E5644" s="2" t="s">
        <v>393</v>
      </c>
      <c r="F5644" s="3">
        <v>2</v>
      </c>
      <c r="G5644" s="2" t="s">
        <v>21960</v>
      </c>
      <c r="H5644" s="2" t="s">
        <v>23682</v>
      </c>
      <c r="I5644" s="3" t="s">
        <v>23683</v>
      </c>
      <c r="J5644" s="3" t="s">
        <v>1098</v>
      </c>
      <c r="K5644" s="2" t="s">
        <v>23684</v>
      </c>
    </row>
    <row r="5645" spans="1:11" x14ac:dyDescent="0.25">
      <c r="A5645" s="2" t="s">
        <v>23685</v>
      </c>
      <c r="B5645" s="2" t="s">
        <v>352</v>
      </c>
      <c r="C5645" s="2" t="s">
        <v>38</v>
      </c>
      <c r="D5645" s="2" t="s">
        <v>344</v>
      </c>
      <c r="E5645" s="2" t="s">
        <v>393</v>
      </c>
      <c r="F5645" s="3">
        <v>2</v>
      </c>
      <c r="G5645" s="2" t="s">
        <v>21954</v>
      </c>
      <c r="H5645" s="2" t="s">
        <v>23686</v>
      </c>
      <c r="I5645" s="3" t="s">
        <v>23687</v>
      </c>
      <c r="J5645" s="3" t="s">
        <v>1098</v>
      </c>
      <c r="K5645" s="2" t="s">
        <v>23688</v>
      </c>
    </row>
    <row r="5646" spans="1:11" x14ac:dyDescent="0.25">
      <c r="A5646" s="2" t="s">
        <v>23689</v>
      </c>
      <c r="B5646" s="2" t="s">
        <v>22023</v>
      </c>
      <c r="C5646" s="2" t="s">
        <v>38</v>
      </c>
      <c r="D5646" s="2" t="s">
        <v>344</v>
      </c>
      <c r="E5646" s="2" t="s">
        <v>393</v>
      </c>
      <c r="F5646" s="3">
        <v>2</v>
      </c>
      <c r="G5646" s="2" t="s">
        <v>21960</v>
      </c>
      <c r="H5646" s="2" t="s">
        <v>23690</v>
      </c>
      <c r="I5646" s="3" t="s">
        <v>23691</v>
      </c>
      <c r="J5646" s="3" t="s">
        <v>1098</v>
      </c>
      <c r="K5646" s="2" t="s">
        <v>23692</v>
      </c>
    </row>
    <row r="5647" spans="1:11" x14ac:dyDescent="0.25">
      <c r="A5647" s="2" t="s">
        <v>23693</v>
      </c>
      <c r="B5647" s="2" t="s">
        <v>342</v>
      </c>
      <c r="C5647" s="2" t="s">
        <v>11</v>
      </c>
      <c r="D5647" s="2" t="s">
        <v>344</v>
      </c>
      <c r="E5647" s="2" t="s">
        <v>393</v>
      </c>
      <c r="F5647" s="3">
        <v>3</v>
      </c>
      <c r="G5647" s="2" t="s">
        <v>21954</v>
      </c>
      <c r="H5647" s="2" t="s">
        <v>23694</v>
      </c>
      <c r="I5647" s="3" t="s">
        <v>23695</v>
      </c>
      <c r="J5647" s="3" t="s">
        <v>1098</v>
      </c>
      <c r="K5647" s="2" t="s">
        <v>23696</v>
      </c>
    </row>
    <row r="5648" spans="1:11" x14ac:dyDescent="0.25">
      <c r="A5648" s="2" t="s">
        <v>23697</v>
      </c>
      <c r="B5648" s="2" t="s">
        <v>21959</v>
      </c>
      <c r="C5648" s="2" t="s">
        <v>11</v>
      </c>
      <c r="D5648" s="2" t="s">
        <v>344</v>
      </c>
      <c r="E5648" s="2" t="s">
        <v>393</v>
      </c>
      <c r="F5648" s="3">
        <v>3</v>
      </c>
      <c r="G5648" s="2" t="s">
        <v>21960</v>
      </c>
      <c r="H5648" s="2" t="s">
        <v>23698</v>
      </c>
      <c r="I5648" s="3" t="s">
        <v>23699</v>
      </c>
      <c r="J5648" s="3" t="s">
        <v>1098</v>
      </c>
      <c r="K5648" s="2" t="s">
        <v>23700</v>
      </c>
    </row>
    <row r="5649" spans="1:11" x14ac:dyDescent="0.25">
      <c r="A5649" s="2" t="s">
        <v>23701</v>
      </c>
      <c r="B5649" s="2" t="s">
        <v>342</v>
      </c>
      <c r="C5649" s="2" t="s">
        <v>11</v>
      </c>
      <c r="D5649" s="2" t="s">
        <v>344</v>
      </c>
      <c r="E5649" s="2" t="s">
        <v>393</v>
      </c>
      <c r="F5649" s="3">
        <v>4</v>
      </c>
      <c r="G5649" s="2" t="s">
        <v>21954</v>
      </c>
      <c r="H5649" s="2" t="s">
        <v>23702</v>
      </c>
      <c r="I5649" s="3" t="s">
        <v>23703</v>
      </c>
      <c r="J5649" s="3" t="s">
        <v>1098</v>
      </c>
      <c r="K5649" s="2" t="s">
        <v>23704</v>
      </c>
    </row>
    <row r="5650" spans="1:11" x14ac:dyDescent="0.25">
      <c r="A5650" s="2" t="s">
        <v>23705</v>
      </c>
      <c r="B5650" s="2" t="s">
        <v>21959</v>
      </c>
      <c r="C5650" s="2" t="s">
        <v>11</v>
      </c>
      <c r="D5650" s="2" t="s">
        <v>344</v>
      </c>
      <c r="E5650" s="2" t="s">
        <v>393</v>
      </c>
      <c r="F5650" s="3">
        <v>4</v>
      </c>
      <c r="G5650" s="2" t="s">
        <v>21960</v>
      </c>
      <c r="H5650" s="2" t="s">
        <v>23706</v>
      </c>
      <c r="I5650" s="3" t="s">
        <v>23707</v>
      </c>
      <c r="J5650" s="3" t="s">
        <v>1098</v>
      </c>
      <c r="K5650" s="2" t="s">
        <v>23708</v>
      </c>
    </row>
    <row r="5651" spans="1:11" x14ac:dyDescent="0.25">
      <c r="A5651" s="2" t="s">
        <v>23709</v>
      </c>
      <c r="B5651" s="2" t="s">
        <v>342</v>
      </c>
      <c r="C5651" s="2" t="s">
        <v>11</v>
      </c>
      <c r="D5651" s="2" t="s">
        <v>344</v>
      </c>
      <c r="E5651" s="2" t="s">
        <v>393</v>
      </c>
      <c r="F5651" s="3">
        <v>5</v>
      </c>
      <c r="G5651" s="2" t="s">
        <v>21954</v>
      </c>
      <c r="H5651" s="2" t="s">
        <v>23710</v>
      </c>
      <c r="I5651" s="3" t="s">
        <v>23711</v>
      </c>
      <c r="J5651" s="3" t="s">
        <v>1098</v>
      </c>
      <c r="K5651" s="2" t="s">
        <v>23712</v>
      </c>
    </row>
    <row r="5652" spans="1:11" x14ac:dyDescent="0.25">
      <c r="A5652" s="2" t="s">
        <v>23713</v>
      </c>
      <c r="B5652" s="2" t="s">
        <v>21959</v>
      </c>
      <c r="C5652" s="2" t="s">
        <v>11</v>
      </c>
      <c r="D5652" s="2" t="s">
        <v>344</v>
      </c>
      <c r="E5652" s="2" t="s">
        <v>393</v>
      </c>
      <c r="F5652" s="3">
        <v>5</v>
      </c>
      <c r="G5652" s="2" t="s">
        <v>21960</v>
      </c>
      <c r="H5652" s="2" t="s">
        <v>23714</v>
      </c>
      <c r="I5652" s="3" t="s">
        <v>23715</v>
      </c>
      <c r="J5652" s="3" t="s">
        <v>1098</v>
      </c>
      <c r="K5652" s="2" t="s">
        <v>23716</v>
      </c>
    </row>
    <row r="5653" spans="1:11" x14ac:dyDescent="0.25">
      <c r="A5653" s="2" t="s">
        <v>23717</v>
      </c>
      <c r="B5653" s="2" t="s">
        <v>342</v>
      </c>
      <c r="C5653" s="2" t="s">
        <v>11</v>
      </c>
      <c r="D5653" s="2" t="s">
        <v>344</v>
      </c>
      <c r="E5653" s="2" t="s">
        <v>393</v>
      </c>
      <c r="F5653" s="3">
        <v>6</v>
      </c>
      <c r="G5653" s="2" t="s">
        <v>21954</v>
      </c>
      <c r="H5653" s="2" t="s">
        <v>23718</v>
      </c>
      <c r="I5653" s="3" t="s">
        <v>23719</v>
      </c>
      <c r="J5653" s="3" t="s">
        <v>1098</v>
      </c>
      <c r="K5653" s="2" t="s">
        <v>23720</v>
      </c>
    </row>
    <row r="5654" spans="1:11" x14ac:dyDescent="0.25">
      <c r="A5654" s="2" t="s">
        <v>23721</v>
      </c>
      <c r="B5654" s="2" t="s">
        <v>21959</v>
      </c>
      <c r="C5654" s="2" t="s">
        <v>11</v>
      </c>
      <c r="D5654" s="2" t="s">
        <v>344</v>
      </c>
      <c r="E5654" s="2" t="s">
        <v>393</v>
      </c>
      <c r="F5654" s="3">
        <v>6</v>
      </c>
      <c r="G5654" s="2" t="s">
        <v>21960</v>
      </c>
      <c r="H5654" s="2" t="s">
        <v>23722</v>
      </c>
      <c r="I5654" s="3" t="s">
        <v>23723</v>
      </c>
      <c r="J5654" s="3" t="s">
        <v>1098</v>
      </c>
      <c r="K5654" s="2" t="s">
        <v>23724</v>
      </c>
    </row>
    <row r="5655" spans="1:11" x14ac:dyDescent="0.25">
      <c r="A5655" s="2" t="s">
        <v>23725</v>
      </c>
      <c r="B5655" s="2" t="s">
        <v>342</v>
      </c>
      <c r="C5655" s="2" t="s">
        <v>11</v>
      </c>
      <c r="D5655" s="2" t="s">
        <v>344</v>
      </c>
      <c r="E5655" s="2" t="s">
        <v>23726</v>
      </c>
      <c r="F5655" s="3">
        <v>1</v>
      </c>
      <c r="G5655" s="2" t="s">
        <v>21949</v>
      </c>
      <c r="H5655" s="2" t="s">
        <v>23727</v>
      </c>
      <c r="I5655" s="3" t="s">
        <v>23728</v>
      </c>
      <c r="J5655" s="3" t="s">
        <v>1132</v>
      </c>
      <c r="K5655" s="2" t="s">
        <v>23729</v>
      </c>
    </row>
    <row r="5656" spans="1:11" x14ac:dyDescent="0.25">
      <c r="A5656" s="2" t="s">
        <v>23730</v>
      </c>
      <c r="B5656" s="2" t="s">
        <v>342</v>
      </c>
      <c r="C5656" s="2" t="s">
        <v>11</v>
      </c>
      <c r="D5656" s="2" t="s">
        <v>344</v>
      </c>
      <c r="E5656" s="2" t="s">
        <v>23726</v>
      </c>
      <c r="F5656" s="3">
        <v>1</v>
      </c>
      <c r="G5656" s="2" t="s">
        <v>21954</v>
      </c>
      <c r="H5656" s="2" t="s">
        <v>23731</v>
      </c>
      <c r="I5656" s="3" t="s">
        <v>23732</v>
      </c>
      <c r="J5656" s="3" t="s">
        <v>1132</v>
      </c>
      <c r="K5656" s="2" t="s">
        <v>23733</v>
      </c>
    </row>
    <row r="5657" spans="1:11" x14ac:dyDescent="0.25">
      <c r="A5657" s="2" t="s">
        <v>23734</v>
      </c>
      <c r="B5657" s="2" t="s">
        <v>21959</v>
      </c>
      <c r="C5657" s="2" t="s">
        <v>11</v>
      </c>
      <c r="D5657" s="2" t="s">
        <v>344</v>
      </c>
      <c r="E5657" s="2" t="s">
        <v>23726</v>
      </c>
      <c r="F5657" s="3">
        <v>1</v>
      </c>
      <c r="G5657" s="2" t="s">
        <v>21960</v>
      </c>
      <c r="H5657" s="2" t="s">
        <v>23735</v>
      </c>
      <c r="I5657" s="3" t="s">
        <v>23736</v>
      </c>
      <c r="J5657" s="3" t="s">
        <v>1132</v>
      </c>
      <c r="K5657" s="2" t="s">
        <v>23737</v>
      </c>
    </row>
    <row r="5658" spans="1:11" x14ac:dyDescent="0.25">
      <c r="A5658" s="2" t="s">
        <v>23738</v>
      </c>
      <c r="B5658" s="2" t="s">
        <v>346</v>
      </c>
      <c r="C5658" s="2" t="s">
        <v>16</v>
      </c>
      <c r="D5658" s="2" t="s">
        <v>344</v>
      </c>
      <c r="E5658" s="2" t="s">
        <v>23726</v>
      </c>
      <c r="F5658" s="3">
        <v>1</v>
      </c>
      <c r="G5658" s="2" t="s">
        <v>21954</v>
      </c>
      <c r="H5658" s="2" t="s">
        <v>23739</v>
      </c>
      <c r="I5658" s="3" t="s">
        <v>23740</v>
      </c>
      <c r="J5658" s="3" t="s">
        <v>1132</v>
      </c>
      <c r="K5658" s="2" t="s">
        <v>23741</v>
      </c>
    </row>
    <row r="5659" spans="1:11" x14ac:dyDescent="0.25">
      <c r="A5659" s="2" t="s">
        <v>23742</v>
      </c>
      <c r="B5659" s="2" t="s">
        <v>21969</v>
      </c>
      <c r="C5659" s="2" t="s">
        <v>16</v>
      </c>
      <c r="D5659" s="2" t="s">
        <v>344</v>
      </c>
      <c r="E5659" s="2" t="s">
        <v>23726</v>
      </c>
      <c r="F5659" s="3">
        <v>1</v>
      </c>
      <c r="G5659" s="2" t="s">
        <v>21960</v>
      </c>
      <c r="H5659" s="2" t="s">
        <v>23743</v>
      </c>
      <c r="I5659" s="3" t="s">
        <v>23744</v>
      </c>
      <c r="J5659" s="3" t="s">
        <v>1132</v>
      </c>
      <c r="K5659" s="2" t="s">
        <v>23745</v>
      </c>
    </row>
    <row r="5660" spans="1:11" x14ac:dyDescent="0.25">
      <c r="A5660" s="2" t="s">
        <v>23746</v>
      </c>
      <c r="B5660" s="2" t="s">
        <v>348</v>
      </c>
      <c r="C5660" s="2" t="s">
        <v>27</v>
      </c>
      <c r="D5660" s="2" t="s">
        <v>344</v>
      </c>
      <c r="E5660" s="2" t="s">
        <v>23726</v>
      </c>
      <c r="F5660" s="3">
        <v>1</v>
      </c>
      <c r="G5660" s="2" t="s">
        <v>21954</v>
      </c>
      <c r="H5660" s="2" t="s">
        <v>23747</v>
      </c>
      <c r="I5660" s="3" t="s">
        <v>23748</v>
      </c>
      <c r="J5660" s="3" t="s">
        <v>1132</v>
      </c>
      <c r="K5660" s="2" t="s">
        <v>23749</v>
      </c>
    </row>
    <row r="5661" spans="1:11" x14ac:dyDescent="0.25">
      <c r="A5661" s="2" t="s">
        <v>23750</v>
      </c>
      <c r="B5661" s="2" t="s">
        <v>21987</v>
      </c>
      <c r="C5661" s="2" t="s">
        <v>27</v>
      </c>
      <c r="D5661" s="2" t="s">
        <v>344</v>
      </c>
      <c r="E5661" s="2" t="s">
        <v>23726</v>
      </c>
      <c r="F5661" s="3">
        <v>1</v>
      </c>
      <c r="G5661" s="2" t="s">
        <v>21960</v>
      </c>
      <c r="H5661" s="2" t="s">
        <v>23751</v>
      </c>
      <c r="I5661" s="3" t="s">
        <v>23752</v>
      </c>
      <c r="J5661" s="3" t="s">
        <v>1132</v>
      </c>
      <c r="K5661" s="2" t="s">
        <v>23753</v>
      </c>
    </row>
    <row r="5662" spans="1:11" x14ac:dyDescent="0.25">
      <c r="A5662" s="2" t="s">
        <v>23754</v>
      </c>
      <c r="B5662" s="2" t="s">
        <v>349</v>
      </c>
      <c r="C5662" s="2" t="s">
        <v>31</v>
      </c>
      <c r="D5662" s="2" t="s">
        <v>344</v>
      </c>
      <c r="E5662" s="2" t="s">
        <v>23726</v>
      </c>
      <c r="F5662" s="3">
        <v>1</v>
      </c>
      <c r="G5662" s="2" t="s">
        <v>21954</v>
      </c>
      <c r="H5662" s="2" t="s">
        <v>23755</v>
      </c>
      <c r="I5662" s="3" t="s">
        <v>23756</v>
      </c>
      <c r="J5662" s="3" t="s">
        <v>1132</v>
      </c>
      <c r="K5662" s="2" t="s">
        <v>23757</v>
      </c>
    </row>
    <row r="5663" spans="1:11" x14ac:dyDescent="0.25">
      <c r="A5663" s="2" t="s">
        <v>23758</v>
      </c>
      <c r="B5663" s="2" t="s">
        <v>342</v>
      </c>
      <c r="C5663" s="2" t="s">
        <v>11</v>
      </c>
      <c r="D5663" s="2" t="s">
        <v>344</v>
      </c>
      <c r="E5663" s="2" t="s">
        <v>23726</v>
      </c>
      <c r="F5663" s="3">
        <v>2</v>
      </c>
      <c r="G5663" s="2" t="s">
        <v>22028</v>
      </c>
      <c r="H5663" s="2" t="s">
        <v>23759</v>
      </c>
      <c r="I5663" s="3" t="s">
        <v>23760</v>
      </c>
      <c r="J5663" s="3" t="s">
        <v>1132</v>
      </c>
      <c r="K5663" s="2" t="s">
        <v>23761</v>
      </c>
    </row>
    <row r="5664" spans="1:11" x14ac:dyDescent="0.25">
      <c r="A5664" s="2" t="s">
        <v>23762</v>
      </c>
      <c r="B5664" s="2" t="s">
        <v>342</v>
      </c>
      <c r="C5664" s="2" t="s">
        <v>11</v>
      </c>
      <c r="D5664" s="2" t="s">
        <v>344</v>
      </c>
      <c r="E5664" s="2" t="s">
        <v>23726</v>
      </c>
      <c r="F5664" s="3">
        <v>2</v>
      </c>
      <c r="G5664" s="2" t="s">
        <v>21954</v>
      </c>
      <c r="H5664" s="2" t="s">
        <v>23763</v>
      </c>
      <c r="I5664" s="3" t="s">
        <v>23764</v>
      </c>
      <c r="J5664" s="3" t="s">
        <v>1132</v>
      </c>
      <c r="K5664" s="2" t="s">
        <v>23765</v>
      </c>
    </row>
    <row r="5665" spans="1:11" x14ac:dyDescent="0.25">
      <c r="A5665" s="2" t="s">
        <v>23766</v>
      </c>
      <c r="B5665" s="2" t="s">
        <v>21959</v>
      </c>
      <c r="C5665" s="2" t="s">
        <v>11</v>
      </c>
      <c r="D5665" s="2" t="s">
        <v>344</v>
      </c>
      <c r="E5665" s="2" t="s">
        <v>23726</v>
      </c>
      <c r="F5665" s="3">
        <v>2</v>
      </c>
      <c r="G5665" s="2" t="s">
        <v>21960</v>
      </c>
      <c r="H5665" s="2" t="s">
        <v>23767</v>
      </c>
      <c r="I5665" s="3" t="s">
        <v>23768</v>
      </c>
      <c r="J5665" s="3" t="s">
        <v>1132</v>
      </c>
      <c r="K5665" s="2" t="s">
        <v>23769</v>
      </c>
    </row>
    <row r="5666" spans="1:11" x14ac:dyDescent="0.25">
      <c r="A5666" s="2" t="s">
        <v>23770</v>
      </c>
      <c r="B5666" s="2" t="s">
        <v>346</v>
      </c>
      <c r="C5666" s="2" t="s">
        <v>16</v>
      </c>
      <c r="D5666" s="2" t="s">
        <v>344</v>
      </c>
      <c r="E5666" s="2" t="s">
        <v>23726</v>
      </c>
      <c r="F5666" s="3">
        <v>2</v>
      </c>
      <c r="G5666" s="2" t="s">
        <v>21954</v>
      </c>
      <c r="H5666" s="2" t="s">
        <v>23771</v>
      </c>
      <c r="I5666" s="3" t="s">
        <v>23772</v>
      </c>
      <c r="J5666" s="3" t="s">
        <v>1132</v>
      </c>
      <c r="K5666" s="2" t="s">
        <v>23773</v>
      </c>
    </row>
    <row r="5667" spans="1:11" x14ac:dyDescent="0.25">
      <c r="A5667" s="2" t="s">
        <v>23774</v>
      </c>
      <c r="B5667" s="2" t="s">
        <v>21969</v>
      </c>
      <c r="C5667" s="2" t="s">
        <v>16</v>
      </c>
      <c r="D5667" s="2" t="s">
        <v>344</v>
      </c>
      <c r="E5667" s="2" t="s">
        <v>23726</v>
      </c>
      <c r="F5667" s="3">
        <v>2</v>
      </c>
      <c r="G5667" s="2" t="s">
        <v>21960</v>
      </c>
      <c r="H5667" s="2" t="s">
        <v>23775</v>
      </c>
      <c r="I5667" s="3" t="s">
        <v>23776</v>
      </c>
      <c r="J5667" s="3" t="s">
        <v>1132</v>
      </c>
      <c r="K5667" s="2" t="s">
        <v>23777</v>
      </c>
    </row>
    <row r="5668" spans="1:11" x14ac:dyDescent="0.25">
      <c r="A5668" s="2" t="s">
        <v>23778</v>
      </c>
      <c r="B5668" s="2" t="s">
        <v>349</v>
      </c>
      <c r="C5668" s="2" t="s">
        <v>31</v>
      </c>
      <c r="D5668" s="2" t="s">
        <v>344</v>
      </c>
      <c r="E5668" s="2" t="s">
        <v>23726</v>
      </c>
      <c r="F5668" s="3">
        <v>2</v>
      </c>
      <c r="G5668" s="2" t="s">
        <v>21954</v>
      </c>
      <c r="H5668" s="2" t="s">
        <v>23779</v>
      </c>
      <c r="I5668" s="3" t="s">
        <v>23780</v>
      </c>
      <c r="J5668" s="3" t="s">
        <v>1132</v>
      </c>
      <c r="K5668" s="2" t="s">
        <v>23781</v>
      </c>
    </row>
    <row r="5669" spans="1:11" x14ac:dyDescent="0.25">
      <c r="A5669" s="2" t="s">
        <v>23782</v>
      </c>
      <c r="B5669" s="2" t="s">
        <v>21996</v>
      </c>
      <c r="C5669" s="2" t="s">
        <v>31</v>
      </c>
      <c r="D5669" s="2" t="s">
        <v>344</v>
      </c>
      <c r="E5669" s="2" t="s">
        <v>23726</v>
      </c>
      <c r="F5669" s="3">
        <v>2</v>
      </c>
      <c r="G5669" s="2" t="s">
        <v>21960</v>
      </c>
      <c r="H5669" s="2" t="s">
        <v>23783</v>
      </c>
      <c r="I5669" s="3" t="s">
        <v>23784</v>
      </c>
      <c r="J5669" s="3" t="s">
        <v>1132</v>
      </c>
      <c r="K5669" s="2" t="s">
        <v>23785</v>
      </c>
    </row>
    <row r="5670" spans="1:11" x14ac:dyDescent="0.25">
      <c r="A5670" s="2" t="s">
        <v>23786</v>
      </c>
      <c r="B5670" s="2" t="s">
        <v>352</v>
      </c>
      <c r="C5670" s="2" t="s">
        <v>38</v>
      </c>
      <c r="D5670" s="2" t="s">
        <v>344</v>
      </c>
      <c r="E5670" s="2" t="s">
        <v>23726</v>
      </c>
      <c r="F5670" s="3">
        <v>2</v>
      </c>
      <c r="G5670" s="2" t="s">
        <v>21954</v>
      </c>
      <c r="H5670" s="2" t="s">
        <v>18017</v>
      </c>
      <c r="I5670" s="3" t="s">
        <v>18018</v>
      </c>
      <c r="J5670" s="3" t="s">
        <v>1132</v>
      </c>
      <c r="K5670" s="2" t="s">
        <v>23787</v>
      </c>
    </row>
    <row r="5671" spans="1:11" x14ac:dyDescent="0.25">
      <c r="A5671" s="2" t="s">
        <v>23786</v>
      </c>
      <c r="B5671" s="2" t="s">
        <v>352</v>
      </c>
      <c r="C5671" s="2" t="s">
        <v>38</v>
      </c>
      <c r="D5671" s="2" t="s">
        <v>344</v>
      </c>
      <c r="E5671" s="2" t="s">
        <v>23726</v>
      </c>
      <c r="F5671" s="3">
        <v>2</v>
      </c>
      <c r="G5671" s="2" t="s">
        <v>21954</v>
      </c>
      <c r="H5671" s="2" t="s">
        <v>23788</v>
      </c>
      <c r="I5671" s="3" t="s">
        <v>23789</v>
      </c>
      <c r="J5671" s="3" t="s">
        <v>1132</v>
      </c>
      <c r="K5671" s="2" t="s">
        <v>23790</v>
      </c>
    </row>
    <row r="5672" spans="1:11" x14ac:dyDescent="0.25">
      <c r="A5672" s="2" t="s">
        <v>23791</v>
      </c>
      <c r="B5672" s="2" t="s">
        <v>22023</v>
      </c>
      <c r="C5672" s="2" t="s">
        <v>38</v>
      </c>
      <c r="D5672" s="2" t="s">
        <v>344</v>
      </c>
      <c r="E5672" s="2" t="s">
        <v>23726</v>
      </c>
      <c r="F5672" s="3">
        <v>2</v>
      </c>
      <c r="G5672" s="2" t="s">
        <v>21960</v>
      </c>
      <c r="H5672" s="2" t="s">
        <v>23792</v>
      </c>
      <c r="I5672" s="3" t="s">
        <v>23793</v>
      </c>
      <c r="J5672" s="3" t="s">
        <v>1132</v>
      </c>
      <c r="K5672" s="2" t="s">
        <v>23794</v>
      </c>
    </row>
    <row r="5673" spans="1:11" x14ac:dyDescent="0.25">
      <c r="A5673" s="2" t="s">
        <v>23795</v>
      </c>
      <c r="B5673" s="2" t="s">
        <v>342</v>
      </c>
      <c r="C5673" s="2" t="s">
        <v>11</v>
      </c>
      <c r="D5673" s="2" t="s">
        <v>344</v>
      </c>
      <c r="E5673" s="2" t="s">
        <v>23726</v>
      </c>
      <c r="F5673" s="3">
        <v>3</v>
      </c>
      <c r="G5673" s="2" t="s">
        <v>21954</v>
      </c>
      <c r="H5673" s="2" t="s">
        <v>23796</v>
      </c>
      <c r="I5673" s="3" t="s">
        <v>23797</v>
      </c>
      <c r="J5673" s="3" t="s">
        <v>1132</v>
      </c>
      <c r="K5673" s="2" t="s">
        <v>23798</v>
      </c>
    </row>
    <row r="5674" spans="1:11" x14ac:dyDescent="0.25">
      <c r="A5674" s="2" t="s">
        <v>23799</v>
      </c>
      <c r="B5674" s="2" t="s">
        <v>21959</v>
      </c>
      <c r="C5674" s="2" t="s">
        <v>11</v>
      </c>
      <c r="D5674" s="2" t="s">
        <v>344</v>
      </c>
      <c r="E5674" s="2" t="s">
        <v>23726</v>
      </c>
      <c r="F5674" s="3">
        <v>3</v>
      </c>
      <c r="G5674" s="2" t="s">
        <v>21960</v>
      </c>
      <c r="H5674" s="2" t="s">
        <v>23800</v>
      </c>
      <c r="I5674" s="3" t="s">
        <v>23801</v>
      </c>
      <c r="J5674" s="3" t="s">
        <v>1132</v>
      </c>
      <c r="K5674" s="2" t="s">
        <v>23802</v>
      </c>
    </row>
    <row r="5675" spans="1:11" x14ac:dyDescent="0.25">
      <c r="A5675" s="2" t="s">
        <v>23803</v>
      </c>
      <c r="B5675" s="2" t="s">
        <v>342</v>
      </c>
      <c r="C5675" s="2" t="s">
        <v>11</v>
      </c>
      <c r="D5675" s="2" t="s">
        <v>344</v>
      </c>
      <c r="E5675" s="2" t="s">
        <v>23726</v>
      </c>
      <c r="F5675" s="3">
        <v>5</v>
      </c>
      <c r="G5675" s="2" t="s">
        <v>21954</v>
      </c>
      <c r="H5675" s="2" t="s">
        <v>23804</v>
      </c>
      <c r="I5675" s="3" t="s">
        <v>23805</v>
      </c>
      <c r="J5675" s="3" t="s">
        <v>1132</v>
      </c>
      <c r="K5675" s="2" t="s">
        <v>23806</v>
      </c>
    </row>
    <row r="5676" spans="1:11" x14ac:dyDescent="0.25">
      <c r="A5676" s="2" t="s">
        <v>23807</v>
      </c>
      <c r="B5676" s="2" t="s">
        <v>21959</v>
      </c>
      <c r="C5676" s="2" t="s">
        <v>11</v>
      </c>
      <c r="D5676" s="2" t="s">
        <v>344</v>
      </c>
      <c r="E5676" s="2" t="s">
        <v>23726</v>
      </c>
      <c r="F5676" s="3">
        <v>5</v>
      </c>
      <c r="G5676" s="2" t="s">
        <v>21960</v>
      </c>
      <c r="H5676" s="2" t="s">
        <v>23808</v>
      </c>
      <c r="I5676" s="3" t="s">
        <v>23809</v>
      </c>
      <c r="J5676" s="3" t="s">
        <v>1132</v>
      </c>
      <c r="K5676" s="2" t="s">
        <v>23810</v>
      </c>
    </row>
    <row r="5677" spans="1:11" x14ac:dyDescent="0.25">
      <c r="A5677" s="2" t="s">
        <v>23811</v>
      </c>
      <c r="B5677" s="2" t="s">
        <v>342</v>
      </c>
      <c r="C5677" s="2" t="s">
        <v>11</v>
      </c>
      <c r="D5677" s="2" t="s">
        <v>344</v>
      </c>
      <c r="E5677" s="2" t="s">
        <v>23726</v>
      </c>
      <c r="F5677" s="3">
        <v>6</v>
      </c>
      <c r="G5677" s="2" t="s">
        <v>21954</v>
      </c>
      <c r="H5677" s="2" t="s">
        <v>23812</v>
      </c>
      <c r="I5677" s="3" t="s">
        <v>23813</v>
      </c>
      <c r="J5677" s="3" t="s">
        <v>1132</v>
      </c>
      <c r="K5677" s="2" t="s">
        <v>23814</v>
      </c>
    </row>
    <row r="5678" spans="1:11" x14ac:dyDescent="0.25">
      <c r="A5678" s="2" t="s">
        <v>23815</v>
      </c>
      <c r="B5678" s="2" t="s">
        <v>21959</v>
      </c>
      <c r="C5678" s="2" t="s">
        <v>11</v>
      </c>
      <c r="D5678" s="2" t="s">
        <v>344</v>
      </c>
      <c r="E5678" s="2" t="s">
        <v>23726</v>
      </c>
      <c r="F5678" s="3">
        <v>6</v>
      </c>
      <c r="G5678" s="2" t="s">
        <v>21960</v>
      </c>
      <c r="H5678" s="2" t="s">
        <v>23816</v>
      </c>
      <c r="I5678" s="3" t="s">
        <v>23817</v>
      </c>
      <c r="J5678" s="3" t="s">
        <v>1132</v>
      </c>
      <c r="K5678" s="2" t="s">
        <v>23818</v>
      </c>
    </row>
    <row r="5679" spans="1:11" x14ac:dyDescent="0.25">
      <c r="A5679" s="2" t="s">
        <v>23819</v>
      </c>
      <c r="B5679" s="2" t="s">
        <v>342</v>
      </c>
      <c r="C5679" s="2" t="s">
        <v>11</v>
      </c>
      <c r="D5679" s="2" t="s">
        <v>344</v>
      </c>
      <c r="E5679" s="2" t="s">
        <v>373</v>
      </c>
      <c r="F5679" s="3">
        <v>1</v>
      </c>
      <c r="G5679" s="2" t="s">
        <v>21949</v>
      </c>
      <c r="H5679" s="2" t="s">
        <v>23820</v>
      </c>
      <c r="I5679" s="3" t="s">
        <v>23821</v>
      </c>
      <c r="J5679" s="3" t="s">
        <v>1098</v>
      </c>
      <c r="K5679" s="2" t="s">
        <v>23822</v>
      </c>
    </row>
    <row r="5680" spans="1:11" x14ac:dyDescent="0.25">
      <c r="A5680" s="2" t="s">
        <v>23823</v>
      </c>
      <c r="B5680" s="2" t="s">
        <v>342</v>
      </c>
      <c r="C5680" s="2" t="s">
        <v>11</v>
      </c>
      <c r="D5680" s="2" t="s">
        <v>344</v>
      </c>
      <c r="E5680" s="2" t="s">
        <v>373</v>
      </c>
      <c r="F5680" s="3">
        <v>1</v>
      </c>
      <c r="G5680" s="2" t="s">
        <v>21954</v>
      </c>
      <c r="H5680" s="2" t="s">
        <v>23824</v>
      </c>
      <c r="I5680" s="3" t="s">
        <v>23825</v>
      </c>
      <c r="J5680" s="3" t="s">
        <v>1132</v>
      </c>
      <c r="K5680" s="2" t="s">
        <v>23826</v>
      </c>
    </row>
    <row r="5681" spans="1:11" x14ac:dyDescent="0.25">
      <c r="A5681" s="2" t="s">
        <v>23827</v>
      </c>
      <c r="B5681" s="2" t="s">
        <v>21959</v>
      </c>
      <c r="C5681" s="2" t="s">
        <v>11</v>
      </c>
      <c r="D5681" s="2" t="s">
        <v>344</v>
      </c>
      <c r="E5681" s="2" t="s">
        <v>373</v>
      </c>
      <c r="F5681" s="3">
        <v>1</v>
      </c>
      <c r="G5681" s="2" t="s">
        <v>21960</v>
      </c>
      <c r="H5681" s="2" t="s">
        <v>23828</v>
      </c>
      <c r="I5681" s="3" t="s">
        <v>23829</v>
      </c>
      <c r="J5681" s="3" t="s">
        <v>1132</v>
      </c>
      <c r="K5681" s="2" t="s">
        <v>23830</v>
      </c>
    </row>
    <row r="5682" spans="1:11" x14ac:dyDescent="0.25">
      <c r="A5682" s="2" t="s">
        <v>23831</v>
      </c>
      <c r="B5682" s="2" t="s">
        <v>351</v>
      </c>
      <c r="C5682" s="2" t="s">
        <v>24</v>
      </c>
      <c r="D5682" s="2" t="s">
        <v>344</v>
      </c>
      <c r="E5682" s="2" t="s">
        <v>373</v>
      </c>
      <c r="F5682" s="3">
        <v>1</v>
      </c>
      <c r="G5682" s="2" t="s">
        <v>21954</v>
      </c>
      <c r="H5682" s="2" t="s">
        <v>23832</v>
      </c>
      <c r="I5682" s="3" t="s">
        <v>23833</v>
      </c>
      <c r="J5682" s="3" t="s">
        <v>1132</v>
      </c>
      <c r="K5682" s="2" t="s">
        <v>23834</v>
      </c>
    </row>
    <row r="5683" spans="1:11" x14ac:dyDescent="0.25">
      <c r="A5683" s="2" t="s">
        <v>23835</v>
      </c>
      <c r="B5683" s="2" t="s">
        <v>22005</v>
      </c>
      <c r="C5683" s="2" t="s">
        <v>24</v>
      </c>
      <c r="D5683" s="2" t="s">
        <v>344</v>
      </c>
      <c r="E5683" s="2" t="s">
        <v>373</v>
      </c>
      <c r="F5683" s="3">
        <v>1</v>
      </c>
      <c r="G5683" s="2" t="s">
        <v>21960</v>
      </c>
      <c r="H5683" s="2" t="s">
        <v>23836</v>
      </c>
      <c r="I5683" s="3" t="s">
        <v>23837</v>
      </c>
      <c r="J5683" s="3" t="s">
        <v>1132</v>
      </c>
      <c r="K5683" s="2" t="s">
        <v>23838</v>
      </c>
    </row>
    <row r="5684" spans="1:11" x14ac:dyDescent="0.25">
      <c r="A5684" s="2" t="s">
        <v>23839</v>
      </c>
      <c r="B5684" s="2" t="s">
        <v>347</v>
      </c>
      <c r="C5684" s="2" t="s">
        <v>20</v>
      </c>
      <c r="D5684" s="2" t="s">
        <v>344</v>
      </c>
      <c r="E5684" s="2" t="s">
        <v>373</v>
      </c>
      <c r="F5684" s="3">
        <v>1</v>
      </c>
      <c r="G5684" s="2" t="s">
        <v>21954</v>
      </c>
      <c r="H5684" s="2" t="s">
        <v>23840</v>
      </c>
      <c r="I5684" s="3" t="s">
        <v>23841</v>
      </c>
      <c r="J5684" s="3" t="s">
        <v>1132</v>
      </c>
      <c r="K5684" s="2" t="s">
        <v>23842</v>
      </c>
    </row>
    <row r="5685" spans="1:11" x14ac:dyDescent="0.25">
      <c r="A5685" s="2" t="s">
        <v>23843</v>
      </c>
      <c r="B5685" s="2" t="s">
        <v>21978</v>
      </c>
      <c r="C5685" s="2" t="s">
        <v>20</v>
      </c>
      <c r="D5685" s="2" t="s">
        <v>344</v>
      </c>
      <c r="E5685" s="2" t="s">
        <v>373</v>
      </c>
      <c r="F5685" s="3">
        <v>1</v>
      </c>
      <c r="G5685" s="2" t="s">
        <v>21960</v>
      </c>
      <c r="H5685" s="2" t="s">
        <v>23844</v>
      </c>
      <c r="I5685" s="3" t="s">
        <v>23845</v>
      </c>
      <c r="J5685" s="3" t="s">
        <v>1132</v>
      </c>
      <c r="K5685" s="2" t="s">
        <v>23846</v>
      </c>
    </row>
    <row r="5686" spans="1:11" x14ac:dyDescent="0.25">
      <c r="A5686" s="2" t="s">
        <v>23847</v>
      </c>
      <c r="B5686" s="2" t="s">
        <v>348</v>
      </c>
      <c r="C5686" s="2" t="s">
        <v>27</v>
      </c>
      <c r="D5686" s="2" t="s">
        <v>344</v>
      </c>
      <c r="E5686" s="2" t="s">
        <v>373</v>
      </c>
      <c r="F5686" s="3">
        <v>1</v>
      </c>
      <c r="G5686" s="2" t="s">
        <v>21954</v>
      </c>
      <c r="H5686" s="2" t="s">
        <v>23848</v>
      </c>
      <c r="I5686" s="3" t="s">
        <v>23849</v>
      </c>
      <c r="J5686" s="3" t="s">
        <v>1132</v>
      </c>
      <c r="K5686" s="2" t="s">
        <v>23850</v>
      </c>
    </row>
    <row r="5687" spans="1:11" x14ac:dyDescent="0.25">
      <c r="A5687" s="2" t="s">
        <v>23851</v>
      </c>
      <c r="B5687" s="2" t="s">
        <v>21987</v>
      </c>
      <c r="C5687" s="2" t="s">
        <v>27</v>
      </c>
      <c r="D5687" s="2" t="s">
        <v>344</v>
      </c>
      <c r="E5687" s="2" t="s">
        <v>373</v>
      </c>
      <c r="F5687" s="3">
        <v>1</v>
      </c>
      <c r="G5687" s="2" t="s">
        <v>21960</v>
      </c>
      <c r="H5687" s="2" t="s">
        <v>23852</v>
      </c>
      <c r="I5687" s="3" t="s">
        <v>23853</v>
      </c>
      <c r="J5687" s="3" t="s">
        <v>1132</v>
      </c>
      <c r="K5687" s="2" t="s">
        <v>23854</v>
      </c>
    </row>
    <row r="5688" spans="1:11" x14ac:dyDescent="0.25">
      <c r="A5688" s="2" t="s">
        <v>23855</v>
      </c>
      <c r="B5688" s="2" t="s">
        <v>349</v>
      </c>
      <c r="C5688" s="2" t="s">
        <v>31</v>
      </c>
      <c r="D5688" s="2" t="s">
        <v>344</v>
      </c>
      <c r="E5688" s="2" t="s">
        <v>373</v>
      </c>
      <c r="F5688" s="3">
        <v>1</v>
      </c>
      <c r="G5688" s="2" t="s">
        <v>21954</v>
      </c>
      <c r="H5688" s="2" t="s">
        <v>23856</v>
      </c>
      <c r="I5688" s="3" t="s">
        <v>23857</v>
      </c>
      <c r="J5688" s="3" t="s">
        <v>1132</v>
      </c>
      <c r="K5688" s="2" t="s">
        <v>23858</v>
      </c>
    </row>
    <row r="5689" spans="1:11" x14ac:dyDescent="0.25">
      <c r="A5689" s="2" t="s">
        <v>23859</v>
      </c>
      <c r="B5689" s="2" t="s">
        <v>21996</v>
      </c>
      <c r="C5689" s="2" t="s">
        <v>31</v>
      </c>
      <c r="D5689" s="2" t="s">
        <v>344</v>
      </c>
      <c r="E5689" s="2" t="s">
        <v>373</v>
      </c>
      <c r="F5689" s="3">
        <v>1</v>
      </c>
      <c r="G5689" s="2" t="s">
        <v>21960</v>
      </c>
      <c r="H5689" s="2" t="s">
        <v>23860</v>
      </c>
      <c r="I5689" s="3" t="s">
        <v>23861</v>
      </c>
      <c r="J5689" s="3" t="s">
        <v>1132</v>
      </c>
      <c r="K5689" s="2" t="s">
        <v>23862</v>
      </c>
    </row>
    <row r="5690" spans="1:11" x14ac:dyDescent="0.25">
      <c r="A5690" s="2" t="s">
        <v>23863</v>
      </c>
      <c r="B5690" s="2" t="s">
        <v>346</v>
      </c>
      <c r="C5690" s="2" t="s">
        <v>16</v>
      </c>
      <c r="D5690" s="2" t="s">
        <v>344</v>
      </c>
      <c r="E5690" s="2" t="s">
        <v>373</v>
      </c>
      <c r="F5690" s="3">
        <v>1</v>
      </c>
      <c r="G5690" s="2" t="s">
        <v>21954</v>
      </c>
      <c r="H5690" s="2" t="s">
        <v>23864</v>
      </c>
      <c r="I5690" s="3" t="s">
        <v>23865</v>
      </c>
      <c r="J5690" s="3" t="s">
        <v>1132</v>
      </c>
      <c r="K5690" s="2" t="s">
        <v>23866</v>
      </c>
    </row>
    <row r="5691" spans="1:11" x14ac:dyDescent="0.25">
      <c r="A5691" s="2" t="s">
        <v>23867</v>
      </c>
      <c r="B5691" s="2" t="s">
        <v>21969</v>
      </c>
      <c r="C5691" s="2" t="s">
        <v>16</v>
      </c>
      <c r="D5691" s="2" t="s">
        <v>344</v>
      </c>
      <c r="E5691" s="2" t="s">
        <v>373</v>
      </c>
      <c r="F5691" s="3">
        <v>1</v>
      </c>
      <c r="G5691" s="2" t="s">
        <v>21960</v>
      </c>
      <c r="H5691" s="2" t="s">
        <v>23868</v>
      </c>
      <c r="I5691" s="3" t="s">
        <v>23869</v>
      </c>
      <c r="J5691" s="3" t="s">
        <v>1132</v>
      </c>
      <c r="K5691" s="2" t="s">
        <v>23870</v>
      </c>
    </row>
    <row r="5692" spans="1:11" x14ac:dyDescent="0.25">
      <c r="A5692" s="2" t="s">
        <v>23871</v>
      </c>
      <c r="B5692" s="2" t="s">
        <v>352</v>
      </c>
      <c r="C5692" s="2" t="s">
        <v>38</v>
      </c>
      <c r="D5692" s="2" t="s">
        <v>344</v>
      </c>
      <c r="E5692" s="2" t="s">
        <v>373</v>
      </c>
      <c r="F5692" s="3">
        <v>1</v>
      </c>
      <c r="G5692" s="2" t="s">
        <v>21954</v>
      </c>
      <c r="H5692" s="2" t="s">
        <v>23872</v>
      </c>
      <c r="I5692" s="3" t="s">
        <v>23873</v>
      </c>
      <c r="J5692" s="3" t="s">
        <v>1132</v>
      </c>
      <c r="K5692" s="2" t="s">
        <v>23874</v>
      </c>
    </row>
    <row r="5693" spans="1:11" x14ac:dyDescent="0.25">
      <c r="A5693" s="2" t="s">
        <v>23875</v>
      </c>
      <c r="B5693" s="2" t="s">
        <v>22023</v>
      </c>
      <c r="C5693" s="2" t="s">
        <v>38</v>
      </c>
      <c r="D5693" s="2" t="s">
        <v>344</v>
      </c>
      <c r="E5693" s="2" t="s">
        <v>373</v>
      </c>
      <c r="F5693" s="3">
        <v>1</v>
      </c>
      <c r="G5693" s="2" t="s">
        <v>21960</v>
      </c>
      <c r="H5693" s="2" t="s">
        <v>23876</v>
      </c>
      <c r="I5693" s="3" t="s">
        <v>23877</v>
      </c>
      <c r="J5693" s="3" t="s">
        <v>1132</v>
      </c>
      <c r="K5693" s="2" t="s">
        <v>23878</v>
      </c>
    </row>
    <row r="5694" spans="1:11" x14ac:dyDescent="0.25">
      <c r="A5694" s="2" t="s">
        <v>23879</v>
      </c>
      <c r="B5694" s="2" t="s">
        <v>350</v>
      </c>
      <c r="C5694" s="2" t="s">
        <v>34</v>
      </c>
      <c r="D5694" s="2" t="s">
        <v>344</v>
      </c>
      <c r="E5694" s="2" t="s">
        <v>373</v>
      </c>
      <c r="F5694" s="3">
        <v>1</v>
      </c>
      <c r="G5694" s="2" t="s">
        <v>21954</v>
      </c>
      <c r="H5694" s="2" t="s">
        <v>23880</v>
      </c>
      <c r="I5694" s="3" t="s">
        <v>23881</v>
      </c>
      <c r="J5694" s="3" t="s">
        <v>1132</v>
      </c>
      <c r="K5694" s="2" t="s">
        <v>23882</v>
      </c>
    </row>
    <row r="5695" spans="1:11" x14ac:dyDescent="0.25">
      <c r="A5695" s="2" t="s">
        <v>23883</v>
      </c>
      <c r="B5695" s="2" t="s">
        <v>22014</v>
      </c>
      <c r="C5695" s="2" t="s">
        <v>34</v>
      </c>
      <c r="D5695" s="2" t="s">
        <v>344</v>
      </c>
      <c r="E5695" s="2" t="s">
        <v>373</v>
      </c>
      <c r="F5695" s="3">
        <v>1</v>
      </c>
      <c r="G5695" s="2" t="s">
        <v>21960</v>
      </c>
      <c r="H5695" s="2" t="s">
        <v>23884</v>
      </c>
      <c r="I5695" s="3" t="s">
        <v>23885</v>
      </c>
      <c r="J5695" s="3" t="s">
        <v>1132</v>
      </c>
      <c r="K5695" s="2" t="s">
        <v>23886</v>
      </c>
    </row>
    <row r="5696" spans="1:11" x14ac:dyDescent="0.25">
      <c r="A5696" s="2" t="s">
        <v>23887</v>
      </c>
      <c r="B5696" s="2" t="s">
        <v>342</v>
      </c>
      <c r="C5696" s="2" t="s">
        <v>11</v>
      </c>
      <c r="D5696" s="2" t="s">
        <v>344</v>
      </c>
      <c r="E5696" s="2" t="s">
        <v>373</v>
      </c>
      <c r="F5696" s="3">
        <v>2</v>
      </c>
      <c r="G5696" s="2" t="s">
        <v>22028</v>
      </c>
      <c r="H5696" s="2" t="s">
        <v>23888</v>
      </c>
      <c r="I5696" s="3" t="s">
        <v>23889</v>
      </c>
      <c r="J5696" s="3" t="s">
        <v>1132</v>
      </c>
      <c r="K5696" s="2" t="s">
        <v>23890</v>
      </c>
    </row>
    <row r="5697" spans="1:11" x14ac:dyDescent="0.25">
      <c r="A5697" s="2" t="s">
        <v>23891</v>
      </c>
      <c r="B5697" s="2" t="s">
        <v>342</v>
      </c>
      <c r="C5697" s="2" t="s">
        <v>11</v>
      </c>
      <c r="D5697" s="2" t="s">
        <v>344</v>
      </c>
      <c r="E5697" s="2" t="s">
        <v>373</v>
      </c>
      <c r="F5697" s="3">
        <v>2</v>
      </c>
      <c r="G5697" s="2" t="s">
        <v>21954</v>
      </c>
      <c r="H5697" s="2" t="s">
        <v>23892</v>
      </c>
      <c r="I5697" s="3" t="s">
        <v>23893</v>
      </c>
      <c r="J5697" s="3" t="s">
        <v>1132</v>
      </c>
      <c r="K5697" s="2" t="s">
        <v>23894</v>
      </c>
    </row>
    <row r="5698" spans="1:11" x14ac:dyDescent="0.25">
      <c r="A5698" s="2" t="s">
        <v>23895</v>
      </c>
      <c r="B5698" s="2" t="s">
        <v>21959</v>
      </c>
      <c r="C5698" s="2" t="s">
        <v>11</v>
      </c>
      <c r="D5698" s="2" t="s">
        <v>344</v>
      </c>
      <c r="E5698" s="2" t="s">
        <v>373</v>
      </c>
      <c r="F5698" s="3">
        <v>2</v>
      </c>
      <c r="G5698" s="2" t="s">
        <v>21960</v>
      </c>
      <c r="H5698" s="2" t="s">
        <v>23896</v>
      </c>
      <c r="I5698" s="3" t="s">
        <v>23897</v>
      </c>
      <c r="J5698" s="3" t="s">
        <v>1132</v>
      </c>
      <c r="K5698" s="2" t="s">
        <v>23898</v>
      </c>
    </row>
    <row r="5699" spans="1:11" x14ac:dyDescent="0.25">
      <c r="A5699" s="2" t="s">
        <v>23899</v>
      </c>
      <c r="B5699" s="2" t="s">
        <v>349</v>
      </c>
      <c r="C5699" s="2" t="s">
        <v>31</v>
      </c>
      <c r="D5699" s="2" t="s">
        <v>344</v>
      </c>
      <c r="E5699" s="2" t="s">
        <v>373</v>
      </c>
      <c r="F5699" s="3">
        <v>2</v>
      </c>
      <c r="G5699" s="2" t="s">
        <v>21954</v>
      </c>
      <c r="H5699" s="2" t="s">
        <v>23900</v>
      </c>
      <c r="I5699" s="3" t="s">
        <v>23901</v>
      </c>
      <c r="J5699" s="3" t="s">
        <v>1132</v>
      </c>
      <c r="K5699" s="2" t="s">
        <v>23902</v>
      </c>
    </row>
    <row r="5700" spans="1:11" x14ac:dyDescent="0.25">
      <c r="A5700" s="2" t="s">
        <v>23903</v>
      </c>
      <c r="B5700" s="2" t="s">
        <v>21996</v>
      </c>
      <c r="C5700" s="2" t="s">
        <v>31</v>
      </c>
      <c r="D5700" s="2" t="s">
        <v>344</v>
      </c>
      <c r="E5700" s="2" t="s">
        <v>373</v>
      </c>
      <c r="F5700" s="3">
        <v>2</v>
      </c>
      <c r="G5700" s="2" t="s">
        <v>21960</v>
      </c>
      <c r="H5700" s="2" t="s">
        <v>23904</v>
      </c>
      <c r="I5700" s="3" t="s">
        <v>23905</v>
      </c>
      <c r="J5700" s="3" t="s">
        <v>1132</v>
      </c>
      <c r="K5700" s="2" t="s">
        <v>23906</v>
      </c>
    </row>
    <row r="5701" spans="1:11" x14ac:dyDescent="0.25">
      <c r="A5701" s="2" t="s">
        <v>23907</v>
      </c>
      <c r="B5701" s="2" t="s">
        <v>346</v>
      </c>
      <c r="C5701" s="2" t="s">
        <v>16</v>
      </c>
      <c r="D5701" s="2" t="s">
        <v>344</v>
      </c>
      <c r="E5701" s="2" t="s">
        <v>373</v>
      </c>
      <c r="F5701" s="3">
        <v>2</v>
      </c>
      <c r="G5701" s="2" t="s">
        <v>21954</v>
      </c>
      <c r="H5701" s="2" t="s">
        <v>23908</v>
      </c>
      <c r="I5701" s="3" t="s">
        <v>23909</v>
      </c>
      <c r="J5701" s="3" t="s">
        <v>1132</v>
      </c>
      <c r="K5701" s="2" t="s">
        <v>23910</v>
      </c>
    </row>
    <row r="5702" spans="1:11" x14ac:dyDescent="0.25">
      <c r="A5702" s="2" t="s">
        <v>23911</v>
      </c>
      <c r="B5702" s="2" t="s">
        <v>21969</v>
      </c>
      <c r="C5702" s="2" t="s">
        <v>16</v>
      </c>
      <c r="D5702" s="2" t="s">
        <v>344</v>
      </c>
      <c r="E5702" s="2" t="s">
        <v>373</v>
      </c>
      <c r="F5702" s="3">
        <v>2</v>
      </c>
      <c r="G5702" s="2" t="s">
        <v>21960</v>
      </c>
      <c r="H5702" s="2" t="s">
        <v>23912</v>
      </c>
      <c r="I5702" s="3" t="s">
        <v>23913</v>
      </c>
      <c r="J5702" s="3" t="s">
        <v>1132</v>
      </c>
      <c r="K5702" s="2" t="s">
        <v>23914</v>
      </c>
    </row>
    <row r="5703" spans="1:11" x14ac:dyDescent="0.25">
      <c r="A5703" s="2" t="s">
        <v>23915</v>
      </c>
      <c r="B5703" s="2" t="s">
        <v>352</v>
      </c>
      <c r="C5703" s="2" t="s">
        <v>38</v>
      </c>
      <c r="D5703" s="2" t="s">
        <v>344</v>
      </c>
      <c r="E5703" s="2" t="s">
        <v>373</v>
      </c>
      <c r="F5703" s="3">
        <v>2</v>
      </c>
      <c r="G5703" s="2" t="s">
        <v>21954</v>
      </c>
      <c r="H5703" s="2" t="s">
        <v>23916</v>
      </c>
      <c r="I5703" s="3" t="s">
        <v>23917</v>
      </c>
      <c r="J5703" s="3" t="s">
        <v>1132</v>
      </c>
      <c r="K5703" s="2" t="s">
        <v>23918</v>
      </c>
    </row>
    <row r="5704" spans="1:11" x14ac:dyDescent="0.25">
      <c r="A5704" s="2" t="s">
        <v>23919</v>
      </c>
      <c r="B5704" s="2" t="s">
        <v>22023</v>
      </c>
      <c r="C5704" s="2" t="s">
        <v>38</v>
      </c>
      <c r="D5704" s="2" t="s">
        <v>344</v>
      </c>
      <c r="E5704" s="2" t="s">
        <v>373</v>
      </c>
      <c r="F5704" s="3">
        <v>2</v>
      </c>
      <c r="G5704" s="2" t="s">
        <v>21960</v>
      </c>
      <c r="H5704" s="2" t="s">
        <v>23920</v>
      </c>
      <c r="I5704" s="3" t="s">
        <v>23921</v>
      </c>
      <c r="J5704" s="3" t="s">
        <v>1132</v>
      </c>
      <c r="K5704" s="2" t="s">
        <v>23922</v>
      </c>
    </row>
    <row r="5705" spans="1:11" x14ac:dyDescent="0.25">
      <c r="A5705" s="2" t="s">
        <v>23923</v>
      </c>
      <c r="B5705" s="2" t="s">
        <v>342</v>
      </c>
      <c r="C5705" s="2" t="s">
        <v>11</v>
      </c>
      <c r="D5705" s="2" t="s">
        <v>344</v>
      </c>
      <c r="E5705" s="2" t="s">
        <v>373</v>
      </c>
      <c r="F5705" s="3">
        <v>3</v>
      </c>
      <c r="G5705" s="2" t="s">
        <v>21954</v>
      </c>
      <c r="H5705" s="2" t="s">
        <v>23924</v>
      </c>
      <c r="I5705" s="3" t="s">
        <v>23925</v>
      </c>
      <c r="J5705" s="3" t="s">
        <v>1132</v>
      </c>
      <c r="K5705" s="2" t="s">
        <v>23926</v>
      </c>
    </row>
    <row r="5706" spans="1:11" x14ac:dyDescent="0.25">
      <c r="A5706" s="2" t="s">
        <v>23927</v>
      </c>
      <c r="B5706" s="2" t="s">
        <v>21959</v>
      </c>
      <c r="C5706" s="2" t="s">
        <v>11</v>
      </c>
      <c r="D5706" s="2" t="s">
        <v>344</v>
      </c>
      <c r="E5706" s="2" t="s">
        <v>373</v>
      </c>
      <c r="F5706" s="3">
        <v>3</v>
      </c>
      <c r="G5706" s="2" t="s">
        <v>21960</v>
      </c>
      <c r="H5706" s="2" t="s">
        <v>23928</v>
      </c>
      <c r="I5706" s="3" t="s">
        <v>23929</v>
      </c>
      <c r="J5706" s="3" t="s">
        <v>1132</v>
      </c>
      <c r="K5706" s="2" t="s">
        <v>23930</v>
      </c>
    </row>
    <row r="5707" spans="1:11" x14ac:dyDescent="0.25">
      <c r="A5707" s="2" t="s">
        <v>23931</v>
      </c>
      <c r="B5707" s="2" t="s">
        <v>342</v>
      </c>
      <c r="C5707" s="2" t="s">
        <v>11</v>
      </c>
      <c r="D5707" s="2" t="s">
        <v>344</v>
      </c>
      <c r="E5707" s="2" t="s">
        <v>373</v>
      </c>
      <c r="F5707" s="3">
        <v>4</v>
      </c>
      <c r="G5707" s="2" t="s">
        <v>21954</v>
      </c>
      <c r="H5707" s="2" t="s">
        <v>23932</v>
      </c>
      <c r="I5707" s="3" t="s">
        <v>23933</v>
      </c>
      <c r="J5707" s="3" t="s">
        <v>1132</v>
      </c>
      <c r="K5707" s="2" t="s">
        <v>23934</v>
      </c>
    </row>
    <row r="5708" spans="1:11" x14ac:dyDescent="0.25">
      <c r="A5708" s="2" t="s">
        <v>23935</v>
      </c>
      <c r="B5708" s="2" t="s">
        <v>21959</v>
      </c>
      <c r="C5708" s="2" t="s">
        <v>11</v>
      </c>
      <c r="D5708" s="2" t="s">
        <v>344</v>
      </c>
      <c r="E5708" s="2" t="s">
        <v>373</v>
      </c>
      <c r="F5708" s="3">
        <v>4</v>
      </c>
      <c r="G5708" s="2" t="s">
        <v>21960</v>
      </c>
      <c r="H5708" s="2" t="s">
        <v>23936</v>
      </c>
      <c r="I5708" s="3" t="s">
        <v>23937</v>
      </c>
      <c r="J5708" s="3" t="s">
        <v>1132</v>
      </c>
      <c r="K5708" s="2" t="s">
        <v>23938</v>
      </c>
    </row>
    <row r="5709" spans="1:11" x14ac:dyDescent="0.25">
      <c r="A5709" s="2" t="s">
        <v>23939</v>
      </c>
      <c r="B5709" s="2" t="s">
        <v>342</v>
      </c>
      <c r="C5709" s="2" t="s">
        <v>11</v>
      </c>
      <c r="D5709" s="2" t="s">
        <v>344</v>
      </c>
      <c r="E5709" s="2" t="s">
        <v>373</v>
      </c>
      <c r="F5709" s="3">
        <v>5</v>
      </c>
      <c r="G5709" s="2" t="s">
        <v>21954</v>
      </c>
      <c r="H5709" s="2" t="s">
        <v>23940</v>
      </c>
      <c r="I5709" s="3" t="s">
        <v>23941</v>
      </c>
      <c r="J5709" s="3" t="s">
        <v>1132</v>
      </c>
      <c r="K5709" s="2" t="s">
        <v>23942</v>
      </c>
    </row>
    <row r="5710" spans="1:11" x14ac:dyDescent="0.25">
      <c r="A5710" s="2" t="s">
        <v>23943</v>
      </c>
      <c r="B5710" s="2" t="s">
        <v>21959</v>
      </c>
      <c r="C5710" s="2" t="s">
        <v>11</v>
      </c>
      <c r="D5710" s="2" t="s">
        <v>344</v>
      </c>
      <c r="E5710" s="2" t="s">
        <v>373</v>
      </c>
      <c r="F5710" s="3">
        <v>5</v>
      </c>
      <c r="G5710" s="2" t="s">
        <v>21960</v>
      </c>
      <c r="H5710" s="2" t="s">
        <v>23944</v>
      </c>
      <c r="I5710" s="3" t="s">
        <v>23945</v>
      </c>
      <c r="J5710" s="3" t="s">
        <v>1132</v>
      </c>
      <c r="K5710" s="2" t="s">
        <v>23946</v>
      </c>
    </row>
    <row r="5711" spans="1:11" x14ac:dyDescent="0.25">
      <c r="A5711" s="2" t="s">
        <v>23947</v>
      </c>
      <c r="B5711" s="2" t="s">
        <v>342</v>
      </c>
      <c r="C5711" s="2" t="s">
        <v>11</v>
      </c>
      <c r="D5711" s="2" t="s">
        <v>344</v>
      </c>
      <c r="E5711" s="2" t="s">
        <v>373</v>
      </c>
      <c r="F5711" s="3">
        <v>6</v>
      </c>
      <c r="G5711" s="2" t="s">
        <v>21954</v>
      </c>
      <c r="H5711" s="2" t="s">
        <v>23948</v>
      </c>
      <c r="I5711" s="3" t="s">
        <v>23949</v>
      </c>
      <c r="J5711" s="3" t="s">
        <v>1132</v>
      </c>
      <c r="K5711" s="2" t="s">
        <v>23950</v>
      </c>
    </row>
    <row r="5712" spans="1:11" x14ac:dyDescent="0.25">
      <c r="A5712" s="2" t="s">
        <v>23951</v>
      </c>
      <c r="B5712" s="2" t="s">
        <v>21959</v>
      </c>
      <c r="C5712" s="2" t="s">
        <v>11</v>
      </c>
      <c r="D5712" s="2" t="s">
        <v>344</v>
      </c>
      <c r="E5712" s="2" t="s">
        <v>373</v>
      </c>
      <c r="F5712" s="3">
        <v>6</v>
      </c>
      <c r="G5712" s="2" t="s">
        <v>21960</v>
      </c>
      <c r="H5712" s="2" t="s">
        <v>23952</v>
      </c>
      <c r="I5712" s="3" t="s">
        <v>23953</v>
      </c>
      <c r="J5712" s="3" t="s">
        <v>1132</v>
      </c>
      <c r="K5712" s="2" t="s">
        <v>23954</v>
      </c>
    </row>
    <row r="5713" spans="1:11" x14ac:dyDescent="0.25">
      <c r="A5713" s="2" t="s">
        <v>23955</v>
      </c>
      <c r="B5713" s="2" t="s">
        <v>342</v>
      </c>
      <c r="C5713" s="2" t="s">
        <v>11</v>
      </c>
      <c r="D5713" s="2" t="s">
        <v>344</v>
      </c>
      <c r="E5713" s="2" t="s">
        <v>486</v>
      </c>
      <c r="F5713" s="3">
        <v>1</v>
      </c>
      <c r="G5713" s="2" t="s">
        <v>21949</v>
      </c>
      <c r="H5713" s="2" t="s">
        <v>23956</v>
      </c>
      <c r="I5713" s="3" t="s">
        <v>23957</v>
      </c>
      <c r="J5713" s="3" t="s">
        <v>1098</v>
      </c>
      <c r="K5713" s="2" t="s">
        <v>23958</v>
      </c>
    </row>
    <row r="5714" spans="1:11" x14ac:dyDescent="0.25">
      <c r="A5714" s="2" t="s">
        <v>23959</v>
      </c>
      <c r="B5714" s="2" t="s">
        <v>342</v>
      </c>
      <c r="C5714" s="2" t="s">
        <v>11</v>
      </c>
      <c r="D5714" s="2" t="s">
        <v>344</v>
      </c>
      <c r="E5714" s="2" t="s">
        <v>486</v>
      </c>
      <c r="F5714" s="3">
        <v>1</v>
      </c>
      <c r="G5714" s="2" t="s">
        <v>21954</v>
      </c>
      <c r="H5714" s="2" t="s">
        <v>23960</v>
      </c>
      <c r="I5714" s="3" t="s">
        <v>23961</v>
      </c>
      <c r="J5714" s="3" t="s">
        <v>1132</v>
      </c>
      <c r="K5714" s="2" t="s">
        <v>23962</v>
      </c>
    </row>
    <row r="5715" spans="1:11" x14ac:dyDescent="0.25">
      <c r="A5715" s="2" t="s">
        <v>23963</v>
      </c>
      <c r="B5715" s="2" t="s">
        <v>346</v>
      </c>
      <c r="C5715" s="2" t="s">
        <v>16</v>
      </c>
      <c r="D5715" s="2" t="s">
        <v>344</v>
      </c>
      <c r="E5715" s="2" t="s">
        <v>486</v>
      </c>
      <c r="F5715" s="3">
        <v>1</v>
      </c>
      <c r="G5715" s="2" t="s">
        <v>21954</v>
      </c>
      <c r="H5715" s="2" t="s">
        <v>23964</v>
      </c>
      <c r="I5715" s="3" t="s">
        <v>23965</v>
      </c>
      <c r="J5715" s="3" t="s">
        <v>1132</v>
      </c>
      <c r="K5715" s="2" t="s">
        <v>23966</v>
      </c>
    </row>
    <row r="5716" spans="1:11" x14ac:dyDescent="0.25">
      <c r="A5716" s="2" t="s">
        <v>23967</v>
      </c>
      <c r="B5716" s="2" t="s">
        <v>350</v>
      </c>
      <c r="C5716" s="2" t="s">
        <v>34</v>
      </c>
      <c r="D5716" s="2" t="s">
        <v>344</v>
      </c>
      <c r="E5716" s="2" t="s">
        <v>486</v>
      </c>
      <c r="F5716" s="3">
        <v>1</v>
      </c>
      <c r="G5716" s="2" t="s">
        <v>21954</v>
      </c>
      <c r="H5716" s="2" t="s">
        <v>23968</v>
      </c>
      <c r="I5716" s="3" t="s">
        <v>23969</v>
      </c>
      <c r="J5716" s="3" t="s">
        <v>1132</v>
      </c>
      <c r="K5716" s="2" t="s">
        <v>23970</v>
      </c>
    </row>
    <row r="5717" spans="1:11" x14ac:dyDescent="0.25">
      <c r="A5717" s="2" t="s">
        <v>23971</v>
      </c>
      <c r="B5717" s="2" t="s">
        <v>347</v>
      </c>
      <c r="C5717" s="2" t="s">
        <v>20</v>
      </c>
      <c r="D5717" s="2" t="s">
        <v>344</v>
      </c>
      <c r="E5717" s="2" t="s">
        <v>486</v>
      </c>
      <c r="F5717" s="3">
        <v>1</v>
      </c>
      <c r="G5717" s="2" t="s">
        <v>21954</v>
      </c>
      <c r="H5717" s="2" t="s">
        <v>23972</v>
      </c>
      <c r="I5717" s="3" t="s">
        <v>23973</v>
      </c>
      <c r="J5717" s="3" t="s">
        <v>1132</v>
      </c>
      <c r="K5717" s="2" t="s">
        <v>23974</v>
      </c>
    </row>
    <row r="5718" spans="1:11" x14ac:dyDescent="0.25">
      <c r="A5718" s="2" t="s">
        <v>23975</v>
      </c>
      <c r="B5718" s="2" t="s">
        <v>349</v>
      </c>
      <c r="C5718" s="2" t="s">
        <v>31</v>
      </c>
      <c r="D5718" s="2" t="s">
        <v>344</v>
      </c>
      <c r="E5718" s="2" t="s">
        <v>486</v>
      </c>
      <c r="F5718" s="3">
        <v>1</v>
      </c>
      <c r="G5718" s="2" t="s">
        <v>21954</v>
      </c>
      <c r="H5718" s="2" t="s">
        <v>23976</v>
      </c>
      <c r="I5718" s="3" t="s">
        <v>23977</v>
      </c>
      <c r="J5718" s="3" t="s">
        <v>1132</v>
      </c>
      <c r="K5718" s="2" t="s">
        <v>23978</v>
      </c>
    </row>
    <row r="5719" spans="1:11" x14ac:dyDescent="0.25">
      <c r="A5719" s="2" t="s">
        <v>23979</v>
      </c>
      <c r="B5719" s="2" t="s">
        <v>351</v>
      </c>
      <c r="C5719" s="2" t="s">
        <v>24</v>
      </c>
      <c r="D5719" s="2" t="s">
        <v>344</v>
      </c>
      <c r="E5719" s="2" t="s">
        <v>486</v>
      </c>
      <c r="F5719" s="3">
        <v>1</v>
      </c>
      <c r="G5719" s="2" t="s">
        <v>21954</v>
      </c>
      <c r="H5719" s="2" t="s">
        <v>23980</v>
      </c>
      <c r="I5719" s="3" t="s">
        <v>23981</v>
      </c>
      <c r="J5719" s="3" t="s">
        <v>1132</v>
      </c>
      <c r="K5719" s="2" t="s">
        <v>23982</v>
      </c>
    </row>
    <row r="5720" spans="1:11" x14ac:dyDescent="0.25">
      <c r="A5720" s="2" t="s">
        <v>23983</v>
      </c>
      <c r="B5720" s="2" t="s">
        <v>348</v>
      </c>
      <c r="C5720" s="2" t="s">
        <v>27</v>
      </c>
      <c r="D5720" s="2" t="s">
        <v>344</v>
      </c>
      <c r="E5720" s="2" t="s">
        <v>486</v>
      </c>
      <c r="F5720" s="3">
        <v>1</v>
      </c>
      <c r="G5720" s="2" t="s">
        <v>21954</v>
      </c>
      <c r="H5720" s="2" t="s">
        <v>23984</v>
      </c>
      <c r="I5720" s="3" t="s">
        <v>23985</v>
      </c>
      <c r="J5720" s="3" t="s">
        <v>1132</v>
      </c>
      <c r="K5720" s="2" t="s">
        <v>23986</v>
      </c>
    </row>
    <row r="5721" spans="1:11" x14ac:dyDescent="0.25">
      <c r="A5721" s="2" t="s">
        <v>23987</v>
      </c>
      <c r="B5721" s="2" t="s">
        <v>352</v>
      </c>
      <c r="C5721" s="2" t="s">
        <v>38</v>
      </c>
      <c r="D5721" s="2" t="s">
        <v>344</v>
      </c>
      <c r="E5721" s="2" t="s">
        <v>486</v>
      </c>
      <c r="F5721" s="3">
        <v>1</v>
      </c>
      <c r="G5721" s="2" t="s">
        <v>21954</v>
      </c>
      <c r="H5721" s="2" t="s">
        <v>23988</v>
      </c>
      <c r="I5721" s="3" t="s">
        <v>23989</v>
      </c>
      <c r="J5721" s="3" t="s">
        <v>1132</v>
      </c>
      <c r="K5721" s="2" t="s">
        <v>23990</v>
      </c>
    </row>
    <row r="5722" spans="1:11" x14ac:dyDescent="0.25">
      <c r="A5722" s="2" t="s">
        <v>23991</v>
      </c>
      <c r="B5722" s="2" t="s">
        <v>342</v>
      </c>
      <c r="C5722" s="2" t="s">
        <v>11</v>
      </c>
      <c r="D5722" s="2" t="s">
        <v>344</v>
      </c>
      <c r="E5722" s="2" t="s">
        <v>486</v>
      </c>
      <c r="F5722" s="3">
        <v>2</v>
      </c>
      <c r="G5722" s="2" t="s">
        <v>22028</v>
      </c>
      <c r="H5722" s="2" t="s">
        <v>23992</v>
      </c>
      <c r="I5722" s="3" t="s">
        <v>23993</v>
      </c>
      <c r="J5722" s="3" t="s">
        <v>1098</v>
      </c>
      <c r="K5722" s="2" t="s">
        <v>23994</v>
      </c>
    </row>
    <row r="5723" spans="1:11" x14ac:dyDescent="0.25">
      <c r="A5723" s="2" t="s">
        <v>23995</v>
      </c>
      <c r="B5723" s="2" t="s">
        <v>342</v>
      </c>
      <c r="C5723" s="2" t="s">
        <v>11</v>
      </c>
      <c r="D5723" s="2" t="s">
        <v>344</v>
      </c>
      <c r="E5723" s="2" t="s">
        <v>486</v>
      </c>
      <c r="F5723" s="3">
        <v>2</v>
      </c>
      <c r="G5723" s="2" t="s">
        <v>21954</v>
      </c>
      <c r="H5723" s="2" t="s">
        <v>23996</v>
      </c>
      <c r="I5723" s="3" t="s">
        <v>23997</v>
      </c>
      <c r="J5723" s="3" t="s">
        <v>1132</v>
      </c>
      <c r="K5723" s="2" t="s">
        <v>23998</v>
      </c>
    </row>
    <row r="5724" spans="1:11" x14ac:dyDescent="0.25">
      <c r="A5724" s="2" t="s">
        <v>23999</v>
      </c>
      <c r="B5724" s="2" t="s">
        <v>346</v>
      </c>
      <c r="C5724" s="2" t="s">
        <v>16</v>
      </c>
      <c r="D5724" s="2" t="s">
        <v>344</v>
      </c>
      <c r="E5724" s="2" t="s">
        <v>486</v>
      </c>
      <c r="F5724" s="3">
        <v>2</v>
      </c>
      <c r="G5724" s="2" t="s">
        <v>21954</v>
      </c>
      <c r="H5724" s="2" t="s">
        <v>24000</v>
      </c>
      <c r="I5724" s="3" t="s">
        <v>24001</v>
      </c>
      <c r="J5724" s="3" t="s">
        <v>1132</v>
      </c>
      <c r="K5724" s="2" t="s">
        <v>24002</v>
      </c>
    </row>
    <row r="5725" spans="1:11" x14ac:dyDescent="0.25">
      <c r="A5725" s="2" t="s">
        <v>24003</v>
      </c>
      <c r="B5725" s="2" t="s">
        <v>349</v>
      </c>
      <c r="C5725" s="2" t="s">
        <v>31</v>
      </c>
      <c r="D5725" s="2" t="s">
        <v>344</v>
      </c>
      <c r="E5725" s="2" t="s">
        <v>486</v>
      </c>
      <c r="F5725" s="3">
        <v>2</v>
      </c>
      <c r="G5725" s="2" t="s">
        <v>21954</v>
      </c>
      <c r="H5725" s="2" t="s">
        <v>24004</v>
      </c>
      <c r="I5725" s="3" t="s">
        <v>24005</v>
      </c>
      <c r="J5725" s="3" t="s">
        <v>1132</v>
      </c>
      <c r="K5725" s="2" t="s">
        <v>24006</v>
      </c>
    </row>
    <row r="5726" spans="1:11" x14ac:dyDescent="0.25">
      <c r="A5726" s="2" t="s">
        <v>24007</v>
      </c>
      <c r="B5726" s="2" t="s">
        <v>352</v>
      </c>
      <c r="C5726" s="2" t="s">
        <v>38</v>
      </c>
      <c r="D5726" s="2" t="s">
        <v>344</v>
      </c>
      <c r="E5726" s="2" t="s">
        <v>486</v>
      </c>
      <c r="F5726" s="3">
        <v>2</v>
      </c>
      <c r="G5726" s="2" t="s">
        <v>21954</v>
      </c>
      <c r="H5726" s="2" t="s">
        <v>24008</v>
      </c>
      <c r="I5726" s="3" t="s">
        <v>24009</v>
      </c>
      <c r="J5726" s="3" t="s">
        <v>1132</v>
      </c>
      <c r="K5726" s="2" t="s">
        <v>24010</v>
      </c>
    </row>
    <row r="5727" spans="1:11" x14ac:dyDescent="0.25">
      <c r="A5727" s="2" t="s">
        <v>24011</v>
      </c>
      <c r="B5727" s="2" t="s">
        <v>342</v>
      </c>
      <c r="C5727" s="2" t="s">
        <v>11</v>
      </c>
      <c r="D5727" s="2" t="s">
        <v>344</v>
      </c>
      <c r="E5727" s="2" t="s">
        <v>486</v>
      </c>
      <c r="F5727" s="3">
        <v>3</v>
      </c>
      <c r="G5727" s="2" t="s">
        <v>21954</v>
      </c>
      <c r="H5727" s="2" t="s">
        <v>24012</v>
      </c>
      <c r="I5727" s="3" t="s">
        <v>24013</v>
      </c>
      <c r="J5727" s="3" t="s">
        <v>1132</v>
      </c>
      <c r="K5727" s="2" t="s">
        <v>24014</v>
      </c>
    </row>
    <row r="5728" spans="1:11" x14ac:dyDescent="0.25">
      <c r="A5728" s="2" t="s">
        <v>24015</v>
      </c>
      <c r="B5728" s="2" t="s">
        <v>342</v>
      </c>
      <c r="C5728" s="2" t="s">
        <v>11</v>
      </c>
      <c r="D5728" s="2" t="s">
        <v>344</v>
      </c>
      <c r="E5728" s="2" t="s">
        <v>486</v>
      </c>
      <c r="F5728" s="3">
        <v>4</v>
      </c>
      <c r="G5728" s="2" t="s">
        <v>21954</v>
      </c>
      <c r="H5728" s="2" t="s">
        <v>24016</v>
      </c>
      <c r="I5728" s="3" t="s">
        <v>24017</v>
      </c>
      <c r="J5728" s="3" t="s">
        <v>1132</v>
      </c>
      <c r="K5728" s="2" t="s">
        <v>24018</v>
      </c>
    </row>
    <row r="5729" spans="1:11" x14ac:dyDescent="0.25">
      <c r="A5729" s="2" t="s">
        <v>24019</v>
      </c>
      <c r="B5729" s="2" t="s">
        <v>342</v>
      </c>
      <c r="C5729" s="2" t="s">
        <v>11</v>
      </c>
      <c r="D5729" s="2" t="s">
        <v>344</v>
      </c>
      <c r="E5729" s="2" t="s">
        <v>486</v>
      </c>
      <c r="F5729" s="3">
        <v>5</v>
      </c>
      <c r="G5729" s="2" t="s">
        <v>21954</v>
      </c>
      <c r="H5729" s="2" t="s">
        <v>24020</v>
      </c>
      <c r="I5729" s="3" t="s">
        <v>24021</v>
      </c>
      <c r="J5729" s="3" t="s">
        <v>1132</v>
      </c>
      <c r="K5729" s="2" t="s">
        <v>24022</v>
      </c>
    </row>
    <row r="5730" spans="1:11" x14ac:dyDescent="0.25">
      <c r="A5730" s="2" t="s">
        <v>24023</v>
      </c>
      <c r="B5730" s="2" t="s">
        <v>342</v>
      </c>
      <c r="C5730" s="2" t="s">
        <v>11</v>
      </c>
      <c r="D5730" s="2" t="s">
        <v>344</v>
      </c>
      <c r="E5730" s="2" t="s">
        <v>486</v>
      </c>
      <c r="F5730" s="3">
        <v>6</v>
      </c>
      <c r="G5730" s="2" t="s">
        <v>21954</v>
      </c>
      <c r="H5730" s="2" t="s">
        <v>24024</v>
      </c>
      <c r="I5730" s="3" t="s">
        <v>24025</v>
      </c>
      <c r="J5730" s="3" t="s">
        <v>1132</v>
      </c>
      <c r="K5730" s="2" t="s">
        <v>24026</v>
      </c>
    </row>
    <row r="5731" spans="1:11" x14ac:dyDescent="0.25">
      <c r="A5731" s="2" t="s">
        <v>24027</v>
      </c>
      <c r="B5731" s="2" t="s">
        <v>342</v>
      </c>
      <c r="C5731" s="2" t="s">
        <v>11</v>
      </c>
      <c r="D5731" s="2" t="s">
        <v>344</v>
      </c>
      <c r="E5731" s="2" t="s">
        <v>24028</v>
      </c>
      <c r="F5731" s="3">
        <v>1</v>
      </c>
      <c r="G5731" s="2" t="s">
        <v>21949</v>
      </c>
      <c r="H5731" s="2" t="s">
        <v>24029</v>
      </c>
      <c r="I5731" s="3" t="s">
        <v>24030</v>
      </c>
      <c r="J5731" s="3" t="s">
        <v>7230</v>
      </c>
      <c r="K5731" s="2" t="s">
        <v>24031</v>
      </c>
    </row>
    <row r="5732" spans="1:11" x14ac:dyDescent="0.25">
      <c r="A5732" s="2" t="s">
        <v>24032</v>
      </c>
      <c r="B5732" s="2" t="s">
        <v>342</v>
      </c>
      <c r="C5732" s="2" t="s">
        <v>11</v>
      </c>
      <c r="D5732" s="2" t="s">
        <v>344</v>
      </c>
      <c r="E5732" s="2" t="s">
        <v>24028</v>
      </c>
      <c r="F5732" s="3">
        <v>1</v>
      </c>
      <c r="G5732" s="2" t="s">
        <v>21954</v>
      </c>
      <c r="H5732" s="2" t="s">
        <v>24033</v>
      </c>
      <c r="I5732" s="3" t="s">
        <v>24034</v>
      </c>
      <c r="J5732" s="3" t="s">
        <v>1132</v>
      </c>
      <c r="K5732" s="2" t="s">
        <v>24035</v>
      </c>
    </row>
    <row r="5733" spans="1:11" x14ac:dyDescent="0.25">
      <c r="A5733" s="2" t="s">
        <v>24036</v>
      </c>
      <c r="B5733" s="2" t="s">
        <v>21959</v>
      </c>
      <c r="C5733" s="2" t="s">
        <v>11</v>
      </c>
      <c r="D5733" s="2" t="s">
        <v>344</v>
      </c>
      <c r="E5733" s="2" t="s">
        <v>24028</v>
      </c>
      <c r="F5733" s="3">
        <v>1</v>
      </c>
      <c r="G5733" s="2" t="s">
        <v>21960</v>
      </c>
      <c r="H5733" s="2" t="s">
        <v>24037</v>
      </c>
      <c r="I5733" s="3" t="s">
        <v>24038</v>
      </c>
      <c r="J5733" s="3" t="s">
        <v>1132</v>
      </c>
      <c r="K5733" s="2" t="s">
        <v>24039</v>
      </c>
    </row>
    <row r="5734" spans="1:11" x14ac:dyDescent="0.25">
      <c r="A5734" s="2" t="s">
        <v>24040</v>
      </c>
      <c r="B5734" s="2" t="s">
        <v>347</v>
      </c>
      <c r="C5734" s="2" t="s">
        <v>20</v>
      </c>
      <c r="D5734" s="2" t="s">
        <v>344</v>
      </c>
      <c r="E5734" s="2" t="s">
        <v>24028</v>
      </c>
      <c r="F5734" s="3">
        <v>1</v>
      </c>
      <c r="G5734" s="2" t="s">
        <v>21954</v>
      </c>
      <c r="H5734" s="2" t="s">
        <v>24041</v>
      </c>
      <c r="I5734" s="3" t="s">
        <v>24042</v>
      </c>
      <c r="J5734" s="3" t="s">
        <v>1132</v>
      </c>
      <c r="K5734" s="2" t="s">
        <v>24043</v>
      </c>
    </row>
    <row r="5735" spans="1:11" x14ac:dyDescent="0.25">
      <c r="A5735" s="2" t="s">
        <v>24044</v>
      </c>
      <c r="B5735" s="2" t="s">
        <v>21978</v>
      </c>
      <c r="C5735" s="2" t="s">
        <v>20</v>
      </c>
      <c r="D5735" s="2" t="s">
        <v>344</v>
      </c>
      <c r="E5735" s="2" t="s">
        <v>24028</v>
      </c>
      <c r="F5735" s="3">
        <v>1</v>
      </c>
      <c r="G5735" s="2" t="s">
        <v>21960</v>
      </c>
      <c r="H5735" s="2" t="s">
        <v>24045</v>
      </c>
      <c r="I5735" s="3" t="s">
        <v>24046</v>
      </c>
      <c r="J5735" s="3" t="s">
        <v>1132</v>
      </c>
      <c r="K5735" s="2" t="s">
        <v>24047</v>
      </c>
    </row>
    <row r="5736" spans="1:11" x14ac:dyDescent="0.25">
      <c r="A5736" s="2" t="s">
        <v>24048</v>
      </c>
      <c r="B5736" s="2" t="s">
        <v>348</v>
      </c>
      <c r="C5736" s="2" t="s">
        <v>27</v>
      </c>
      <c r="D5736" s="2" t="s">
        <v>344</v>
      </c>
      <c r="E5736" s="2" t="s">
        <v>24028</v>
      </c>
      <c r="F5736" s="3">
        <v>1</v>
      </c>
      <c r="G5736" s="2" t="s">
        <v>21954</v>
      </c>
      <c r="H5736" s="2" t="s">
        <v>24049</v>
      </c>
      <c r="I5736" s="3" t="s">
        <v>24050</v>
      </c>
      <c r="J5736" s="3" t="s">
        <v>1132</v>
      </c>
      <c r="K5736" s="2" t="s">
        <v>24051</v>
      </c>
    </row>
    <row r="5737" spans="1:11" x14ac:dyDescent="0.25">
      <c r="A5737" s="2" t="s">
        <v>24052</v>
      </c>
      <c r="B5737" s="2" t="s">
        <v>21987</v>
      </c>
      <c r="C5737" s="2" t="s">
        <v>27</v>
      </c>
      <c r="D5737" s="2" t="s">
        <v>344</v>
      </c>
      <c r="E5737" s="2" t="s">
        <v>24028</v>
      </c>
      <c r="F5737" s="3">
        <v>1</v>
      </c>
      <c r="G5737" s="2" t="s">
        <v>21960</v>
      </c>
      <c r="H5737" s="2" t="s">
        <v>24053</v>
      </c>
      <c r="I5737" s="3" t="s">
        <v>24054</v>
      </c>
      <c r="J5737" s="3" t="s">
        <v>1132</v>
      </c>
      <c r="K5737" s="2" t="s">
        <v>24055</v>
      </c>
    </row>
    <row r="5738" spans="1:11" x14ac:dyDescent="0.25">
      <c r="A5738" s="2" t="s">
        <v>24056</v>
      </c>
      <c r="B5738" s="2" t="s">
        <v>349</v>
      </c>
      <c r="C5738" s="2" t="s">
        <v>31</v>
      </c>
      <c r="D5738" s="2" t="s">
        <v>344</v>
      </c>
      <c r="E5738" s="2" t="s">
        <v>24028</v>
      </c>
      <c r="F5738" s="3">
        <v>1</v>
      </c>
      <c r="G5738" s="2" t="s">
        <v>21954</v>
      </c>
      <c r="H5738" s="2" t="s">
        <v>24057</v>
      </c>
      <c r="I5738" s="3" t="s">
        <v>24058</v>
      </c>
      <c r="J5738" s="3" t="s">
        <v>1132</v>
      </c>
      <c r="K5738" s="2" t="s">
        <v>24059</v>
      </c>
    </row>
    <row r="5739" spans="1:11" x14ac:dyDescent="0.25">
      <c r="A5739" s="2" t="s">
        <v>24060</v>
      </c>
      <c r="B5739" s="2" t="s">
        <v>21996</v>
      </c>
      <c r="C5739" s="2" t="s">
        <v>31</v>
      </c>
      <c r="D5739" s="2" t="s">
        <v>344</v>
      </c>
      <c r="E5739" s="2" t="s">
        <v>24028</v>
      </c>
      <c r="F5739" s="3">
        <v>1</v>
      </c>
      <c r="G5739" s="2" t="s">
        <v>21960</v>
      </c>
      <c r="H5739" s="2" t="s">
        <v>24061</v>
      </c>
      <c r="I5739" s="3" t="s">
        <v>24062</v>
      </c>
      <c r="J5739" s="3" t="s">
        <v>1132</v>
      </c>
      <c r="K5739" s="2" t="s">
        <v>24063</v>
      </c>
    </row>
    <row r="5740" spans="1:11" x14ac:dyDescent="0.25">
      <c r="A5740" s="2" t="s">
        <v>24064</v>
      </c>
      <c r="B5740" s="2" t="s">
        <v>346</v>
      </c>
      <c r="C5740" s="2" t="s">
        <v>16</v>
      </c>
      <c r="D5740" s="2" t="s">
        <v>344</v>
      </c>
      <c r="E5740" s="2" t="s">
        <v>24028</v>
      </c>
      <c r="F5740" s="3">
        <v>1</v>
      </c>
      <c r="G5740" s="2" t="s">
        <v>21954</v>
      </c>
      <c r="H5740" s="2" t="s">
        <v>24065</v>
      </c>
      <c r="I5740" s="3" t="s">
        <v>24066</v>
      </c>
      <c r="J5740" s="3" t="s">
        <v>1132</v>
      </c>
      <c r="K5740" s="2" t="s">
        <v>24067</v>
      </c>
    </row>
    <row r="5741" spans="1:11" x14ac:dyDescent="0.25">
      <c r="A5741" s="2" t="s">
        <v>24068</v>
      </c>
      <c r="B5741" s="2" t="s">
        <v>21969</v>
      </c>
      <c r="C5741" s="2" t="s">
        <v>16</v>
      </c>
      <c r="D5741" s="2" t="s">
        <v>344</v>
      </c>
      <c r="E5741" s="2" t="s">
        <v>24028</v>
      </c>
      <c r="F5741" s="3">
        <v>1</v>
      </c>
      <c r="G5741" s="2" t="s">
        <v>21960</v>
      </c>
      <c r="H5741" s="2" t="s">
        <v>24069</v>
      </c>
      <c r="I5741" s="3" t="s">
        <v>24070</v>
      </c>
      <c r="J5741" s="3" t="s">
        <v>1132</v>
      </c>
      <c r="K5741" s="2" t="s">
        <v>24071</v>
      </c>
    </row>
    <row r="5742" spans="1:11" x14ac:dyDescent="0.25">
      <c r="A5742" s="2" t="s">
        <v>24072</v>
      </c>
      <c r="B5742" s="2" t="s">
        <v>350</v>
      </c>
      <c r="C5742" s="2" t="s">
        <v>34</v>
      </c>
      <c r="D5742" s="2" t="s">
        <v>344</v>
      </c>
      <c r="E5742" s="2" t="s">
        <v>24028</v>
      </c>
      <c r="F5742" s="3">
        <v>1</v>
      </c>
      <c r="G5742" s="2" t="s">
        <v>21954</v>
      </c>
      <c r="H5742" s="2" t="s">
        <v>24073</v>
      </c>
      <c r="I5742" s="3" t="s">
        <v>24074</v>
      </c>
      <c r="J5742" s="3" t="s">
        <v>1132</v>
      </c>
      <c r="K5742" s="2" t="s">
        <v>24075</v>
      </c>
    </row>
    <row r="5743" spans="1:11" x14ac:dyDescent="0.25">
      <c r="A5743" s="2" t="s">
        <v>24076</v>
      </c>
      <c r="B5743" s="2" t="s">
        <v>22014</v>
      </c>
      <c r="C5743" s="2" t="s">
        <v>34</v>
      </c>
      <c r="D5743" s="2" t="s">
        <v>344</v>
      </c>
      <c r="E5743" s="2" t="s">
        <v>24028</v>
      </c>
      <c r="F5743" s="3">
        <v>1</v>
      </c>
      <c r="G5743" s="2" t="s">
        <v>21960</v>
      </c>
      <c r="H5743" s="2" t="s">
        <v>24077</v>
      </c>
      <c r="I5743" s="3" t="s">
        <v>24078</v>
      </c>
      <c r="J5743" s="3" t="s">
        <v>1132</v>
      </c>
      <c r="K5743" s="2" t="s">
        <v>24079</v>
      </c>
    </row>
    <row r="5744" spans="1:11" x14ac:dyDescent="0.25">
      <c r="A5744" s="2" t="s">
        <v>24080</v>
      </c>
      <c r="B5744" s="2" t="s">
        <v>351</v>
      </c>
      <c r="C5744" s="2" t="s">
        <v>24</v>
      </c>
      <c r="D5744" s="2" t="s">
        <v>344</v>
      </c>
      <c r="E5744" s="2" t="s">
        <v>24028</v>
      </c>
      <c r="F5744" s="3">
        <v>1</v>
      </c>
      <c r="G5744" s="2" t="s">
        <v>21954</v>
      </c>
      <c r="H5744" s="2" t="s">
        <v>24081</v>
      </c>
      <c r="I5744" s="3" t="s">
        <v>24082</v>
      </c>
      <c r="J5744" s="3" t="s">
        <v>1132</v>
      </c>
      <c r="K5744" s="2" t="s">
        <v>24083</v>
      </c>
    </row>
    <row r="5745" spans="1:11" x14ac:dyDescent="0.25">
      <c r="A5745" s="2" t="s">
        <v>24084</v>
      </c>
      <c r="B5745" s="2" t="s">
        <v>22005</v>
      </c>
      <c r="C5745" s="2" t="s">
        <v>24</v>
      </c>
      <c r="D5745" s="2" t="s">
        <v>344</v>
      </c>
      <c r="E5745" s="2" t="s">
        <v>24028</v>
      </c>
      <c r="F5745" s="3">
        <v>1</v>
      </c>
      <c r="G5745" s="2" t="s">
        <v>21960</v>
      </c>
      <c r="H5745" s="2" t="s">
        <v>24085</v>
      </c>
      <c r="I5745" s="3" t="s">
        <v>24086</v>
      </c>
      <c r="J5745" s="3" t="s">
        <v>1132</v>
      </c>
      <c r="K5745" s="2" t="s">
        <v>24087</v>
      </c>
    </row>
    <row r="5746" spans="1:11" x14ac:dyDescent="0.25">
      <c r="A5746" s="2" t="s">
        <v>24088</v>
      </c>
      <c r="B5746" s="2" t="s">
        <v>352</v>
      </c>
      <c r="C5746" s="2" t="s">
        <v>38</v>
      </c>
      <c r="D5746" s="2" t="s">
        <v>344</v>
      </c>
      <c r="E5746" s="2" t="s">
        <v>24028</v>
      </c>
      <c r="F5746" s="3">
        <v>1</v>
      </c>
      <c r="G5746" s="2" t="s">
        <v>21954</v>
      </c>
      <c r="H5746" s="2" t="s">
        <v>24089</v>
      </c>
      <c r="I5746" s="3" t="s">
        <v>24090</v>
      </c>
      <c r="J5746" s="3" t="s">
        <v>1132</v>
      </c>
      <c r="K5746" s="2" t="s">
        <v>24091</v>
      </c>
    </row>
    <row r="5747" spans="1:11" x14ac:dyDescent="0.25">
      <c r="A5747" s="2" t="s">
        <v>24092</v>
      </c>
      <c r="B5747" s="2" t="s">
        <v>22023</v>
      </c>
      <c r="C5747" s="2" t="s">
        <v>38</v>
      </c>
      <c r="D5747" s="2" t="s">
        <v>344</v>
      </c>
      <c r="E5747" s="2" t="s">
        <v>24028</v>
      </c>
      <c r="F5747" s="3">
        <v>1</v>
      </c>
      <c r="G5747" s="2" t="s">
        <v>21960</v>
      </c>
      <c r="H5747" s="2" t="s">
        <v>24093</v>
      </c>
      <c r="I5747" s="3" t="s">
        <v>24094</v>
      </c>
      <c r="J5747" s="3" t="s">
        <v>1132</v>
      </c>
      <c r="K5747" s="2" t="s">
        <v>24095</v>
      </c>
    </row>
    <row r="5748" spans="1:11" x14ac:dyDescent="0.25">
      <c r="A5748" s="2" t="s">
        <v>24096</v>
      </c>
      <c r="B5748" s="2" t="s">
        <v>342</v>
      </c>
      <c r="C5748" s="2" t="s">
        <v>11</v>
      </c>
      <c r="D5748" s="2" t="s">
        <v>344</v>
      </c>
      <c r="E5748" s="2" t="s">
        <v>24028</v>
      </c>
      <c r="F5748" s="3">
        <v>2</v>
      </c>
      <c r="G5748" s="2" t="s">
        <v>22028</v>
      </c>
      <c r="H5748" s="2" t="s">
        <v>24097</v>
      </c>
      <c r="I5748" s="3" t="s">
        <v>24098</v>
      </c>
      <c r="J5748" s="3" t="s">
        <v>7230</v>
      </c>
      <c r="K5748" s="2" t="s">
        <v>24099</v>
      </c>
    </row>
    <row r="5749" spans="1:11" x14ac:dyDescent="0.25">
      <c r="A5749" s="2" t="s">
        <v>24100</v>
      </c>
      <c r="B5749" s="2" t="s">
        <v>342</v>
      </c>
      <c r="C5749" s="2" t="s">
        <v>11</v>
      </c>
      <c r="D5749" s="2" t="s">
        <v>344</v>
      </c>
      <c r="E5749" s="2" t="s">
        <v>24028</v>
      </c>
      <c r="F5749" s="3">
        <v>2</v>
      </c>
      <c r="G5749" s="2" t="s">
        <v>21954</v>
      </c>
      <c r="H5749" s="2" t="s">
        <v>24101</v>
      </c>
      <c r="I5749" s="3" t="s">
        <v>24102</v>
      </c>
      <c r="J5749" s="3" t="s">
        <v>1132</v>
      </c>
      <c r="K5749" s="2" t="s">
        <v>24103</v>
      </c>
    </row>
    <row r="5750" spans="1:11" x14ac:dyDescent="0.25">
      <c r="A5750" s="2" t="s">
        <v>24104</v>
      </c>
      <c r="B5750" s="2" t="s">
        <v>21959</v>
      </c>
      <c r="C5750" s="2" t="s">
        <v>11</v>
      </c>
      <c r="D5750" s="2" t="s">
        <v>344</v>
      </c>
      <c r="E5750" s="2" t="s">
        <v>24028</v>
      </c>
      <c r="F5750" s="3">
        <v>2</v>
      </c>
      <c r="G5750" s="2" t="s">
        <v>21960</v>
      </c>
      <c r="H5750" s="2" t="s">
        <v>24105</v>
      </c>
      <c r="I5750" s="3" t="s">
        <v>24106</v>
      </c>
      <c r="J5750" s="3" t="s">
        <v>1132</v>
      </c>
      <c r="K5750" s="2" t="s">
        <v>24107</v>
      </c>
    </row>
    <row r="5751" spans="1:11" x14ac:dyDescent="0.25">
      <c r="A5751" s="2" t="s">
        <v>24108</v>
      </c>
      <c r="B5751" s="2" t="s">
        <v>349</v>
      </c>
      <c r="C5751" s="2" t="s">
        <v>31</v>
      </c>
      <c r="D5751" s="2" t="s">
        <v>344</v>
      </c>
      <c r="E5751" s="2" t="s">
        <v>24028</v>
      </c>
      <c r="F5751" s="3">
        <v>2</v>
      </c>
      <c r="G5751" s="2" t="s">
        <v>21954</v>
      </c>
      <c r="H5751" s="2" t="s">
        <v>24109</v>
      </c>
      <c r="I5751" s="3" t="s">
        <v>24110</v>
      </c>
      <c r="J5751" s="3" t="s">
        <v>1132</v>
      </c>
      <c r="K5751" s="2" t="s">
        <v>24111</v>
      </c>
    </row>
    <row r="5752" spans="1:11" x14ac:dyDescent="0.25">
      <c r="A5752" s="2" t="s">
        <v>24112</v>
      </c>
      <c r="B5752" s="2" t="s">
        <v>21996</v>
      </c>
      <c r="C5752" s="2" t="s">
        <v>31</v>
      </c>
      <c r="D5752" s="2" t="s">
        <v>344</v>
      </c>
      <c r="E5752" s="2" t="s">
        <v>24028</v>
      </c>
      <c r="F5752" s="3">
        <v>2</v>
      </c>
      <c r="G5752" s="2" t="s">
        <v>21960</v>
      </c>
      <c r="H5752" s="2" t="s">
        <v>24113</v>
      </c>
      <c r="I5752" s="3" t="s">
        <v>24114</v>
      </c>
      <c r="J5752" s="3" t="s">
        <v>1132</v>
      </c>
      <c r="K5752" s="2" t="s">
        <v>24115</v>
      </c>
    </row>
    <row r="5753" spans="1:11" x14ac:dyDescent="0.25">
      <c r="A5753" s="2" t="s">
        <v>24116</v>
      </c>
      <c r="B5753" s="2" t="s">
        <v>346</v>
      </c>
      <c r="C5753" s="2" t="s">
        <v>16</v>
      </c>
      <c r="D5753" s="2" t="s">
        <v>344</v>
      </c>
      <c r="E5753" s="2" t="s">
        <v>24028</v>
      </c>
      <c r="F5753" s="3">
        <v>2</v>
      </c>
      <c r="G5753" s="2" t="s">
        <v>21954</v>
      </c>
      <c r="H5753" s="2" t="s">
        <v>24117</v>
      </c>
      <c r="I5753" s="3" t="s">
        <v>24118</v>
      </c>
      <c r="J5753" s="3" t="s">
        <v>1132</v>
      </c>
      <c r="K5753" s="2" t="s">
        <v>24119</v>
      </c>
    </row>
    <row r="5754" spans="1:11" x14ac:dyDescent="0.25">
      <c r="A5754" s="2" t="s">
        <v>24120</v>
      </c>
      <c r="B5754" s="2" t="s">
        <v>21969</v>
      </c>
      <c r="C5754" s="2" t="s">
        <v>16</v>
      </c>
      <c r="D5754" s="2" t="s">
        <v>344</v>
      </c>
      <c r="E5754" s="2" t="s">
        <v>24028</v>
      </c>
      <c r="F5754" s="3">
        <v>2</v>
      </c>
      <c r="G5754" s="2" t="s">
        <v>21960</v>
      </c>
      <c r="H5754" s="2" t="s">
        <v>24121</v>
      </c>
      <c r="I5754" s="3" t="s">
        <v>24122</v>
      </c>
      <c r="J5754" s="3" t="s">
        <v>1132</v>
      </c>
      <c r="K5754" s="2" t="s">
        <v>24123</v>
      </c>
    </row>
    <row r="5755" spans="1:11" x14ac:dyDescent="0.25">
      <c r="A5755" s="2" t="s">
        <v>24124</v>
      </c>
      <c r="B5755" s="2" t="s">
        <v>352</v>
      </c>
      <c r="C5755" s="2" t="s">
        <v>38</v>
      </c>
      <c r="D5755" s="2" t="s">
        <v>344</v>
      </c>
      <c r="E5755" s="2" t="s">
        <v>24028</v>
      </c>
      <c r="F5755" s="3">
        <v>2</v>
      </c>
      <c r="G5755" s="2" t="s">
        <v>21954</v>
      </c>
      <c r="H5755" s="2" t="s">
        <v>24125</v>
      </c>
      <c r="I5755" s="3" t="s">
        <v>24126</v>
      </c>
      <c r="J5755" s="3" t="s">
        <v>1132</v>
      </c>
      <c r="K5755" s="2" t="s">
        <v>24127</v>
      </c>
    </row>
    <row r="5756" spans="1:11" x14ac:dyDescent="0.25">
      <c r="A5756" s="2" t="s">
        <v>24128</v>
      </c>
      <c r="B5756" s="2" t="s">
        <v>22023</v>
      </c>
      <c r="C5756" s="2" t="s">
        <v>38</v>
      </c>
      <c r="D5756" s="2" t="s">
        <v>344</v>
      </c>
      <c r="E5756" s="2" t="s">
        <v>24028</v>
      </c>
      <c r="F5756" s="3">
        <v>2</v>
      </c>
      <c r="G5756" s="2" t="s">
        <v>21960</v>
      </c>
      <c r="H5756" s="2" t="s">
        <v>24129</v>
      </c>
      <c r="I5756" s="3" t="s">
        <v>24130</v>
      </c>
      <c r="J5756" s="3" t="s">
        <v>1132</v>
      </c>
      <c r="K5756" s="2" t="s">
        <v>24131</v>
      </c>
    </row>
    <row r="5757" spans="1:11" x14ac:dyDescent="0.25">
      <c r="A5757" s="2" t="s">
        <v>24132</v>
      </c>
      <c r="B5757" s="2" t="s">
        <v>342</v>
      </c>
      <c r="C5757" s="2" t="s">
        <v>11</v>
      </c>
      <c r="D5757" s="2" t="s">
        <v>344</v>
      </c>
      <c r="E5757" s="2" t="s">
        <v>24028</v>
      </c>
      <c r="F5757" s="3">
        <v>3</v>
      </c>
      <c r="G5757" s="2" t="s">
        <v>21954</v>
      </c>
      <c r="H5757" s="2" t="s">
        <v>24133</v>
      </c>
      <c r="I5757" s="3" t="s">
        <v>24134</v>
      </c>
      <c r="J5757" s="3" t="s">
        <v>1132</v>
      </c>
      <c r="K5757" s="2" t="s">
        <v>24135</v>
      </c>
    </row>
    <row r="5758" spans="1:11" x14ac:dyDescent="0.25">
      <c r="A5758" s="2" t="s">
        <v>24136</v>
      </c>
      <c r="B5758" s="2" t="s">
        <v>21959</v>
      </c>
      <c r="C5758" s="2" t="s">
        <v>11</v>
      </c>
      <c r="D5758" s="2" t="s">
        <v>344</v>
      </c>
      <c r="E5758" s="2" t="s">
        <v>24028</v>
      </c>
      <c r="F5758" s="3">
        <v>3</v>
      </c>
      <c r="G5758" s="2" t="s">
        <v>21960</v>
      </c>
      <c r="H5758" s="2" t="s">
        <v>24137</v>
      </c>
      <c r="I5758" s="3" t="s">
        <v>24138</v>
      </c>
      <c r="J5758" s="3" t="s">
        <v>1132</v>
      </c>
      <c r="K5758" s="2" t="s">
        <v>24139</v>
      </c>
    </row>
    <row r="5759" spans="1:11" x14ac:dyDescent="0.25">
      <c r="A5759" s="2" t="s">
        <v>24140</v>
      </c>
      <c r="B5759" s="2" t="s">
        <v>342</v>
      </c>
      <c r="C5759" s="2" t="s">
        <v>11</v>
      </c>
      <c r="D5759" s="2" t="s">
        <v>344</v>
      </c>
      <c r="E5759" s="2" t="s">
        <v>24028</v>
      </c>
      <c r="F5759" s="3">
        <v>4</v>
      </c>
      <c r="G5759" s="2" t="s">
        <v>21954</v>
      </c>
      <c r="H5759" s="2" t="s">
        <v>24141</v>
      </c>
      <c r="I5759" s="3" t="s">
        <v>24142</v>
      </c>
      <c r="J5759" s="3" t="s">
        <v>1132</v>
      </c>
      <c r="K5759" s="2" t="s">
        <v>24143</v>
      </c>
    </row>
    <row r="5760" spans="1:11" x14ac:dyDescent="0.25">
      <c r="A5760" s="2" t="s">
        <v>24144</v>
      </c>
      <c r="B5760" s="2" t="s">
        <v>21959</v>
      </c>
      <c r="C5760" s="2" t="s">
        <v>11</v>
      </c>
      <c r="D5760" s="2" t="s">
        <v>344</v>
      </c>
      <c r="E5760" s="2" t="s">
        <v>24028</v>
      </c>
      <c r="F5760" s="3">
        <v>4</v>
      </c>
      <c r="G5760" s="2" t="s">
        <v>21960</v>
      </c>
      <c r="H5760" s="2" t="s">
        <v>24145</v>
      </c>
      <c r="I5760" s="3" t="s">
        <v>24146</v>
      </c>
      <c r="J5760" s="3" t="s">
        <v>1132</v>
      </c>
      <c r="K5760" s="2" t="s">
        <v>24147</v>
      </c>
    </row>
    <row r="5761" spans="1:11" x14ac:dyDescent="0.25">
      <c r="A5761" s="2" t="s">
        <v>24148</v>
      </c>
      <c r="B5761" s="2" t="s">
        <v>342</v>
      </c>
      <c r="C5761" s="2" t="s">
        <v>11</v>
      </c>
      <c r="D5761" s="2" t="s">
        <v>344</v>
      </c>
      <c r="E5761" s="2" t="s">
        <v>24028</v>
      </c>
      <c r="F5761" s="3">
        <v>5</v>
      </c>
      <c r="G5761" s="2" t="s">
        <v>21954</v>
      </c>
      <c r="H5761" s="2" t="s">
        <v>24149</v>
      </c>
      <c r="I5761" s="3" t="s">
        <v>24150</v>
      </c>
      <c r="J5761" s="3" t="s">
        <v>1132</v>
      </c>
      <c r="K5761" s="2" t="s">
        <v>24151</v>
      </c>
    </row>
    <row r="5762" spans="1:11" x14ac:dyDescent="0.25">
      <c r="A5762" s="2" t="s">
        <v>24152</v>
      </c>
      <c r="B5762" s="2" t="s">
        <v>21959</v>
      </c>
      <c r="C5762" s="2" t="s">
        <v>11</v>
      </c>
      <c r="D5762" s="2" t="s">
        <v>344</v>
      </c>
      <c r="E5762" s="2" t="s">
        <v>24028</v>
      </c>
      <c r="F5762" s="3">
        <v>5</v>
      </c>
      <c r="G5762" s="2" t="s">
        <v>21960</v>
      </c>
      <c r="H5762" s="2" t="s">
        <v>24153</v>
      </c>
      <c r="I5762" s="3" t="s">
        <v>24154</v>
      </c>
      <c r="J5762" s="3" t="s">
        <v>1132</v>
      </c>
      <c r="K5762" s="2" t="s">
        <v>24155</v>
      </c>
    </row>
    <row r="5763" spans="1:11" x14ac:dyDescent="0.25">
      <c r="A5763" s="2" t="s">
        <v>24156</v>
      </c>
      <c r="B5763" s="2" t="s">
        <v>342</v>
      </c>
      <c r="C5763" s="2" t="s">
        <v>11</v>
      </c>
      <c r="D5763" s="2" t="s">
        <v>344</v>
      </c>
      <c r="E5763" s="2" t="s">
        <v>24028</v>
      </c>
      <c r="F5763" s="3">
        <v>6</v>
      </c>
      <c r="G5763" s="2" t="s">
        <v>21954</v>
      </c>
      <c r="H5763" s="2" t="s">
        <v>24157</v>
      </c>
      <c r="I5763" s="3" t="s">
        <v>24158</v>
      </c>
      <c r="J5763" s="3" t="s">
        <v>1132</v>
      </c>
      <c r="K5763" s="2" t="s">
        <v>24159</v>
      </c>
    </row>
    <row r="5764" spans="1:11" x14ac:dyDescent="0.25">
      <c r="A5764" s="2" t="s">
        <v>24160</v>
      </c>
      <c r="B5764" s="2" t="s">
        <v>21959</v>
      </c>
      <c r="C5764" s="2" t="s">
        <v>11</v>
      </c>
      <c r="D5764" s="2" t="s">
        <v>344</v>
      </c>
      <c r="E5764" s="2" t="s">
        <v>24028</v>
      </c>
      <c r="F5764" s="3">
        <v>6</v>
      </c>
      <c r="G5764" s="2" t="s">
        <v>21960</v>
      </c>
      <c r="H5764" s="2" t="s">
        <v>24161</v>
      </c>
      <c r="I5764" s="3" t="s">
        <v>24162</v>
      </c>
      <c r="J5764" s="3" t="s">
        <v>1132</v>
      </c>
      <c r="K5764" s="2" t="s">
        <v>24163</v>
      </c>
    </row>
    <row r="5765" spans="1:11" x14ac:dyDescent="0.25">
      <c r="A5765" s="2" t="s">
        <v>24164</v>
      </c>
      <c r="B5765" s="2" t="s">
        <v>342</v>
      </c>
      <c r="C5765" s="2" t="s">
        <v>11</v>
      </c>
      <c r="D5765" s="2" t="s">
        <v>344</v>
      </c>
      <c r="E5765" s="2" t="s">
        <v>385</v>
      </c>
      <c r="F5765" s="3">
        <v>1</v>
      </c>
      <c r="G5765" s="2" t="s">
        <v>21949</v>
      </c>
      <c r="H5765" s="2" t="s">
        <v>24165</v>
      </c>
      <c r="I5765" s="3" t="s">
        <v>24166</v>
      </c>
      <c r="J5765" s="3" t="s">
        <v>1098</v>
      </c>
      <c r="K5765" s="2" t="s">
        <v>24167</v>
      </c>
    </row>
    <row r="5766" spans="1:11" x14ac:dyDescent="0.25">
      <c r="A5766" s="2" t="s">
        <v>24168</v>
      </c>
      <c r="B5766" s="2" t="s">
        <v>342</v>
      </c>
      <c r="C5766" s="2" t="s">
        <v>11</v>
      </c>
      <c r="D5766" s="2" t="s">
        <v>344</v>
      </c>
      <c r="E5766" s="2" t="s">
        <v>385</v>
      </c>
      <c r="F5766" s="3">
        <v>1</v>
      </c>
      <c r="G5766" s="2" t="s">
        <v>21954</v>
      </c>
      <c r="H5766" s="2" t="s">
        <v>24169</v>
      </c>
      <c r="I5766" s="3" t="s">
        <v>24170</v>
      </c>
      <c r="J5766" s="3" t="s">
        <v>1098</v>
      </c>
      <c r="K5766" s="2" t="s">
        <v>24171</v>
      </c>
    </row>
    <row r="5767" spans="1:11" x14ac:dyDescent="0.25">
      <c r="A5767" s="2" t="s">
        <v>24172</v>
      </c>
      <c r="B5767" s="2" t="s">
        <v>21959</v>
      </c>
      <c r="C5767" s="2" t="s">
        <v>11</v>
      </c>
      <c r="D5767" s="2" t="s">
        <v>344</v>
      </c>
      <c r="E5767" s="2" t="s">
        <v>385</v>
      </c>
      <c r="F5767" s="3">
        <v>1</v>
      </c>
      <c r="G5767" s="2" t="s">
        <v>21960</v>
      </c>
      <c r="H5767" s="2" t="s">
        <v>24173</v>
      </c>
      <c r="I5767" s="3" t="s">
        <v>24174</v>
      </c>
      <c r="J5767" s="3" t="s">
        <v>1098</v>
      </c>
      <c r="K5767" s="2" t="s">
        <v>24175</v>
      </c>
    </row>
    <row r="5768" spans="1:11" x14ac:dyDescent="0.25">
      <c r="A5768" s="2" t="s">
        <v>24176</v>
      </c>
      <c r="B5768" s="2" t="s">
        <v>346</v>
      </c>
      <c r="C5768" s="2" t="s">
        <v>16</v>
      </c>
      <c r="D5768" s="2" t="s">
        <v>344</v>
      </c>
      <c r="E5768" s="2" t="s">
        <v>385</v>
      </c>
      <c r="F5768" s="3">
        <v>1</v>
      </c>
      <c r="G5768" s="2" t="s">
        <v>21954</v>
      </c>
      <c r="H5768" s="2" t="s">
        <v>24177</v>
      </c>
      <c r="I5768" s="3" t="s">
        <v>24178</v>
      </c>
      <c r="J5768" s="3" t="s">
        <v>1098</v>
      </c>
      <c r="K5768" s="2" t="s">
        <v>24179</v>
      </c>
    </row>
    <row r="5769" spans="1:11" x14ac:dyDescent="0.25">
      <c r="A5769" s="2" t="s">
        <v>24180</v>
      </c>
      <c r="B5769" s="2" t="s">
        <v>21969</v>
      </c>
      <c r="C5769" s="2" t="s">
        <v>16</v>
      </c>
      <c r="D5769" s="2" t="s">
        <v>344</v>
      </c>
      <c r="E5769" s="2" t="s">
        <v>385</v>
      </c>
      <c r="F5769" s="3">
        <v>1</v>
      </c>
      <c r="G5769" s="2" t="s">
        <v>21960</v>
      </c>
      <c r="H5769" s="2" t="s">
        <v>24181</v>
      </c>
      <c r="I5769" s="3" t="s">
        <v>24182</v>
      </c>
      <c r="J5769" s="3" t="s">
        <v>1098</v>
      </c>
      <c r="K5769" s="2" t="s">
        <v>24183</v>
      </c>
    </row>
    <row r="5770" spans="1:11" x14ac:dyDescent="0.25">
      <c r="A5770" s="2" t="s">
        <v>24184</v>
      </c>
      <c r="B5770" s="2" t="s">
        <v>347</v>
      </c>
      <c r="C5770" s="2" t="s">
        <v>20</v>
      </c>
      <c r="D5770" s="2" t="s">
        <v>344</v>
      </c>
      <c r="E5770" s="2" t="s">
        <v>385</v>
      </c>
      <c r="F5770" s="3">
        <v>1</v>
      </c>
      <c r="G5770" s="2" t="s">
        <v>21954</v>
      </c>
      <c r="H5770" s="2" t="s">
        <v>24185</v>
      </c>
      <c r="I5770" s="3" t="s">
        <v>24186</v>
      </c>
      <c r="J5770" s="3" t="s">
        <v>1098</v>
      </c>
      <c r="K5770" s="2" t="s">
        <v>24187</v>
      </c>
    </row>
    <row r="5771" spans="1:11" x14ac:dyDescent="0.25">
      <c r="A5771" s="2" t="s">
        <v>24188</v>
      </c>
      <c r="B5771" s="2" t="s">
        <v>21978</v>
      </c>
      <c r="C5771" s="2" t="s">
        <v>20</v>
      </c>
      <c r="D5771" s="2" t="s">
        <v>344</v>
      </c>
      <c r="E5771" s="2" t="s">
        <v>385</v>
      </c>
      <c r="F5771" s="3">
        <v>1</v>
      </c>
      <c r="G5771" s="2" t="s">
        <v>21960</v>
      </c>
      <c r="H5771" s="2" t="s">
        <v>24189</v>
      </c>
      <c r="I5771" s="3" t="s">
        <v>24190</v>
      </c>
      <c r="J5771" s="3" t="s">
        <v>1098</v>
      </c>
      <c r="K5771" s="2" t="s">
        <v>24191</v>
      </c>
    </row>
    <row r="5772" spans="1:11" x14ac:dyDescent="0.25">
      <c r="A5772" s="2" t="s">
        <v>24192</v>
      </c>
      <c r="B5772" s="2" t="s">
        <v>348</v>
      </c>
      <c r="C5772" s="2" t="s">
        <v>27</v>
      </c>
      <c r="D5772" s="2" t="s">
        <v>344</v>
      </c>
      <c r="E5772" s="2" t="s">
        <v>385</v>
      </c>
      <c r="F5772" s="3">
        <v>1</v>
      </c>
      <c r="G5772" s="2" t="s">
        <v>21954</v>
      </c>
      <c r="H5772" s="2" t="s">
        <v>24193</v>
      </c>
      <c r="I5772" s="3" t="s">
        <v>24194</v>
      </c>
      <c r="J5772" s="3" t="s">
        <v>1098</v>
      </c>
      <c r="K5772" s="2" t="s">
        <v>24195</v>
      </c>
    </row>
    <row r="5773" spans="1:11" x14ac:dyDescent="0.25">
      <c r="A5773" s="2" t="s">
        <v>24196</v>
      </c>
      <c r="B5773" s="2" t="s">
        <v>21987</v>
      </c>
      <c r="C5773" s="2" t="s">
        <v>27</v>
      </c>
      <c r="D5773" s="2" t="s">
        <v>344</v>
      </c>
      <c r="E5773" s="2" t="s">
        <v>385</v>
      </c>
      <c r="F5773" s="3">
        <v>1</v>
      </c>
      <c r="G5773" s="2" t="s">
        <v>21960</v>
      </c>
      <c r="H5773" s="2" t="s">
        <v>24197</v>
      </c>
      <c r="I5773" s="3" t="s">
        <v>24198</v>
      </c>
      <c r="J5773" s="3" t="s">
        <v>1098</v>
      </c>
      <c r="K5773" s="2" t="s">
        <v>24199</v>
      </c>
    </row>
    <row r="5774" spans="1:11" x14ac:dyDescent="0.25">
      <c r="A5774" s="2" t="s">
        <v>24200</v>
      </c>
      <c r="B5774" s="2" t="s">
        <v>349</v>
      </c>
      <c r="C5774" s="2" t="s">
        <v>31</v>
      </c>
      <c r="D5774" s="2" t="s">
        <v>344</v>
      </c>
      <c r="E5774" s="2" t="s">
        <v>385</v>
      </c>
      <c r="F5774" s="3">
        <v>1</v>
      </c>
      <c r="G5774" s="2" t="s">
        <v>21954</v>
      </c>
      <c r="H5774" s="2" t="s">
        <v>24201</v>
      </c>
      <c r="I5774" s="3" t="s">
        <v>24202</v>
      </c>
      <c r="J5774" s="3" t="s">
        <v>1098</v>
      </c>
      <c r="K5774" s="2" t="s">
        <v>24203</v>
      </c>
    </row>
    <row r="5775" spans="1:11" x14ac:dyDescent="0.25">
      <c r="A5775" s="2" t="s">
        <v>24204</v>
      </c>
      <c r="B5775" s="2" t="s">
        <v>21996</v>
      </c>
      <c r="C5775" s="2" t="s">
        <v>31</v>
      </c>
      <c r="D5775" s="2" t="s">
        <v>344</v>
      </c>
      <c r="E5775" s="2" t="s">
        <v>385</v>
      </c>
      <c r="F5775" s="3">
        <v>1</v>
      </c>
      <c r="G5775" s="2" t="s">
        <v>21960</v>
      </c>
      <c r="H5775" s="2" t="s">
        <v>24205</v>
      </c>
      <c r="I5775" s="3" t="s">
        <v>24206</v>
      </c>
      <c r="J5775" s="3" t="s">
        <v>1098</v>
      </c>
      <c r="K5775" s="2" t="s">
        <v>24207</v>
      </c>
    </row>
    <row r="5776" spans="1:11" x14ac:dyDescent="0.25">
      <c r="A5776" s="2" t="s">
        <v>24208</v>
      </c>
      <c r="B5776" s="2" t="s">
        <v>350</v>
      </c>
      <c r="C5776" s="2" t="s">
        <v>34</v>
      </c>
      <c r="D5776" s="2" t="s">
        <v>344</v>
      </c>
      <c r="E5776" s="2" t="s">
        <v>385</v>
      </c>
      <c r="F5776" s="3">
        <v>1</v>
      </c>
      <c r="G5776" s="2" t="s">
        <v>21954</v>
      </c>
      <c r="H5776" s="2" t="s">
        <v>24209</v>
      </c>
      <c r="I5776" s="3" t="s">
        <v>24210</v>
      </c>
      <c r="J5776" s="3" t="s">
        <v>1098</v>
      </c>
      <c r="K5776" s="2" t="s">
        <v>24211</v>
      </c>
    </row>
    <row r="5777" spans="1:11" x14ac:dyDescent="0.25">
      <c r="A5777" s="2" t="s">
        <v>24212</v>
      </c>
      <c r="B5777" s="2" t="s">
        <v>22014</v>
      </c>
      <c r="C5777" s="2" t="s">
        <v>34</v>
      </c>
      <c r="D5777" s="2" t="s">
        <v>344</v>
      </c>
      <c r="E5777" s="2" t="s">
        <v>385</v>
      </c>
      <c r="F5777" s="3">
        <v>1</v>
      </c>
      <c r="G5777" s="2" t="s">
        <v>21960</v>
      </c>
      <c r="H5777" s="2" t="s">
        <v>24213</v>
      </c>
      <c r="I5777" s="3" t="s">
        <v>24214</v>
      </c>
      <c r="J5777" s="3" t="s">
        <v>1098</v>
      </c>
      <c r="K5777" s="2" t="s">
        <v>24215</v>
      </c>
    </row>
    <row r="5778" spans="1:11" x14ac:dyDescent="0.25">
      <c r="A5778" s="2" t="s">
        <v>24216</v>
      </c>
      <c r="B5778" s="2" t="s">
        <v>351</v>
      </c>
      <c r="C5778" s="2" t="s">
        <v>24</v>
      </c>
      <c r="D5778" s="2" t="s">
        <v>344</v>
      </c>
      <c r="E5778" s="2" t="s">
        <v>385</v>
      </c>
      <c r="F5778" s="3">
        <v>1</v>
      </c>
      <c r="G5778" s="2" t="s">
        <v>21954</v>
      </c>
      <c r="H5778" s="2" t="s">
        <v>24217</v>
      </c>
      <c r="I5778" s="3" t="s">
        <v>24218</v>
      </c>
      <c r="J5778" s="3" t="s">
        <v>1098</v>
      </c>
      <c r="K5778" s="2" t="s">
        <v>24219</v>
      </c>
    </row>
    <row r="5779" spans="1:11" x14ac:dyDescent="0.25">
      <c r="A5779" s="2" t="s">
        <v>24220</v>
      </c>
      <c r="B5779" s="2" t="s">
        <v>22005</v>
      </c>
      <c r="C5779" s="2" t="s">
        <v>24</v>
      </c>
      <c r="D5779" s="2" t="s">
        <v>344</v>
      </c>
      <c r="E5779" s="2" t="s">
        <v>385</v>
      </c>
      <c r="F5779" s="3">
        <v>1</v>
      </c>
      <c r="G5779" s="2" t="s">
        <v>21960</v>
      </c>
      <c r="H5779" s="2" t="s">
        <v>24221</v>
      </c>
      <c r="I5779" s="3" t="s">
        <v>24222</v>
      </c>
      <c r="J5779" s="3" t="s">
        <v>1098</v>
      </c>
      <c r="K5779" s="2" t="s">
        <v>24223</v>
      </c>
    </row>
    <row r="5780" spans="1:11" x14ac:dyDescent="0.25">
      <c r="A5780" s="2" t="s">
        <v>24224</v>
      </c>
      <c r="B5780" s="2" t="s">
        <v>352</v>
      </c>
      <c r="C5780" s="2" t="s">
        <v>38</v>
      </c>
      <c r="D5780" s="2" t="s">
        <v>344</v>
      </c>
      <c r="E5780" s="2" t="s">
        <v>385</v>
      </c>
      <c r="F5780" s="3">
        <v>1</v>
      </c>
      <c r="G5780" s="2" t="s">
        <v>21954</v>
      </c>
      <c r="H5780" s="2" t="s">
        <v>24225</v>
      </c>
      <c r="I5780" s="3" t="s">
        <v>24226</v>
      </c>
      <c r="J5780" s="3" t="s">
        <v>1098</v>
      </c>
      <c r="K5780" s="2" t="s">
        <v>24227</v>
      </c>
    </row>
    <row r="5781" spans="1:11" x14ac:dyDescent="0.25">
      <c r="A5781" s="2" t="s">
        <v>24228</v>
      </c>
      <c r="B5781" s="2" t="s">
        <v>22023</v>
      </c>
      <c r="C5781" s="2" t="s">
        <v>38</v>
      </c>
      <c r="D5781" s="2" t="s">
        <v>344</v>
      </c>
      <c r="E5781" s="2" t="s">
        <v>385</v>
      </c>
      <c r="F5781" s="3">
        <v>1</v>
      </c>
      <c r="G5781" s="2" t="s">
        <v>21960</v>
      </c>
      <c r="H5781" s="2" t="s">
        <v>24229</v>
      </c>
      <c r="I5781" s="3" t="s">
        <v>24230</v>
      </c>
      <c r="J5781" s="3" t="s">
        <v>1098</v>
      </c>
      <c r="K5781" s="2" t="s">
        <v>24231</v>
      </c>
    </row>
    <row r="5782" spans="1:11" x14ac:dyDescent="0.25">
      <c r="A5782" s="2" t="s">
        <v>24232</v>
      </c>
      <c r="B5782" s="2" t="s">
        <v>342</v>
      </c>
      <c r="C5782" s="2" t="s">
        <v>11</v>
      </c>
      <c r="D5782" s="2" t="s">
        <v>344</v>
      </c>
      <c r="E5782" s="2" t="s">
        <v>385</v>
      </c>
      <c r="F5782" s="3">
        <v>2</v>
      </c>
      <c r="G5782" s="2" t="s">
        <v>22028</v>
      </c>
      <c r="H5782" s="2" t="s">
        <v>24233</v>
      </c>
      <c r="I5782" s="3" t="s">
        <v>24234</v>
      </c>
      <c r="J5782" s="3" t="s">
        <v>1098</v>
      </c>
      <c r="K5782" s="2" t="s">
        <v>24235</v>
      </c>
    </row>
    <row r="5783" spans="1:11" x14ac:dyDescent="0.25">
      <c r="A5783" s="2" t="s">
        <v>24236</v>
      </c>
      <c r="B5783" s="2" t="s">
        <v>342</v>
      </c>
      <c r="C5783" s="2" t="s">
        <v>11</v>
      </c>
      <c r="D5783" s="2" t="s">
        <v>344</v>
      </c>
      <c r="E5783" s="2" t="s">
        <v>385</v>
      </c>
      <c r="F5783" s="3">
        <v>2</v>
      </c>
      <c r="G5783" s="2" t="s">
        <v>21954</v>
      </c>
      <c r="H5783" s="2" t="s">
        <v>24237</v>
      </c>
      <c r="I5783" s="3" t="s">
        <v>24238</v>
      </c>
      <c r="J5783" s="3" t="s">
        <v>1098</v>
      </c>
      <c r="K5783" s="2" t="s">
        <v>24239</v>
      </c>
    </row>
    <row r="5784" spans="1:11" x14ac:dyDescent="0.25">
      <c r="A5784" s="2" t="s">
        <v>24240</v>
      </c>
      <c r="B5784" s="2" t="s">
        <v>21959</v>
      </c>
      <c r="C5784" s="2" t="s">
        <v>11</v>
      </c>
      <c r="D5784" s="2" t="s">
        <v>344</v>
      </c>
      <c r="E5784" s="2" t="s">
        <v>385</v>
      </c>
      <c r="F5784" s="3">
        <v>2</v>
      </c>
      <c r="G5784" s="2" t="s">
        <v>21960</v>
      </c>
      <c r="H5784" s="2" t="s">
        <v>24241</v>
      </c>
      <c r="I5784" s="3" t="s">
        <v>24242</v>
      </c>
      <c r="J5784" s="3" t="s">
        <v>1098</v>
      </c>
      <c r="K5784" s="2" t="s">
        <v>24243</v>
      </c>
    </row>
    <row r="5785" spans="1:11" x14ac:dyDescent="0.25">
      <c r="A5785" s="2" t="s">
        <v>24244</v>
      </c>
      <c r="B5785" s="2" t="s">
        <v>346</v>
      </c>
      <c r="C5785" s="2" t="s">
        <v>16</v>
      </c>
      <c r="D5785" s="2" t="s">
        <v>344</v>
      </c>
      <c r="E5785" s="2" t="s">
        <v>385</v>
      </c>
      <c r="F5785" s="3">
        <v>2</v>
      </c>
      <c r="G5785" s="2" t="s">
        <v>21954</v>
      </c>
      <c r="H5785" s="2" t="s">
        <v>24245</v>
      </c>
      <c r="I5785" s="3" t="s">
        <v>24246</v>
      </c>
      <c r="J5785" s="3" t="s">
        <v>1098</v>
      </c>
      <c r="K5785" s="2" t="s">
        <v>24247</v>
      </c>
    </row>
    <row r="5786" spans="1:11" x14ac:dyDescent="0.25">
      <c r="A5786" s="2" t="s">
        <v>24248</v>
      </c>
      <c r="B5786" s="2" t="s">
        <v>21969</v>
      </c>
      <c r="C5786" s="2" t="s">
        <v>16</v>
      </c>
      <c r="D5786" s="2" t="s">
        <v>344</v>
      </c>
      <c r="E5786" s="2" t="s">
        <v>385</v>
      </c>
      <c r="F5786" s="3">
        <v>2</v>
      </c>
      <c r="G5786" s="2" t="s">
        <v>21960</v>
      </c>
      <c r="H5786" s="2" t="s">
        <v>24249</v>
      </c>
      <c r="I5786" s="3" t="s">
        <v>24250</v>
      </c>
      <c r="J5786" s="3" t="s">
        <v>1098</v>
      </c>
      <c r="K5786" s="2" t="s">
        <v>24251</v>
      </c>
    </row>
    <row r="5787" spans="1:11" x14ac:dyDescent="0.25">
      <c r="A5787" s="2" t="s">
        <v>24252</v>
      </c>
      <c r="B5787" s="2" t="s">
        <v>349</v>
      </c>
      <c r="C5787" s="2" t="s">
        <v>31</v>
      </c>
      <c r="D5787" s="2" t="s">
        <v>344</v>
      </c>
      <c r="E5787" s="2" t="s">
        <v>385</v>
      </c>
      <c r="F5787" s="3">
        <v>2</v>
      </c>
      <c r="G5787" s="2" t="s">
        <v>21954</v>
      </c>
      <c r="H5787" s="2" t="s">
        <v>24253</v>
      </c>
      <c r="I5787" s="3" t="s">
        <v>24254</v>
      </c>
      <c r="J5787" s="3" t="s">
        <v>1098</v>
      </c>
      <c r="K5787" s="2" t="s">
        <v>24255</v>
      </c>
    </row>
    <row r="5788" spans="1:11" x14ac:dyDescent="0.25">
      <c r="A5788" s="2" t="s">
        <v>24256</v>
      </c>
      <c r="B5788" s="2" t="s">
        <v>21996</v>
      </c>
      <c r="C5788" s="2" t="s">
        <v>31</v>
      </c>
      <c r="D5788" s="2" t="s">
        <v>344</v>
      </c>
      <c r="E5788" s="2" t="s">
        <v>385</v>
      </c>
      <c r="F5788" s="3">
        <v>2</v>
      </c>
      <c r="G5788" s="2" t="s">
        <v>21960</v>
      </c>
      <c r="H5788" s="2" t="s">
        <v>24257</v>
      </c>
      <c r="I5788" s="3" t="s">
        <v>24258</v>
      </c>
      <c r="J5788" s="3" t="s">
        <v>1098</v>
      </c>
      <c r="K5788" s="2" t="s">
        <v>24259</v>
      </c>
    </row>
    <row r="5789" spans="1:11" x14ac:dyDescent="0.25">
      <c r="A5789" s="2" t="s">
        <v>24260</v>
      </c>
      <c r="B5789" s="2" t="s">
        <v>352</v>
      </c>
      <c r="C5789" s="2" t="s">
        <v>38</v>
      </c>
      <c r="D5789" s="2" t="s">
        <v>344</v>
      </c>
      <c r="E5789" s="2" t="s">
        <v>385</v>
      </c>
      <c r="F5789" s="3">
        <v>2</v>
      </c>
      <c r="G5789" s="2" t="s">
        <v>21954</v>
      </c>
      <c r="H5789" s="2" t="s">
        <v>24261</v>
      </c>
      <c r="I5789" s="3" t="s">
        <v>24262</v>
      </c>
      <c r="J5789" s="3" t="s">
        <v>1098</v>
      </c>
      <c r="K5789" s="2" t="s">
        <v>24263</v>
      </c>
    </row>
    <row r="5790" spans="1:11" x14ac:dyDescent="0.25">
      <c r="A5790" s="2" t="s">
        <v>24264</v>
      </c>
      <c r="B5790" s="2" t="s">
        <v>22023</v>
      </c>
      <c r="C5790" s="2" t="s">
        <v>38</v>
      </c>
      <c r="D5790" s="2" t="s">
        <v>344</v>
      </c>
      <c r="E5790" s="2" t="s">
        <v>385</v>
      </c>
      <c r="F5790" s="3">
        <v>2</v>
      </c>
      <c r="G5790" s="2" t="s">
        <v>21960</v>
      </c>
      <c r="H5790" s="2" t="s">
        <v>24265</v>
      </c>
      <c r="I5790" s="3" t="s">
        <v>24266</v>
      </c>
      <c r="J5790" s="3" t="s">
        <v>1098</v>
      </c>
      <c r="K5790" s="2" t="s">
        <v>24267</v>
      </c>
    </row>
    <row r="5791" spans="1:11" x14ac:dyDescent="0.25">
      <c r="A5791" s="2" t="s">
        <v>24268</v>
      </c>
      <c r="B5791" s="2" t="s">
        <v>342</v>
      </c>
      <c r="C5791" s="2" t="s">
        <v>11</v>
      </c>
      <c r="D5791" s="2" t="s">
        <v>344</v>
      </c>
      <c r="E5791" s="2" t="s">
        <v>385</v>
      </c>
      <c r="F5791" s="3">
        <v>3</v>
      </c>
      <c r="G5791" s="2" t="s">
        <v>21954</v>
      </c>
      <c r="H5791" s="2" t="s">
        <v>24269</v>
      </c>
      <c r="I5791" s="3" t="s">
        <v>24270</v>
      </c>
      <c r="J5791" s="3" t="s">
        <v>1098</v>
      </c>
      <c r="K5791" s="2" t="s">
        <v>24271</v>
      </c>
    </row>
    <row r="5792" spans="1:11" x14ac:dyDescent="0.25">
      <c r="A5792" s="2" t="s">
        <v>24272</v>
      </c>
      <c r="B5792" s="2" t="s">
        <v>21959</v>
      </c>
      <c r="C5792" s="2" t="s">
        <v>11</v>
      </c>
      <c r="D5792" s="2" t="s">
        <v>344</v>
      </c>
      <c r="E5792" s="2" t="s">
        <v>385</v>
      </c>
      <c r="F5792" s="3">
        <v>3</v>
      </c>
      <c r="G5792" s="2" t="s">
        <v>21960</v>
      </c>
      <c r="H5792" s="2" t="s">
        <v>24273</v>
      </c>
      <c r="I5792" s="3" t="s">
        <v>24274</v>
      </c>
      <c r="J5792" s="3" t="s">
        <v>1098</v>
      </c>
      <c r="K5792" s="2" t="s">
        <v>24275</v>
      </c>
    </row>
    <row r="5793" spans="1:11" x14ac:dyDescent="0.25">
      <c r="A5793" s="2" t="s">
        <v>24276</v>
      </c>
      <c r="B5793" s="2" t="s">
        <v>342</v>
      </c>
      <c r="C5793" s="2" t="s">
        <v>11</v>
      </c>
      <c r="D5793" s="2" t="s">
        <v>344</v>
      </c>
      <c r="E5793" s="2" t="s">
        <v>385</v>
      </c>
      <c r="F5793" s="3">
        <v>4</v>
      </c>
      <c r="G5793" s="2" t="s">
        <v>21954</v>
      </c>
      <c r="H5793" s="2" t="s">
        <v>24277</v>
      </c>
      <c r="I5793" s="3" t="s">
        <v>24278</v>
      </c>
      <c r="J5793" s="3" t="s">
        <v>1098</v>
      </c>
      <c r="K5793" s="2" t="s">
        <v>24279</v>
      </c>
    </row>
    <row r="5794" spans="1:11" x14ac:dyDescent="0.25">
      <c r="A5794" s="2" t="s">
        <v>24280</v>
      </c>
      <c r="B5794" s="2" t="s">
        <v>21959</v>
      </c>
      <c r="C5794" s="2" t="s">
        <v>11</v>
      </c>
      <c r="D5794" s="2" t="s">
        <v>344</v>
      </c>
      <c r="E5794" s="2" t="s">
        <v>385</v>
      </c>
      <c r="F5794" s="3">
        <v>4</v>
      </c>
      <c r="G5794" s="2" t="s">
        <v>21960</v>
      </c>
      <c r="H5794" s="2" t="s">
        <v>24281</v>
      </c>
      <c r="I5794" s="3" t="s">
        <v>24282</v>
      </c>
      <c r="J5794" s="3" t="s">
        <v>1098</v>
      </c>
      <c r="K5794" s="2" t="s">
        <v>24283</v>
      </c>
    </row>
    <row r="5795" spans="1:11" x14ac:dyDescent="0.25">
      <c r="A5795" s="2" t="s">
        <v>24284</v>
      </c>
      <c r="B5795" s="2" t="s">
        <v>342</v>
      </c>
      <c r="C5795" s="2" t="s">
        <v>11</v>
      </c>
      <c r="D5795" s="2" t="s">
        <v>344</v>
      </c>
      <c r="E5795" s="2" t="s">
        <v>385</v>
      </c>
      <c r="F5795" s="3">
        <v>5</v>
      </c>
      <c r="G5795" s="2" t="s">
        <v>21954</v>
      </c>
      <c r="H5795" s="2" t="s">
        <v>24285</v>
      </c>
      <c r="I5795" s="3" t="s">
        <v>24286</v>
      </c>
      <c r="J5795" s="3" t="s">
        <v>1098</v>
      </c>
      <c r="K5795" s="2" t="s">
        <v>24287</v>
      </c>
    </row>
    <row r="5796" spans="1:11" x14ac:dyDescent="0.25">
      <c r="A5796" s="2" t="s">
        <v>24288</v>
      </c>
      <c r="B5796" s="2" t="s">
        <v>21959</v>
      </c>
      <c r="C5796" s="2" t="s">
        <v>11</v>
      </c>
      <c r="D5796" s="2" t="s">
        <v>344</v>
      </c>
      <c r="E5796" s="2" t="s">
        <v>385</v>
      </c>
      <c r="F5796" s="3">
        <v>5</v>
      </c>
      <c r="G5796" s="2" t="s">
        <v>21960</v>
      </c>
      <c r="H5796" s="2" t="s">
        <v>24289</v>
      </c>
      <c r="I5796" s="3" t="s">
        <v>24290</v>
      </c>
      <c r="J5796" s="3" t="s">
        <v>1098</v>
      </c>
      <c r="K5796" s="2" t="s">
        <v>24291</v>
      </c>
    </row>
    <row r="5797" spans="1:11" x14ac:dyDescent="0.25">
      <c r="A5797" s="2" t="s">
        <v>24292</v>
      </c>
      <c r="B5797" s="2" t="s">
        <v>342</v>
      </c>
      <c r="C5797" s="2" t="s">
        <v>11</v>
      </c>
      <c r="D5797" s="2" t="s">
        <v>344</v>
      </c>
      <c r="E5797" s="2" t="s">
        <v>385</v>
      </c>
      <c r="F5797" s="3">
        <v>6</v>
      </c>
      <c r="G5797" s="2" t="s">
        <v>21954</v>
      </c>
      <c r="H5797" s="2" t="s">
        <v>24293</v>
      </c>
      <c r="I5797" s="3" t="s">
        <v>24294</v>
      </c>
      <c r="J5797" s="3" t="s">
        <v>1098</v>
      </c>
      <c r="K5797" s="2" t="s">
        <v>24295</v>
      </c>
    </row>
    <row r="5798" spans="1:11" x14ac:dyDescent="0.25">
      <c r="A5798" s="2" t="s">
        <v>24296</v>
      </c>
      <c r="B5798" s="2" t="s">
        <v>21959</v>
      </c>
      <c r="C5798" s="2" t="s">
        <v>11</v>
      </c>
      <c r="D5798" s="2" t="s">
        <v>344</v>
      </c>
      <c r="E5798" s="2" t="s">
        <v>385</v>
      </c>
      <c r="F5798" s="3">
        <v>6</v>
      </c>
      <c r="G5798" s="2" t="s">
        <v>21960</v>
      </c>
      <c r="H5798" s="2" t="s">
        <v>24297</v>
      </c>
      <c r="I5798" s="3" t="s">
        <v>24298</v>
      </c>
      <c r="J5798" s="3" t="s">
        <v>1098</v>
      </c>
      <c r="K5798" s="2" t="s">
        <v>24299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8"/>
  <sheetViews>
    <sheetView workbookViewId="0">
      <selection sqref="A1:K1"/>
    </sheetView>
  </sheetViews>
  <sheetFormatPr baseColWidth="10" defaultColWidth="9.140625" defaultRowHeight="15" x14ac:dyDescent="0.25"/>
  <cols>
    <col min="1" max="1" width="38" customWidth="1"/>
    <col min="2" max="2" width="26" customWidth="1"/>
    <col min="3" max="3" width="12" customWidth="1"/>
    <col min="4" max="4" width="38" customWidth="1"/>
    <col min="5" max="6" width="18" customWidth="1"/>
    <col min="7" max="7" width="37" customWidth="1"/>
    <col min="8" max="8" width="12" customWidth="1"/>
    <col min="9" max="9" width="13" customWidth="1"/>
    <col min="10" max="11" width="38" customWidth="1"/>
  </cols>
  <sheetData>
    <row r="1" spans="1:11" ht="26.1" customHeight="1" x14ac:dyDescent="0.35">
      <c r="A1" s="26" t="s">
        <v>24300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x14ac:dyDescent="0.25">
      <c r="A2" s="7" t="s">
        <v>24301</v>
      </c>
      <c r="B2" s="7" t="s">
        <v>24302</v>
      </c>
      <c r="C2" s="7" t="s">
        <v>24303</v>
      </c>
      <c r="D2" s="7" t="s">
        <v>24304</v>
      </c>
      <c r="E2" s="7" t="s">
        <v>24305</v>
      </c>
      <c r="F2" s="7" t="s">
        <v>24306</v>
      </c>
      <c r="G2" s="7" t="s">
        <v>24307</v>
      </c>
      <c r="H2" s="7" t="s">
        <v>1091</v>
      </c>
      <c r="I2" s="7" t="s">
        <v>24308</v>
      </c>
      <c r="J2" s="7" t="s">
        <v>24309</v>
      </c>
      <c r="K2" s="7" t="s">
        <v>24310</v>
      </c>
    </row>
    <row r="3" spans="1:11" x14ac:dyDescent="0.25">
      <c r="A3" s="2" t="s">
        <v>11</v>
      </c>
      <c r="B3" s="3">
        <v>6</v>
      </c>
      <c r="C3" s="3" t="s">
        <v>24311</v>
      </c>
      <c r="D3" s="2" t="s">
        <v>364</v>
      </c>
      <c r="E3" s="4">
        <v>169703</v>
      </c>
      <c r="F3" s="8">
        <v>169703</v>
      </c>
      <c r="G3" s="2" t="s">
        <v>22918</v>
      </c>
      <c r="H3" s="3" t="s">
        <v>22919</v>
      </c>
      <c r="I3" s="3" t="s">
        <v>1098</v>
      </c>
      <c r="J3" s="2" t="s">
        <v>24312</v>
      </c>
      <c r="K3" s="9" t="s">
        <v>22920</v>
      </c>
    </row>
    <row r="4" spans="1:11" x14ac:dyDescent="0.25">
      <c r="A4" s="2" t="s">
        <v>11</v>
      </c>
      <c r="B4" s="3">
        <v>6</v>
      </c>
      <c r="C4" s="3" t="s">
        <v>24313</v>
      </c>
      <c r="D4" s="2" t="s">
        <v>367</v>
      </c>
      <c r="E4" s="4">
        <v>124426</v>
      </c>
      <c r="F4" s="8">
        <v>124426</v>
      </c>
      <c r="G4" s="2" t="s">
        <v>22101</v>
      </c>
      <c r="H4" s="3" t="s">
        <v>22102</v>
      </c>
      <c r="I4" s="3" t="s">
        <v>1098</v>
      </c>
      <c r="J4" s="2" t="s">
        <v>24312</v>
      </c>
      <c r="K4" s="9" t="s">
        <v>22103</v>
      </c>
    </row>
    <row r="5" spans="1:11" x14ac:dyDescent="0.25">
      <c r="A5" s="2" t="s">
        <v>11</v>
      </c>
      <c r="B5" s="3">
        <v>6</v>
      </c>
      <c r="C5" s="3" t="s">
        <v>24314</v>
      </c>
      <c r="D5" s="2" t="s">
        <v>370</v>
      </c>
      <c r="E5" s="4">
        <v>97409</v>
      </c>
      <c r="F5" s="8">
        <v>97409</v>
      </c>
      <c r="G5" s="2" t="s">
        <v>23246</v>
      </c>
      <c r="H5" s="3" t="s">
        <v>23247</v>
      </c>
      <c r="I5" s="3" t="s">
        <v>1098</v>
      </c>
      <c r="J5" s="2" t="s">
        <v>24312</v>
      </c>
      <c r="K5" s="9" t="s">
        <v>23248</v>
      </c>
    </row>
    <row r="6" spans="1:11" x14ac:dyDescent="0.25">
      <c r="A6" s="2" t="s">
        <v>11</v>
      </c>
      <c r="B6" s="3">
        <v>6</v>
      </c>
      <c r="C6" s="3" t="s">
        <v>24315</v>
      </c>
      <c r="D6" s="2" t="s">
        <v>364</v>
      </c>
      <c r="E6" s="4">
        <v>169703</v>
      </c>
      <c r="F6" s="8">
        <v>84851.5</v>
      </c>
      <c r="G6" s="2" t="s">
        <v>22986</v>
      </c>
      <c r="H6" s="3" t="s">
        <v>22987</v>
      </c>
      <c r="I6" s="3" t="s">
        <v>1098</v>
      </c>
      <c r="J6" s="2" t="s">
        <v>24312</v>
      </c>
      <c r="K6" s="9" t="s">
        <v>22988</v>
      </c>
    </row>
    <row r="7" spans="1:11" x14ac:dyDescent="0.25">
      <c r="A7" s="2" t="s">
        <v>11</v>
      </c>
      <c r="B7" s="3">
        <v>6</v>
      </c>
      <c r="C7" s="3" t="s">
        <v>24316</v>
      </c>
      <c r="D7" s="2" t="s">
        <v>367</v>
      </c>
      <c r="E7" s="4">
        <v>124426</v>
      </c>
      <c r="F7" s="8">
        <v>62213</v>
      </c>
      <c r="G7" s="2" t="s">
        <v>22169</v>
      </c>
      <c r="H7" s="3" t="s">
        <v>22170</v>
      </c>
      <c r="I7" s="3" t="s">
        <v>1098</v>
      </c>
      <c r="J7" s="2" t="s">
        <v>24312</v>
      </c>
      <c r="K7" s="9" t="s">
        <v>22171</v>
      </c>
    </row>
    <row r="8" spans="1:11" x14ac:dyDescent="0.25">
      <c r="A8" s="2" t="s">
        <v>11</v>
      </c>
      <c r="B8" s="3">
        <v>6</v>
      </c>
      <c r="C8" s="3" t="s">
        <v>24317</v>
      </c>
      <c r="D8" s="2" t="s">
        <v>364</v>
      </c>
      <c r="E8" s="4">
        <v>169703</v>
      </c>
      <c r="F8" s="8">
        <v>56567.7</v>
      </c>
      <c r="G8" s="2" t="s">
        <v>23018</v>
      </c>
      <c r="H8" s="3" t="s">
        <v>23019</v>
      </c>
      <c r="I8" s="3" t="s">
        <v>1098</v>
      </c>
      <c r="J8" s="2" t="s">
        <v>24312</v>
      </c>
      <c r="K8" s="9" t="s">
        <v>23020</v>
      </c>
    </row>
    <row r="9" spans="1:11" x14ac:dyDescent="0.25">
      <c r="A9" s="2" t="s">
        <v>16</v>
      </c>
      <c r="B9" s="3">
        <v>2</v>
      </c>
      <c r="C9" s="3" t="s">
        <v>24311</v>
      </c>
      <c r="D9" s="2" t="s">
        <v>380</v>
      </c>
      <c r="E9" s="4">
        <v>10952</v>
      </c>
      <c r="F9" s="8">
        <v>10952</v>
      </c>
      <c r="G9" s="2" t="s">
        <v>22381</v>
      </c>
      <c r="H9" s="3" t="s">
        <v>22382</v>
      </c>
      <c r="I9" s="3" t="s">
        <v>1098</v>
      </c>
      <c r="J9" s="2" t="s">
        <v>24312</v>
      </c>
      <c r="K9" s="9" t="s">
        <v>22383</v>
      </c>
    </row>
    <row r="10" spans="1:11" x14ac:dyDescent="0.25">
      <c r="A10" s="2" t="s">
        <v>16</v>
      </c>
      <c r="B10" s="3">
        <v>2</v>
      </c>
      <c r="C10" s="3" t="s">
        <v>24313</v>
      </c>
      <c r="D10" s="2" t="s">
        <v>370</v>
      </c>
      <c r="E10" s="4">
        <v>8463</v>
      </c>
      <c r="F10" s="8">
        <v>8463</v>
      </c>
      <c r="G10" s="2" t="s">
        <v>23198</v>
      </c>
      <c r="H10" s="3" t="s">
        <v>23199</v>
      </c>
      <c r="I10" s="3" t="s">
        <v>1098</v>
      </c>
      <c r="J10" s="2" t="s">
        <v>24312</v>
      </c>
      <c r="K10" s="9" t="s">
        <v>23200</v>
      </c>
    </row>
    <row r="11" spans="1:11" x14ac:dyDescent="0.25">
      <c r="A11" s="2" t="s">
        <v>20</v>
      </c>
      <c r="B11" s="3">
        <v>1</v>
      </c>
      <c r="C11" s="3" t="s">
        <v>24311</v>
      </c>
      <c r="D11" s="2" t="s">
        <v>387</v>
      </c>
      <c r="E11" s="4">
        <v>6738</v>
      </c>
      <c r="F11" s="8">
        <v>6738</v>
      </c>
      <c r="G11" s="2" t="s">
        <v>21974</v>
      </c>
      <c r="H11" s="3" t="s">
        <v>21975</v>
      </c>
      <c r="I11" s="3" t="s">
        <v>1098</v>
      </c>
      <c r="J11" s="2" t="s">
        <v>24312</v>
      </c>
      <c r="K11" s="9" t="s">
        <v>21976</v>
      </c>
    </row>
    <row r="12" spans="1:11" x14ac:dyDescent="0.25">
      <c r="A12" s="2" t="s">
        <v>27</v>
      </c>
      <c r="B12" s="3">
        <v>1</v>
      </c>
      <c r="C12" s="3" t="s">
        <v>24311</v>
      </c>
      <c r="D12" s="2" t="s">
        <v>367</v>
      </c>
      <c r="E12" s="4">
        <v>3584</v>
      </c>
      <c r="F12" s="8">
        <v>3584</v>
      </c>
      <c r="G12" s="2" t="s">
        <v>22117</v>
      </c>
      <c r="H12" s="3" t="s">
        <v>22118</v>
      </c>
      <c r="I12" s="3" t="s">
        <v>1098</v>
      </c>
      <c r="J12" s="2" t="s">
        <v>24312</v>
      </c>
      <c r="K12" s="9" t="s">
        <v>22119</v>
      </c>
    </row>
    <row r="13" spans="1:11" x14ac:dyDescent="0.25">
      <c r="A13" s="2" t="s">
        <v>31</v>
      </c>
      <c r="B13" s="3">
        <v>2</v>
      </c>
      <c r="C13" s="3" t="s">
        <v>24311</v>
      </c>
      <c r="D13" s="2" t="s">
        <v>364</v>
      </c>
      <c r="E13" s="4">
        <v>3400</v>
      </c>
      <c r="F13" s="8">
        <v>3400</v>
      </c>
      <c r="G13" s="2" t="s">
        <v>22934</v>
      </c>
      <c r="H13" s="3" t="s">
        <v>22935</v>
      </c>
      <c r="I13" s="3" t="s">
        <v>1098</v>
      </c>
      <c r="J13" s="2" t="s">
        <v>24312</v>
      </c>
      <c r="K13" s="9" t="s">
        <v>22936</v>
      </c>
    </row>
    <row r="14" spans="1:11" x14ac:dyDescent="0.25">
      <c r="A14" s="2" t="s">
        <v>31</v>
      </c>
      <c r="B14" s="3">
        <v>2</v>
      </c>
      <c r="C14" s="3" t="s">
        <v>24313</v>
      </c>
      <c r="D14" s="2" t="s">
        <v>367</v>
      </c>
      <c r="E14" s="4">
        <v>3229</v>
      </c>
      <c r="F14" s="8">
        <v>3229</v>
      </c>
      <c r="G14" s="2" t="s">
        <v>22125</v>
      </c>
      <c r="H14" s="3" t="s">
        <v>22126</v>
      </c>
      <c r="I14" s="3" t="s">
        <v>1098</v>
      </c>
      <c r="J14" s="2" t="s">
        <v>24312</v>
      </c>
      <c r="K14" s="9" t="s">
        <v>22127</v>
      </c>
    </row>
    <row r="15" spans="1:11" x14ac:dyDescent="0.25">
      <c r="A15" s="2" t="s">
        <v>34</v>
      </c>
      <c r="B15" s="3">
        <v>1</v>
      </c>
      <c r="C15" s="3" t="s">
        <v>24311</v>
      </c>
      <c r="D15" s="2" t="s">
        <v>367</v>
      </c>
      <c r="E15" s="4">
        <v>2816</v>
      </c>
      <c r="F15" s="8">
        <v>2816</v>
      </c>
      <c r="G15" s="2" t="s">
        <v>22141</v>
      </c>
      <c r="H15" s="3" t="s">
        <v>22142</v>
      </c>
      <c r="I15" s="3" t="s">
        <v>1098</v>
      </c>
      <c r="J15" s="2" t="s">
        <v>24312</v>
      </c>
      <c r="K15" s="9" t="s">
        <v>22143</v>
      </c>
    </row>
    <row r="16" spans="1:11" x14ac:dyDescent="0.25">
      <c r="A16" s="2" t="s">
        <v>24</v>
      </c>
      <c r="B16" s="3">
        <v>1</v>
      </c>
      <c r="C16" s="3" t="s">
        <v>24311</v>
      </c>
      <c r="D16" s="2" t="s">
        <v>380</v>
      </c>
      <c r="E16" s="4">
        <v>7954</v>
      </c>
      <c r="F16" s="8">
        <v>7954</v>
      </c>
      <c r="G16" s="2" t="s">
        <v>22421</v>
      </c>
      <c r="H16" s="3" t="s">
        <v>22422</v>
      </c>
      <c r="I16" s="3" t="s">
        <v>1098</v>
      </c>
      <c r="J16" s="2" t="s">
        <v>24312</v>
      </c>
      <c r="K16" s="9" t="s">
        <v>22423</v>
      </c>
    </row>
    <row r="17" spans="1:11" x14ac:dyDescent="0.25">
      <c r="A17" s="2" t="s">
        <v>38</v>
      </c>
      <c r="B17" s="3">
        <v>2</v>
      </c>
      <c r="C17" s="3" t="s">
        <v>24311</v>
      </c>
      <c r="D17" s="2" t="s">
        <v>367</v>
      </c>
      <c r="E17" s="4">
        <v>1500</v>
      </c>
      <c r="F17" s="8">
        <v>1500</v>
      </c>
      <c r="G17" s="2" t="s">
        <v>22157</v>
      </c>
      <c r="H17" s="3" t="s">
        <v>22158</v>
      </c>
      <c r="I17" s="3" t="s">
        <v>1098</v>
      </c>
      <c r="J17" s="2" t="s">
        <v>24312</v>
      </c>
      <c r="K17" s="9" t="s">
        <v>22159</v>
      </c>
    </row>
    <row r="18" spans="1:11" x14ac:dyDescent="0.25">
      <c r="A18" s="2" t="s">
        <v>38</v>
      </c>
      <c r="B18" s="3">
        <v>2</v>
      </c>
      <c r="C18" s="3" t="s">
        <v>24313</v>
      </c>
      <c r="D18" s="2" t="s">
        <v>392</v>
      </c>
      <c r="E18" s="4">
        <v>1403</v>
      </c>
      <c r="F18" s="8">
        <v>1403</v>
      </c>
      <c r="G18" s="2" t="s">
        <v>23650</v>
      </c>
      <c r="H18" s="3" t="s">
        <v>23651</v>
      </c>
      <c r="I18" s="3" t="s">
        <v>1098</v>
      </c>
      <c r="J18" s="2" t="s">
        <v>24312</v>
      </c>
      <c r="K18" s="9" t="s">
        <v>23652</v>
      </c>
    </row>
  </sheetData>
  <mergeCells count="1">
    <mergeCell ref="A1:K1"/>
  </mergeCells>
  <hyperlinks>
    <hyperlink ref="K3" r:id="rId1" xr:uid="{00000000-0004-0000-0300-000000000000}"/>
    <hyperlink ref="K4" r:id="rId2" xr:uid="{00000000-0004-0000-0300-000001000000}"/>
    <hyperlink ref="K5" r:id="rId3" xr:uid="{00000000-0004-0000-0300-000002000000}"/>
    <hyperlink ref="K6" r:id="rId4" xr:uid="{00000000-0004-0000-0300-000003000000}"/>
    <hyperlink ref="K7" r:id="rId5" xr:uid="{00000000-0004-0000-0300-000004000000}"/>
    <hyperlink ref="K8" r:id="rId6" xr:uid="{00000000-0004-0000-0300-000005000000}"/>
    <hyperlink ref="K9" r:id="rId7" xr:uid="{00000000-0004-0000-0300-000006000000}"/>
    <hyperlink ref="K10" r:id="rId8" xr:uid="{00000000-0004-0000-0300-000007000000}"/>
    <hyperlink ref="K11" r:id="rId9" xr:uid="{00000000-0004-0000-0300-000008000000}"/>
    <hyperlink ref="K12" r:id="rId10" xr:uid="{00000000-0004-0000-0300-000009000000}"/>
    <hyperlink ref="K13" r:id="rId11" xr:uid="{00000000-0004-0000-0300-00000A000000}"/>
    <hyperlink ref="K14" r:id="rId12" xr:uid="{00000000-0004-0000-0300-00000B000000}"/>
    <hyperlink ref="K15" r:id="rId13" xr:uid="{00000000-0004-0000-0300-00000C000000}"/>
    <hyperlink ref="K16" r:id="rId14" xr:uid="{00000000-0004-0000-0300-00000D000000}"/>
    <hyperlink ref="K17" r:id="rId15" xr:uid="{00000000-0004-0000-0300-00000E000000}"/>
    <hyperlink ref="K18" r:id="rId16" xr:uid="{00000000-0004-0000-0300-00000F000000}"/>
  </hyperlink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753"/>
  <sheetViews>
    <sheetView workbookViewId="0"/>
  </sheetViews>
  <sheetFormatPr baseColWidth="10" defaultColWidth="9.140625" defaultRowHeight="15" x14ac:dyDescent="0.25"/>
  <cols>
    <col min="1" max="1" width="38" customWidth="1"/>
    <col min="2" max="2" width="14" customWidth="1"/>
    <col min="3" max="3" width="23" customWidth="1"/>
    <col min="4" max="4" width="13" customWidth="1"/>
    <col min="5" max="5" width="32" customWidth="1"/>
    <col min="6" max="6" width="21" customWidth="1"/>
    <col min="7" max="7" width="19" customWidth="1"/>
    <col min="8" max="10" width="38" customWidth="1"/>
    <col min="11" max="11" width="15" customWidth="1"/>
    <col min="12" max="12" width="38" customWidth="1"/>
    <col min="13" max="13" width="12" customWidth="1"/>
    <col min="14" max="14" width="13" customWidth="1"/>
    <col min="15" max="16" width="38" customWidth="1"/>
  </cols>
  <sheetData>
    <row r="1" spans="1:16" x14ac:dyDescent="0.25">
      <c r="A1" s="1" t="s">
        <v>24318</v>
      </c>
      <c r="B1" s="1" t="s">
        <v>24319</v>
      </c>
      <c r="C1" s="1" t="s">
        <v>24320</v>
      </c>
      <c r="D1" s="1" t="s">
        <v>2</v>
      </c>
      <c r="E1" s="1" t="s">
        <v>3</v>
      </c>
      <c r="F1" s="1" t="s">
        <v>24321</v>
      </c>
      <c r="G1" s="1" t="s">
        <v>24322</v>
      </c>
      <c r="H1" s="1" t="s">
        <v>24323</v>
      </c>
      <c r="I1" s="1" t="s">
        <v>24324</v>
      </c>
      <c r="J1" s="1" t="s">
        <v>356</v>
      </c>
      <c r="K1" s="1" t="s">
        <v>24325</v>
      </c>
      <c r="L1" s="1" t="s">
        <v>24326</v>
      </c>
      <c r="M1" s="1" t="s">
        <v>1091</v>
      </c>
      <c r="N1" s="1" t="s">
        <v>1092</v>
      </c>
      <c r="O1" s="1" t="s">
        <v>24327</v>
      </c>
      <c r="P1" s="1" t="s">
        <v>1093</v>
      </c>
    </row>
    <row r="2" spans="1:16" x14ac:dyDescent="0.25">
      <c r="A2" s="3" t="s">
        <v>1011</v>
      </c>
      <c r="B2" s="3" t="s">
        <v>24328</v>
      </c>
      <c r="C2" s="2" t="s">
        <v>343</v>
      </c>
      <c r="D2" s="2" t="s">
        <v>11</v>
      </c>
      <c r="E2" s="2" t="s">
        <v>344</v>
      </c>
      <c r="F2" s="2" t="s">
        <v>21954</v>
      </c>
      <c r="G2" s="3" t="s">
        <v>24311</v>
      </c>
      <c r="H2" s="2" t="s">
        <v>24329</v>
      </c>
      <c r="I2" s="2" t="s">
        <v>364</v>
      </c>
      <c r="J2" s="2" t="s">
        <v>365</v>
      </c>
      <c r="K2" s="3">
        <v>1</v>
      </c>
      <c r="L2" s="2" t="s">
        <v>22918</v>
      </c>
      <c r="M2" s="3" t="s">
        <v>22919</v>
      </c>
      <c r="N2" s="3" t="s">
        <v>1098</v>
      </c>
      <c r="O2" s="2" t="s">
        <v>24312</v>
      </c>
      <c r="P2" s="9" t="s">
        <v>22920</v>
      </c>
    </row>
    <row r="3" spans="1:16" x14ac:dyDescent="0.25">
      <c r="A3" s="3" t="s">
        <v>1012</v>
      </c>
      <c r="B3" s="3" t="s">
        <v>24330</v>
      </c>
      <c r="C3" s="2" t="s">
        <v>343</v>
      </c>
      <c r="D3" s="2" t="s">
        <v>11</v>
      </c>
      <c r="E3" s="2" t="s">
        <v>344</v>
      </c>
      <c r="F3" s="2" t="s">
        <v>21954</v>
      </c>
      <c r="G3" s="3" t="s">
        <v>24313</v>
      </c>
      <c r="H3" s="2" t="s">
        <v>24329</v>
      </c>
      <c r="I3" s="2" t="s">
        <v>367</v>
      </c>
      <c r="J3" s="2" t="s">
        <v>368</v>
      </c>
      <c r="K3" s="3">
        <v>1</v>
      </c>
      <c r="L3" s="2" t="s">
        <v>22101</v>
      </c>
      <c r="M3" s="3" t="s">
        <v>22102</v>
      </c>
      <c r="N3" s="3" t="s">
        <v>1098</v>
      </c>
      <c r="O3" s="2" t="s">
        <v>24312</v>
      </c>
      <c r="P3" s="9" t="s">
        <v>22103</v>
      </c>
    </row>
    <row r="4" spans="1:16" x14ac:dyDescent="0.25">
      <c r="A4" s="3" t="s">
        <v>1013</v>
      </c>
      <c r="B4" s="3" t="s">
        <v>24331</v>
      </c>
      <c r="C4" s="2" t="s">
        <v>343</v>
      </c>
      <c r="D4" s="2" t="s">
        <v>11</v>
      </c>
      <c r="E4" s="2" t="s">
        <v>344</v>
      </c>
      <c r="F4" s="2" t="s">
        <v>21954</v>
      </c>
      <c r="G4" s="3" t="s">
        <v>24314</v>
      </c>
      <c r="H4" s="2" t="s">
        <v>24329</v>
      </c>
      <c r="I4" s="2" t="s">
        <v>370</v>
      </c>
      <c r="J4" s="2" t="s">
        <v>370</v>
      </c>
      <c r="K4" s="3">
        <v>1</v>
      </c>
      <c r="L4" s="2" t="s">
        <v>23246</v>
      </c>
      <c r="M4" s="3" t="s">
        <v>23247</v>
      </c>
      <c r="N4" s="3" t="s">
        <v>1098</v>
      </c>
      <c r="O4" s="2" t="s">
        <v>24312</v>
      </c>
      <c r="P4" s="9" t="s">
        <v>23248</v>
      </c>
    </row>
    <row r="5" spans="1:16" x14ac:dyDescent="0.25">
      <c r="A5" s="3" t="s">
        <v>1014</v>
      </c>
      <c r="B5" s="3" t="s">
        <v>24332</v>
      </c>
      <c r="C5" s="2" t="s">
        <v>343</v>
      </c>
      <c r="D5" s="2" t="s">
        <v>11</v>
      </c>
      <c r="E5" s="2" t="s">
        <v>344</v>
      </c>
      <c r="F5" s="2" t="s">
        <v>21954</v>
      </c>
      <c r="G5" s="3" t="s">
        <v>24315</v>
      </c>
      <c r="H5" s="2" t="s">
        <v>24329</v>
      </c>
      <c r="I5" s="2" t="s">
        <v>364</v>
      </c>
      <c r="J5" s="2" t="s">
        <v>365</v>
      </c>
      <c r="K5" s="3">
        <v>2</v>
      </c>
      <c r="L5" s="2" t="s">
        <v>22986</v>
      </c>
      <c r="M5" s="3" t="s">
        <v>22987</v>
      </c>
      <c r="N5" s="3" t="s">
        <v>1098</v>
      </c>
      <c r="O5" s="2" t="s">
        <v>24312</v>
      </c>
      <c r="P5" s="9" t="s">
        <v>22988</v>
      </c>
    </row>
    <row r="6" spans="1:16" x14ac:dyDescent="0.25">
      <c r="A6" s="3" t="s">
        <v>1015</v>
      </c>
      <c r="B6" s="3" t="s">
        <v>24333</v>
      </c>
      <c r="C6" s="2" t="s">
        <v>343</v>
      </c>
      <c r="D6" s="2" t="s">
        <v>11</v>
      </c>
      <c r="E6" s="2" t="s">
        <v>344</v>
      </c>
      <c r="F6" s="2" t="s">
        <v>21954</v>
      </c>
      <c r="G6" s="3" t="s">
        <v>24316</v>
      </c>
      <c r="H6" s="2" t="s">
        <v>24329</v>
      </c>
      <c r="I6" s="2" t="s">
        <v>367</v>
      </c>
      <c r="J6" s="2" t="s">
        <v>368</v>
      </c>
      <c r="K6" s="3">
        <v>2</v>
      </c>
      <c r="L6" s="2" t="s">
        <v>22169</v>
      </c>
      <c r="M6" s="3" t="s">
        <v>22170</v>
      </c>
      <c r="N6" s="3" t="s">
        <v>1098</v>
      </c>
      <c r="O6" s="2" t="s">
        <v>24312</v>
      </c>
      <c r="P6" s="9" t="s">
        <v>22171</v>
      </c>
    </row>
    <row r="7" spans="1:16" x14ac:dyDescent="0.25">
      <c r="A7" s="3" t="s">
        <v>1016</v>
      </c>
      <c r="B7" s="3" t="s">
        <v>24334</v>
      </c>
      <c r="C7" s="2" t="s">
        <v>343</v>
      </c>
      <c r="D7" s="2" t="s">
        <v>11</v>
      </c>
      <c r="E7" s="2" t="s">
        <v>344</v>
      </c>
      <c r="F7" s="2" t="s">
        <v>21954</v>
      </c>
      <c r="G7" s="3" t="s">
        <v>24317</v>
      </c>
      <c r="H7" s="2" t="s">
        <v>24329</v>
      </c>
      <c r="I7" s="2" t="s">
        <v>364</v>
      </c>
      <c r="J7" s="2" t="s">
        <v>365</v>
      </c>
      <c r="K7" s="3">
        <v>3</v>
      </c>
      <c r="L7" s="2" t="s">
        <v>23018</v>
      </c>
      <c r="M7" s="3" t="s">
        <v>23019</v>
      </c>
      <c r="N7" s="3" t="s">
        <v>1098</v>
      </c>
      <c r="O7" s="2" t="s">
        <v>24312</v>
      </c>
      <c r="P7" s="9" t="s">
        <v>23020</v>
      </c>
    </row>
    <row r="8" spans="1:16" x14ac:dyDescent="0.25">
      <c r="A8" s="3" t="s">
        <v>1021</v>
      </c>
      <c r="B8" s="3" t="s">
        <v>24335</v>
      </c>
      <c r="C8" s="2" t="s">
        <v>343</v>
      </c>
      <c r="D8" s="2" t="s">
        <v>16</v>
      </c>
      <c r="E8" s="2" t="s">
        <v>344</v>
      </c>
      <c r="F8" s="2" t="s">
        <v>21954</v>
      </c>
      <c r="G8" s="3" t="s">
        <v>24311</v>
      </c>
      <c r="H8" s="2" t="s">
        <v>24329</v>
      </c>
      <c r="I8" s="2" t="s">
        <v>380</v>
      </c>
      <c r="J8" s="2" t="s">
        <v>380</v>
      </c>
      <c r="K8" s="3">
        <v>1</v>
      </c>
      <c r="L8" s="2" t="s">
        <v>22381</v>
      </c>
      <c r="M8" s="3" t="s">
        <v>22382</v>
      </c>
      <c r="N8" s="3" t="s">
        <v>1098</v>
      </c>
      <c r="O8" s="2" t="s">
        <v>24312</v>
      </c>
      <c r="P8" s="9" t="s">
        <v>22383</v>
      </c>
    </row>
    <row r="9" spans="1:16" x14ac:dyDescent="0.25">
      <c r="A9" s="3" t="s">
        <v>1022</v>
      </c>
      <c r="B9" s="3" t="s">
        <v>24336</v>
      </c>
      <c r="C9" s="2" t="s">
        <v>343</v>
      </c>
      <c r="D9" s="2" t="s">
        <v>16</v>
      </c>
      <c r="E9" s="2" t="s">
        <v>344</v>
      </c>
      <c r="F9" s="2" t="s">
        <v>21954</v>
      </c>
      <c r="G9" s="3" t="s">
        <v>24313</v>
      </c>
      <c r="H9" s="2" t="s">
        <v>24329</v>
      </c>
      <c r="I9" s="2" t="s">
        <v>370</v>
      </c>
      <c r="J9" s="2" t="s">
        <v>370</v>
      </c>
      <c r="K9" s="3">
        <v>1</v>
      </c>
      <c r="L9" s="2" t="s">
        <v>23198</v>
      </c>
      <c r="M9" s="3" t="s">
        <v>23199</v>
      </c>
      <c r="N9" s="3" t="s">
        <v>1098</v>
      </c>
      <c r="O9" s="2" t="s">
        <v>24312</v>
      </c>
      <c r="P9" s="9" t="s">
        <v>23200</v>
      </c>
    </row>
    <row r="10" spans="1:16" x14ac:dyDescent="0.25">
      <c r="A10" s="3" t="s">
        <v>1031</v>
      </c>
      <c r="B10" s="3" t="s">
        <v>24337</v>
      </c>
      <c r="C10" s="2" t="s">
        <v>343</v>
      </c>
      <c r="D10" s="2" t="s">
        <v>20</v>
      </c>
      <c r="E10" s="2" t="s">
        <v>344</v>
      </c>
      <c r="F10" s="2" t="s">
        <v>21954</v>
      </c>
      <c r="G10" s="3" t="s">
        <v>24311</v>
      </c>
      <c r="H10" s="2" t="s">
        <v>24329</v>
      </c>
      <c r="I10" s="2" t="s">
        <v>387</v>
      </c>
      <c r="J10" s="2" t="s">
        <v>388</v>
      </c>
      <c r="K10" s="3">
        <v>1</v>
      </c>
      <c r="L10" s="2" t="s">
        <v>21974</v>
      </c>
      <c r="M10" s="3" t="s">
        <v>21975</v>
      </c>
      <c r="N10" s="3" t="s">
        <v>1098</v>
      </c>
      <c r="O10" s="2" t="s">
        <v>24312</v>
      </c>
      <c r="P10" s="9" t="s">
        <v>21976</v>
      </c>
    </row>
    <row r="11" spans="1:16" x14ac:dyDescent="0.25">
      <c r="A11" s="3" t="s">
        <v>1040</v>
      </c>
      <c r="B11" s="3" t="s">
        <v>24338</v>
      </c>
      <c r="C11" s="2" t="s">
        <v>343</v>
      </c>
      <c r="D11" s="2" t="s">
        <v>27</v>
      </c>
      <c r="E11" s="2" t="s">
        <v>344</v>
      </c>
      <c r="F11" s="2" t="s">
        <v>21954</v>
      </c>
      <c r="G11" s="3" t="s">
        <v>24311</v>
      </c>
      <c r="H11" s="2" t="s">
        <v>24329</v>
      </c>
      <c r="I11" s="2" t="s">
        <v>367</v>
      </c>
      <c r="J11" s="2" t="s">
        <v>368</v>
      </c>
      <c r="K11" s="3">
        <v>1</v>
      </c>
      <c r="L11" s="2" t="s">
        <v>22117</v>
      </c>
      <c r="M11" s="3" t="s">
        <v>22118</v>
      </c>
      <c r="N11" s="3" t="s">
        <v>1098</v>
      </c>
      <c r="O11" s="2" t="s">
        <v>24312</v>
      </c>
      <c r="P11" s="9" t="s">
        <v>22119</v>
      </c>
    </row>
    <row r="12" spans="1:16" x14ac:dyDescent="0.25">
      <c r="A12" s="3" t="s">
        <v>1049</v>
      </c>
      <c r="B12" s="3" t="s">
        <v>24339</v>
      </c>
      <c r="C12" s="2" t="s">
        <v>343</v>
      </c>
      <c r="D12" s="2" t="s">
        <v>31</v>
      </c>
      <c r="E12" s="2" t="s">
        <v>344</v>
      </c>
      <c r="F12" s="2" t="s">
        <v>21954</v>
      </c>
      <c r="G12" s="3" t="s">
        <v>24311</v>
      </c>
      <c r="H12" s="2" t="s">
        <v>24329</v>
      </c>
      <c r="I12" s="2" t="s">
        <v>364</v>
      </c>
      <c r="J12" s="2" t="s">
        <v>365</v>
      </c>
      <c r="K12" s="3">
        <v>1</v>
      </c>
      <c r="L12" s="2" t="s">
        <v>22934</v>
      </c>
      <c r="M12" s="3" t="s">
        <v>22935</v>
      </c>
      <c r="N12" s="3" t="s">
        <v>1098</v>
      </c>
      <c r="O12" s="2" t="s">
        <v>24312</v>
      </c>
      <c r="P12" s="9" t="s">
        <v>22936</v>
      </c>
    </row>
    <row r="13" spans="1:16" x14ac:dyDescent="0.25">
      <c r="A13" s="3" t="s">
        <v>1050</v>
      </c>
      <c r="B13" s="3" t="s">
        <v>24340</v>
      </c>
      <c r="C13" s="2" t="s">
        <v>343</v>
      </c>
      <c r="D13" s="2" t="s">
        <v>31</v>
      </c>
      <c r="E13" s="2" t="s">
        <v>344</v>
      </c>
      <c r="F13" s="2" t="s">
        <v>21954</v>
      </c>
      <c r="G13" s="3" t="s">
        <v>24313</v>
      </c>
      <c r="H13" s="2" t="s">
        <v>24329</v>
      </c>
      <c r="I13" s="2" t="s">
        <v>367</v>
      </c>
      <c r="J13" s="2" t="s">
        <v>368</v>
      </c>
      <c r="K13" s="3">
        <v>1</v>
      </c>
      <c r="L13" s="2" t="s">
        <v>22125</v>
      </c>
      <c r="M13" s="3" t="s">
        <v>22126</v>
      </c>
      <c r="N13" s="3" t="s">
        <v>1098</v>
      </c>
      <c r="O13" s="2" t="s">
        <v>24312</v>
      </c>
      <c r="P13" s="9" t="s">
        <v>22127</v>
      </c>
    </row>
    <row r="14" spans="1:16" x14ac:dyDescent="0.25">
      <c r="A14" s="3" t="s">
        <v>1059</v>
      </c>
      <c r="B14" s="3" t="s">
        <v>24341</v>
      </c>
      <c r="C14" s="2" t="s">
        <v>343</v>
      </c>
      <c r="D14" s="2" t="s">
        <v>34</v>
      </c>
      <c r="E14" s="2" t="s">
        <v>344</v>
      </c>
      <c r="F14" s="2" t="s">
        <v>21954</v>
      </c>
      <c r="G14" s="3" t="s">
        <v>24311</v>
      </c>
      <c r="H14" s="2" t="s">
        <v>24329</v>
      </c>
      <c r="I14" s="2" t="s">
        <v>367</v>
      </c>
      <c r="J14" s="2" t="s">
        <v>368</v>
      </c>
      <c r="K14" s="3">
        <v>1</v>
      </c>
      <c r="L14" s="2" t="s">
        <v>22141</v>
      </c>
      <c r="M14" s="3" t="s">
        <v>22142</v>
      </c>
      <c r="N14" s="3" t="s">
        <v>1098</v>
      </c>
      <c r="O14" s="2" t="s">
        <v>24312</v>
      </c>
      <c r="P14" s="9" t="s">
        <v>22143</v>
      </c>
    </row>
    <row r="15" spans="1:16" x14ac:dyDescent="0.25">
      <c r="A15" s="3" t="s">
        <v>1067</v>
      </c>
      <c r="B15" s="3" t="s">
        <v>24342</v>
      </c>
      <c r="C15" s="2" t="s">
        <v>343</v>
      </c>
      <c r="D15" s="2" t="s">
        <v>24</v>
      </c>
      <c r="E15" s="2" t="s">
        <v>344</v>
      </c>
      <c r="F15" s="2" t="s">
        <v>21954</v>
      </c>
      <c r="G15" s="3" t="s">
        <v>24311</v>
      </c>
      <c r="H15" s="2" t="s">
        <v>24329</v>
      </c>
      <c r="I15" s="2" t="s">
        <v>380</v>
      </c>
      <c r="J15" s="2" t="s">
        <v>380</v>
      </c>
      <c r="K15" s="3">
        <v>1</v>
      </c>
      <c r="L15" s="2" t="s">
        <v>22421</v>
      </c>
      <c r="M15" s="3" t="s">
        <v>22422</v>
      </c>
      <c r="N15" s="3" t="s">
        <v>1098</v>
      </c>
      <c r="O15" s="2" t="s">
        <v>24312</v>
      </c>
      <c r="P15" s="9" t="s">
        <v>22423</v>
      </c>
    </row>
    <row r="16" spans="1:16" x14ac:dyDescent="0.25">
      <c r="A16" s="3" t="s">
        <v>1077</v>
      </c>
      <c r="B16" s="3" t="s">
        <v>24343</v>
      </c>
      <c r="C16" s="2" t="s">
        <v>343</v>
      </c>
      <c r="D16" s="2" t="s">
        <v>38</v>
      </c>
      <c r="E16" s="2" t="s">
        <v>344</v>
      </c>
      <c r="F16" s="2" t="s">
        <v>21954</v>
      </c>
      <c r="G16" s="3" t="s">
        <v>24311</v>
      </c>
      <c r="H16" s="2" t="s">
        <v>24329</v>
      </c>
      <c r="I16" s="2" t="s">
        <v>367</v>
      </c>
      <c r="J16" s="2" t="s">
        <v>368</v>
      </c>
      <c r="K16" s="3">
        <v>1</v>
      </c>
      <c r="L16" s="2" t="s">
        <v>22157</v>
      </c>
      <c r="M16" s="3" t="s">
        <v>22158</v>
      </c>
      <c r="N16" s="3" t="s">
        <v>1098</v>
      </c>
      <c r="O16" s="2" t="s">
        <v>24312</v>
      </c>
      <c r="P16" s="9" t="s">
        <v>22159</v>
      </c>
    </row>
    <row r="17" spans="1:16" x14ac:dyDescent="0.25">
      <c r="A17" s="3" t="s">
        <v>1078</v>
      </c>
      <c r="B17" s="3" t="s">
        <v>24344</v>
      </c>
      <c r="C17" s="2" t="s">
        <v>343</v>
      </c>
      <c r="D17" s="2" t="s">
        <v>38</v>
      </c>
      <c r="E17" s="2" t="s">
        <v>344</v>
      </c>
      <c r="F17" s="2" t="s">
        <v>21954</v>
      </c>
      <c r="G17" s="3" t="s">
        <v>24313</v>
      </c>
      <c r="H17" s="2" t="s">
        <v>24329</v>
      </c>
      <c r="I17" s="2" t="s">
        <v>392</v>
      </c>
      <c r="J17" s="2" t="s">
        <v>393</v>
      </c>
      <c r="K17" s="3">
        <v>1</v>
      </c>
      <c r="L17" s="2" t="s">
        <v>23650</v>
      </c>
      <c r="M17" s="3" t="s">
        <v>23651</v>
      </c>
      <c r="N17" s="3" t="s">
        <v>1098</v>
      </c>
      <c r="O17" s="2" t="s">
        <v>24312</v>
      </c>
      <c r="P17" s="9" t="s">
        <v>23652</v>
      </c>
    </row>
    <row r="18" spans="1:16" x14ac:dyDescent="0.25">
      <c r="A18" s="3" t="s">
        <v>24345</v>
      </c>
      <c r="B18" s="3" t="s">
        <v>24346</v>
      </c>
      <c r="C18" s="2" t="s">
        <v>24347</v>
      </c>
      <c r="D18" s="2" t="s">
        <v>11</v>
      </c>
      <c r="E18" s="2" t="s">
        <v>12</v>
      </c>
      <c r="F18" s="2" t="s">
        <v>18037</v>
      </c>
      <c r="G18" s="3" t="s">
        <v>24348</v>
      </c>
      <c r="H18" s="2" t="s">
        <v>24349</v>
      </c>
      <c r="I18" s="2" t="s">
        <v>364</v>
      </c>
      <c r="J18" s="2" t="s">
        <v>365</v>
      </c>
      <c r="K18" s="3">
        <v>0</v>
      </c>
      <c r="L18" s="2" t="s">
        <v>18379</v>
      </c>
      <c r="M18" s="3" t="s">
        <v>18380</v>
      </c>
      <c r="N18" s="3" t="s">
        <v>1098</v>
      </c>
      <c r="O18" s="2" t="s">
        <v>24350</v>
      </c>
      <c r="P18" s="9" t="s">
        <v>18381</v>
      </c>
    </row>
    <row r="19" spans="1:16" x14ac:dyDescent="0.25">
      <c r="A19" s="3" t="s">
        <v>363</v>
      </c>
      <c r="B19" s="3" t="s">
        <v>24351</v>
      </c>
      <c r="C19" s="2" t="s">
        <v>24347</v>
      </c>
      <c r="D19" s="2" t="s">
        <v>11</v>
      </c>
      <c r="E19" s="2" t="s">
        <v>12</v>
      </c>
      <c r="F19" s="2" t="s">
        <v>18042</v>
      </c>
      <c r="G19" s="3" t="s">
        <v>24352</v>
      </c>
      <c r="H19" s="2" t="s">
        <v>24353</v>
      </c>
      <c r="I19" s="2" t="s">
        <v>364</v>
      </c>
      <c r="J19" s="2" t="s">
        <v>365</v>
      </c>
      <c r="K19" s="3">
        <v>2</v>
      </c>
      <c r="L19" s="2" t="s">
        <v>18387</v>
      </c>
      <c r="M19" s="3" t="s">
        <v>18388</v>
      </c>
      <c r="N19" s="3" t="s">
        <v>1098</v>
      </c>
      <c r="O19" s="2" t="s">
        <v>24354</v>
      </c>
      <c r="P19" s="9" t="s">
        <v>18389</v>
      </c>
    </row>
    <row r="20" spans="1:16" x14ac:dyDescent="0.25">
      <c r="A20" s="3" t="s">
        <v>366</v>
      </c>
      <c r="B20" s="3" t="s">
        <v>24355</v>
      </c>
      <c r="C20" s="2" t="s">
        <v>24347</v>
      </c>
      <c r="D20" s="2" t="s">
        <v>11</v>
      </c>
      <c r="E20" s="2" t="s">
        <v>12</v>
      </c>
      <c r="F20" s="2" t="s">
        <v>18042</v>
      </c>
      <c r="G20" s="3" t="s">
        <v>24356</v>
      </c>
      <c r="H20" s="2" t="s">
        <v>24353</v>
      </c>
      <c r="I20" s="2" t="s">
        <v>364</v>
      </c>
      <c r="J20" s="2" t="s">
        <v>365</v>
      </c>
      <c r="K20" s="3">
        <v>3</v>
      </c>
      <c r="L20" s="2" t="s">
        <v>18391</v>
      </c>
      <c r="M20" s="3" t="s">
        <v>18392</v>
      </c>
      <c r="N20" s="3" t="s">
        <v>1098</v>
      </c>
      <c r="O20" s="2" t="s">
        <v>24354</v>
      </c>
      <c r="P20" s="9" t="s">
        <v>18393</v>
      </c>
    </row>
    <row r="21" spans="1:16" x14ac:dyDescent="0.25">
      <c r="A21" s="3" t="s">
        <v>369</v>
      </c>
      <c r="B21" s="3" t="s">
        <v>24357</v>
      </c>
      <c r="C21" s="2" t="s">
        <v>24347</v>
      </c>
      <c r="D21" s="2" t="s">
        <v>11</v>
      </c>
      <c r="E21" s="2" t="s">
        <v>12</v>
      </c>
      <c r="F21" s="2" t="s">
        <v>18042</v>
      </c>
      <c r="G21" s="3" t="s">
        <v>24358</v>
      </c>
      <c r="H21" s="2" t="s">
        <v>24353</v>
      </c>
      <c r="I21" s="2" t="s">
        <v>364</v>
      </c>
      <c r="J21" s="2" t="s">
        <v>365</v>
      </c>
      <c r="K21" s="3">
        <v>4</v>
      </c>
      <c r="L21" s="2" t="s">
        <v>18395</v>
      </c>
      <c r="M21" s="3" t="s">
        <v>18396</v>
      </c>
      <c r="N21" s="3" t="s">
        <v>1098</v>
      </c>
      <c r="O21" s="2" t="s">
        <v>24354</v>
      </c>
      <c r="P21" s="9" t="s">
        <v>18397</v>
      </c>
    </row>
    <row r="22" spans="1:16" x14ac:dyDescent="0.25">
      <c r="A22" s="3" t="s">
        <v>371</v>
      </c>
      <c r="B22" s="3" t="s">
        <v>24359</v>
      </c>
      <c r="C22" s="2" t="s">
        <v>24347</v>
      </c>
      <c r="D22" s="2" t="s">
        <v>11</v>
      </c>
      <c r="E22" s="2" t="s">
        <v>12</v>
      </c>
      <c r="F22" s="2" t="s">
        <v>18042</v>
      </c>
      <c r="G22" s="3" t="s">
        <v>24360</v>
      </c>
      <c r="H22" s="2" t="s">
        <v>24353</v>
      </c>
      <c r="I22" s="2" t="s">
        <v>364</v>
      </c>
      <c r="J22" s="2" t="s">
        <v>365</v>
      </c>
      <c r="K22" s="3">
        <v>5</v>
      </c>
      <c r="L22" s="2" t="s">
        <v>18399</v>
      </c>
      <c r="M22" s="3" t="s">
        <v>18400</v>
      </c>
      <c r="N22" s="3" t="s">
        <v>1098</v>
      </c>
      <c r="O22" s="2" t="s">
        <v>24354</v>
      </c>
      <c r="P22" s="9" t="s">
        <v>18401</v>
      </c>
    </row>
    <row r="23" spans="1:16" x14ac:dyDescent="0.25">
      <c r="A23" s="3" t="s">
        <v>374</v>
      </c>
      <c r="B23" s="3" t="s">
        <v>24361</v>
      </c>
      <c r="C23" s="2" t="s">
        <v>24347</v>
      </c>
      <c r="D23" s="2" t="s">
        <v>11</v>
      </c>
      <c r="E23" s="2" t="s">
        <v>12</v>
      </c>
      <c r="F23" s="2" t="s">
        <v>18042</v>
      </c>
      <c r="G23" s="3" t="s">
        <v>24362</v>
      </c>
      <c r="H23" s="2" t="s">
        <v>24353</v>
      </c>
      <c r="I23" s="2" t="s">
        <v>364</v>
      </c>
      <c r="J23" s="2" t="s">
        <v>365</v>
      </c>
      <c r="K23" s="3">
        <v>6</v>
      </c>
      <c r="L23" s="2" t="s">
        <v>18403</v>
      </c>
      <c r="M23" s="3" t="s">
        <v>18404</v>
      </c>
      <c r="N23" s="3" t="s">
        <v>1098</v>
      </c>
      <c r="O23" s="2" t="s">
        <v>24354</v>
      </c>
      <c r="P23" s="9" t="s">
        <v>18405</v>
      </c>
    </row>
    <row r="24" spans="1:16" x14ac:dyDescent="0.25">
      <c r="A24" s="3" t="s">
        <v>377</v>
      </c>
      <c r="B24" s="3" t="s">
        <v>24363</v>
      </c>
      <c r="C24" s="2" t="s">
        <v>24347</v>
      </c>
      <c r="D24" s="2" t="s">
        <v>11</v>
      </c>
      <c r="E24" s="2" t="s">
        <v>12</v>
      </c>
      <c r="F24" s="2" t="s">
        <v>18042</v>
      </c>
      <c r="G24" s="3" t="s">
        <v>24364</v>
      </c>
      <c r="H24" s="2" t="s">
        <v>24353</v>
      </c>
      <c r="I24" s="2" t="s">
        <v>364</v>
      </c>
      <c r="J24" s="2" t="s">
        <v>365</v>
      </c>
      <c r="K24" s="3">
        <v>7</v>
      </c>
      <c r="L24" s="2" t="s">
        <v>18407</v>
      </c>
      <c r="M24" s="3" t="s">
        <v>18408</v>
      </c>
      <c r="N24" s="3" t="s">
        <v>1098</v>
      </c>
      <c r="O24" s="2" t="s">
        <v>24354</v>
      </c>
      <c r="P24" s="9" t="s">
        <v>18409</v>
      </c>
    </row>
    <row r="25" spans="1:16" x14ac:dyDescent="0.25">
      <c r="A25" s="3" t="s">
        <v>379</v>
      </c>
      <c r="B25" s="3" t="s">
        <v>24365</v>
      </c>
      <c r="C25" s="2" t="s">
        <v>24347</v>
      </c>
      <c r="D25" s="2" t="s">
        <v>11</v>
      </c>
      <c r="E25" s="2" t="s">
        <v>12</v>
      </c>
      <c r="F25" s="2" t="s">
        <v>18042</v>
      </c>
      <c r="G25" s="3" t="s">
        <v>24366</v>
      </c>
      <c r="H25" s="2" t="s">
        <v>24353</v>
      </c>
      <c r="I25" s="2" t="s">
        <v>364</v>
      </c>
      <c r="J25" s="2" t="s">
        <v>365</v>
      </c>
      <c r="K25" s="3">
        <v>8</v>
      </c>
      <c r="L25" s="2" t="s">
        <v>18411</v>
      </c>
      <c r="M25" s="3" t="s">
        <v>18412</v>
      </c>
      <c r="N25" s="3" t="s">
        <v>1098</v>
      </c>
      <c r="O25" s="2" t="s">
        <v>24354</v>
      </c>
      <c r="P25" s="9" t="s">
        <v>18413</v>
      </c>
    </row>
    <row r="26" spans="1:16" x14ac:dyDescent="0.25">
      <c r="A26" s="3" t="s">
        <v>381</v>
      </c>
      <c r="B26" s="3" t="s">
        <v>24367</v>
      </c>
      <c r="C26" s="2" t="s">
        <v>24347</v>
      </c>
      <c r="D26" s="2" t="s">
        <v>11</v>
      </c>
      <c r="E26" s="2" t="s">
        <v>12</v>
      </c>
      <c r="F26" s="2" t="s">
        <v>18042</v>
      </c>
      <c r="G26" s="3" t="s">
        <v>24368</v>
      </c>
      <c r="H26" s="2" t="s">
        <v>24353</v>
      </c>
      <c r="I26" s="2" t="s">
        <v>364</v>
      </c>
      <c r="J26" s="2" t="s">
        <v>365</v>
      </c>
      <c r="K26" s="3">
        <v>10</v>
      </c>
      <c r="L26" s="2" t="s">
        <v>18419</v>
      </c>
      <c r="M26" s="3" t="s">
        <v>18420</v>
      </c>
      <c r="N26" s="3" t="s">
        <v>1098</v>
      </c>
      <c r="O26" s="2" t="s">
        <v>24354</v>
      </c>
      <c r="P26" s="9" t="s">
        <v>18421</v>
      </c>
    </row>
    <row r="27" spans="1:16" x14ac:dyDescent="0.25">
      <c r="A27" s="3" t="s">
        <v>384</v>
      </c>
      <c r="B27" s="3" t="s">
        <v>24369</v>
      </c>
      <c r="C27" s="2" t="s">
        <v>24347</v>
      </c>
      <c r="D27" s="2" t="s">
        <v>11</v>
      </c>
      <c r="E27" s="2" t="s">
        <v>12</v>
      </c>
      <c r="F27" s="2" t="s">
        <v>18042</v>
      </c>
      <c r="G27" s="3" t="s">
        <v>24370</v>
      </c>
      <c r="H27" s="2" t="s">
        <v>24353</v>
      </c>
      <c r="I27" s="2" t="s">
        <v>364</v>
      </c>
      <c r="J27" s="2" t="s">
        <v>365</v>
      </c>
      <c r="K27" s="3">
        <v>11</v>
      </c>
      <c r="L27" s="2" t="s">
        <v>18423</v>
      </c>
      <c r="M27" s="3" t="s">
        <v>18424</v>
      </c>
      <c r="N27" s="3" t="s">
        <v>1098</v>
      </c>
      <c r="O27" s="2" t="s">
        <v>24354</v>
      </c>
      <c r="P27" s="9" t="s">
        <v>18425</v>
      </c>
    </row>
    <row r="28" spans="1:16" x14ac:dyDescent="0.25">
      <c r="A28" s="3" t="s">
        <v>386</v>
      </c>
      <c r="B28" s="3" t="s">
        <v>24371</v>
      </c>
      <c r="C28" s="2" t="s">
        <v>24347</v>
      </c>
      <c r="D28" s="2" t="s">
        <v>11</v>
      </c>
      <c r="E28" s="2" t="s">
        <v>12</v>
      </c>
      <c r="F28" s="2" t="s">
        <v>18042</v>
      </c>
      <c r="G28" s="3" t="s">
        <v>24372</v>
      </c>
      <c r="H28" s="2" t="s">
        <v>24373</v>
      </c>
      <c r="I28" s="2" t="s">
        <v>367</v>
      </c>
      <c r="J28" s="2" t="s">
        <v>368</v>
      </c>
      <c r="K28" s="3">
        <v>1</v>
      </c>
      <c r="L28" s="2" t="s">
        <v>18111</v>
      </c>
      <c r="M28" s="3" t="s">
        <v>18112</v>
      </c>
      <c r="N28" s="3" t="s">
        <v>1098</v>
      </c>
      <c r="O28" s="2" t="s">
        <v>24374</v>
      </c>
      <c r="P28" s="9" t="s">
        <v>18113</v>
      </c>
    </row>
    <row r="29" spans="1:16" x14ac:dyDescent="0.25">
      <c r="A29" s="3" t="s">
        <v>389</v>
      </c>
      <c r="B29" s="3" t="s">
        <v>24375</v>
      </c>
      <c r="C29" s="2" t="s">
        <v>24347</v>
      </c>
      <c r="D29" s="2" t="s">
        <v>11</v>
      </c>
      <c r="E29" s="2" t="s">
        <v>12</v>
      </c>
      <c r="F29" s="2" t="s">
        <v>18042</v>
      </c>
      <c r="G29" s="3" t="s">
        <v>24376</v>
      </c>
      <c r="H29" s="2" t="s">
        <v>24373</v>
      </c>
      <c r="I29" s="2" t="s">
        <v>370</v>
      </c>
      <c r="J29" s="2" t="s">
        <v>370</v>
      </c>
      <c r="K29" s="3">
        <v>1</v>
      </c>
      <c r="L29" s="2" t="s">
        <v>18451</v>
      </c>
      <c r="M29" s="3" t="s">
        <v>18452</v>
      </c>
      <c r="N29" s="3" t="s">
        <v>1098</v>
      </c>
      <c r="O29" s="2" t="s">
        <v>24374</v>
      </c>
      <c r="P29" s="9" t="s">
        <v>18453</v>
      </c>
    </row>
    <row r="30" spans="1:16" x14ac:dyDescent="0.25">
      <c r="A30" s="3" t="s">
        <v>391</v>
      </c>
      <c r="B30" s="3" t="s">
        <v>24377</v>
      </c>
      <c r="C30" s="2" t="s">
        <v>24347</v>
      </c>
      <c r="D30" s="2" t="s">
        <v>11</v>
      </c>
      <c r="E30" s="2" t="s">
        <v>12</v>
      </c>
      <c r="F30" s="2" t="s">
        <v>18042</v>
      </c>
      <c r="G30" s="3" t="s">
        <v>24378</v>
      </c>
      <c r="H30" s="2" t="s">
        <v>24373</v>
      </c>
      <c r="I30" s="2" t="s">
        <v>372</v>
      </c>
      <c r="J30" s="2" t="s">
        <v>373</v>
      </c>
      <c r="K30" s="3">
        <v>1</v>
      </c>
      <c r="L30" s="2" t="s">
        <v>19200</v>
      </c>
      <c r="M30" s="3" t="s">
        <v>19201</v>
      </c>
      <c r="N30" s="3" t="s">
        <v>1098</v>
      </c>
      <c r="O30" s="2" t="s">
        <v>24374</v>
      </c>
      <c r="P30" s="9" t="s">
        <v>19202</v>
      </c>
    </row>
    <row r="31" spans="1:16" x14ac:dyDescent="0.25">
      <c r="A31" s="3" t="s">
        <v>394</v>
      </c>
      <c r="B31" s="3" t="s">
        <v>24379</v>
      </c>
      <c r="C31" s="2" t="s">
        <v>24347</v>
      </c>
      <c r="D31" s="2" t="s">
        <v>11</v>
      </c>
      <c r="E31" s="2" t="s">
        <v>12</v>
      </c>
      <c r="F31" s="2" t="s">
        <v>18042</v>
      </c>
      <c r="G31" s="3" t="s">
        <v>24380</v>
      </c>
      <c r="H31" s="2" t="s">
        <v>24373</v>
      </c>
      <c r="I31" s="2" t="s">
        <v>367</v>
      </c>
      <c r="J31" s="2" t="s">
        <v>368</v>
      </c>
      <c r="K31" s="3">
        <v>2</v>
      </c>
      <c r="L31" s="2" t="s">
        <v>18115</v>
      </c>
      <c r="M31" s="3" t="s">
        <v>18116</v>
      </c>
      <c r="N31" s="3" t="s">
        <v>1098</v>
      </c>
      <c r="O31" s="2" t="s">
        <v>24374</v>
      </c>
      <c r="P31" s="9" t="s">
        <v>18117</v>
      </c>
    </row>
    <row r="32" spans="1:16" x14ac:dyDescent="0.25">
      <c r="A32" s="3" t="s">
        <v>396</v>
      </c>
      <c r="B32" s="3" t="s">
        <v>24381</v>
      </c>
      <c r="C32" s="2" t="s">
        <v>24347</v>
      </c>
      <c r="D32" s="2" t="s">
        <v>11</v>
      </c>
      <c r="E32" s="2" t="s">
        <v>12</v>
      </c>
      <c r="F32" s="2" t="s">
        <v>18042</v>
      </c>
      <c r="G32" s="3" t="s">
        <v>24382</v>
      </c>
      <c r="H32" s="2" t="s">
        <v>24373</v>
      </c>
      <c r="I32" s="2" t="s">
        <v>375</v>
      </c>
      <c r="J32" s="2" t="s">
        <v>376</v>
      </c>
      <c r="K32" s="3">
        <v>1</v>
      </c>
      <c r="L32" s="2" t="s">
        <v>19064</v>
      </c>
      <c r="M32" s="3" t="s">
        <v>19065</v>
      </c>
      <c r="N32" s="3" t="s">
        <v>1098</v>
      </c>
      <c r="O32" s="2" t="s">
        <v>24374</v>
      </c>
      <c r="P32" s="9" t="s">
        <v>19066</v>
      </c>
    </row>
    <row r="33" spans="1:16" x14ac:dyDescent="0.25">
      <c r="A33" s="3" t="s">
        <v>399</v>
      </c>
      <c r="B33" s="3" t="s">
        <v>24383</v>
      </c>
      <c r="C33" s="2" t="s">
        <v>24347</v>
      </c>
      <c r="D33" s="2" t="s">
        <v>11</v>
      </c>
      <c r="E33" s="2" t="s">
        <v>12</v>
      </c>
      <c r="F33" s="2" t="s">
        <v>18042</v>
      </c>
      <c r="G33" s="3" t="s">
        <v>24384</v>
      </c>
      <c r="H33" s="2" t="s">
        <v>24373</v>
      </c>
      <c r="I33" s="2" t="s">
        <v>378</v>
      </c>
      <c r="J33" s="2" t="s">
        <v>378</v>
      </c>
      <c r="K33" s="3">
        <v>1</v>
      </c>
      <c r="L33" s="2" t="s">
        <v>18587</v>
      </c>
      <c r="M33" s="3" t="s">
        <v>18588</v>
      </c>
      <c r="N33" s="3" t="s">
        <v>1098</v>
      </c>
      <c r="O33" s="2" t="s">
        <v>24374</v>
      </c>
      <c r="P33" s="9" t="s">
        <v>18589</v>
      </c>
    </row>
    <row r="34" spans="1:16" x14ac:dyDescent="0.25">
      <c r="A34" s="3" t="s">
        <v>24385</v>
      </c>
      <c r="B34" s="3" t="s">
        <v>24386</v>
      </c>
      <c r="C34" s="2" t="s">
        <v>24387</v>
      </c>
      <c r="D34" s="2" t="s">
        <v>11</v>
      </c>
      <c r="E34" s="2" t="s">
        <v>120</v>
      </c>
      <c r="F34" s="2" t="s">
        <v>1095</v>
      </c>
      <c r="G34" s="3" t="s">
        <v>24348</v>
      </c>
      <c r="H34" s="2" t="s">
        <v>24349</v>
      </c>
      <c r="I34" s="2" t="s">
        <v>367</v>
      </c>
      <c r="J34" s="2" t="s">
        <v>368</v>
      </c>
      <c r="K34" s="3">
        <v>0</v>
      </c>
      <c r="L34" s="2" t="s">
        <v>1145</v>
      </c>
      <c r="M34" s="3" t="s">
        <v>1146</v>
      </c>
      <c r="N34" s="3" t="s">
        <v>1098</v>
      </c>
      <c r="O34" s="2" t="s">
        <v>24350</v>
      </c>
      <c r="P34" s="9" t="s">
        <v>1147</v>
      </c>
    </row>
    <row r="35" spans="1:16" x14ac:dyDescent="0.25">
      <c r="A35" s="3" t="s">
        <v>410</v>
      </c>
      <c r="B35" s="3" t="s">
        <v>24388</v>
      </c>
      <c r="C35" s="2" t="s">
        <v>24387</v>
      </c>
      <c r="D35" s="2" t="s">
        <v>11</v>
      </c>
      <c r="E35" s="2" t="s">
        <v>120</v>
      </c>
      <c r="F35" s="2" t="s">
        <v>1101</v>
      </c>
      <c r="G35" s="3" t="s">
        <v>24352</v>
      </c>
      <c r="H35" s="2" t="s">
        <v>24353</v>
      </c>
      <c r="I35" s="2" t="s">
        <v>367</v>
      </c>
      <c r="J35" s="2" t="s">
        <v>368</v>
      </c>
      <c r="K35" s="3">
        <v>1</v>
      </c>
      <c r="L35" s="2" t="s">
        <v>1149</v>
      </c>
      <c r="M35" s="3" t="s">
        <v>1150</v>
      </c>
      <c r="N35" s="3" t="s">
        <v>1098</v>
      </c>
      <c r="O35" s="2" t="s">
        <v>24354</v>
      </c>
      <c r="P35" s="9" t="s">
        <v>1151</v>
      </c>
    </row>
    <row r="36" spans="1:16" x14ac:dyDescent="0.25">
      <c r="A36" s="3" t="s">
        <v>411</v>
      </c>
      <c r="B36" s="3" t="s">
        <v>24389</v>
      </c>
      <c r="C36" s="2" t="s">
        <v>24387</v>
      </c>
      <c r="D36" s="2" t="s">
        <v>11</v>
      </c>
      <c r="E36" s="2" t="s">
        <v>120</v>
      </c>
      <c r="F36" s="2" t="s">
        <v>1101</v>
      </c>
      <c r="G36" s="3" t="s">
        <v>24356</v>
      </c>
      <c r="H36" s="2" t="s">
        <v>24353</v>
      </c>
      <c r="I36" s="2" t="s">
        <v>367</v>
      </c>
      <c r="J36" s="2" t="s">
        <v>368</v>
      </c>
      <c r="K36" s="3">
        <v>2</v>
      </c>
      <c r="L36" s="2" t="s">
        <v>1153</v>
      </c>
      <c r="M36" s="3" t="s">
        <v>1154</v>
      </c>
      <c r="N36" s="3" t="s">
        <v>1098</v>
      </c>
      <c r="O36" s="2" t="s">
        <v>24354</v>
      </c>
      <c r="P36" s="9" t="s">
        <v>1155</v>
      </c>
    </row>
    <row r="37" spans="1:16" x14ac:dyDescent="0.25">
      <c r="A37" s="3" t="s">
        <v>412</v>
      </c>
      <c r="B37" s="3" t="s">
        <v>24390</v>
      </c>
      <c r="C37" s="2" t="s">
        <v>24387</v>
      </c>
      <c r="D37" s="2" t="s">
        <v>11</v>
      </c>
      <c r="E37" s="2" t="s">
        <v>120</v>
      </c>
      <c r="F37" s="2" t="s">
        <v>1101</v>
      </c>
      <c r="G37" s="3" t="s">
        <v>24358</v>
      </c>
      <c r="H37" s="2" t="s">
        <v>24353</v>
      </c>
      <c r="I37" s="2" t="s">
        <v>367</v>
      </c>
      <c r="J37" s="2" t="s">
        <v>368</v>
      </c>
      <c r="K37" s="3">
        <v>3</v>
      </c>
      <c r="L37" s="2" t="s">
        <v>1157</v>
      </c>
      <c r="M37" s="3" t="s">
        <v>1158</v>
      </c>
      <c r="N37" s="3" t="s">
        <v>1098</v>
      </c>
      <c r="O37" s="2" t="s">
        <v>24354</v>
      </c>
      <c r="P37" s="9" t="s">
        <v>1159</v>
      </c>
    </row>
    <row r="38" spans="1:16" x14ac:dyDescent="0.25">
      <c r="A38" s="3" t="s">
        <v>413</v>
      </c>
      <c r="B38" s="3" t="s">
        <v>24391</v>
      </c>
      <c r="C38" s="2" t="s">
        <v>24387</v>
      </c>
      <c r="D38" s="2" t="s">
        <v>11</v>
      </c>
      <c r="E38" s="2" t="s">
        <v>120</v>
      </c>
      <c r="F38" s="2" t="s">
        <v>1101</v>
      </c>
      <c r="G38" s="3" t="s">
        <v>24360</v>
      </c>
      <c r="H38" s="2" t="s">
        <v>24353</v>
      </c>
      <c r="I38" s="2" t="s">
        <v>367</v>
      </c>
      <c r="J38" s="2" t="s">
        <v>368</v>
      </c>
      <c r="K38" s="3">
        <v>4</v>
      </c>
      <c r="L38" s="2" t="s">
        <v>1161</v>
      </c>
      <c r="M38" s="3" t="s">
        <v>1162</v>
      </c>
      <c r="N38" s="3" t="s">
        <v>1098</v>
      </c>
      <c r="O38" s="2" t="s">
        <v>24354</v>
      </c>
      <c r="P38" s="9" t="s">
        <v>1163</v>
      </c>
    </row>
    <row r="39" spans="1:16" x14ac:dyDescent="0.25">
      <c r="A39" s="3" t="s">
        <v>414</v>
      </c>
      <c r="B39" s="3" t="s">
        <v>24392</v>
      </c>
      <c r="C39" s="2" t="s">
        <v>24387</v>
      </c>
      <c r="D39" s="2" t="s">
        <v>11</v>
      </c>
      <c r="E39" s="2" t="s">
        <v>120</v>
      </c>
      <c r="F39" s="2" t="s">
        <v>1101</v>
      </c>
      <c r="G39" s="3" t="s">
        <v>24362</v>
      </c>
      <c r="H39" s="2" t="s">
        <v>24353</v>
      </c>
      <c r="I39" s="2" t="s">
        <v>367</v>
      </c>
      <c r="J39" s="2" t="s">
        <v>368</v>
      </c>
      <c r="K39" s="3">
        <v>5</v>
      </c>
      <c r="L39" s="2" t="s">
        <v>1165</v>
      </c>
      <c r="M39" s="3" t="s">
        <v>1166</v>
      </c>
      <c r="N39" s="3" t="s">
        <v>1098</v>
      </c>
      <c r="O39" s="2" t="s">
        <v>24354</v>
      </c>
      <c r="P39" s="9" t="s">
        <v>1167</v>
      </c>
    </row>
    <row r="40" spans="1:16" x14ac:dyDescent="0.25">
      <c r="A40" s="3" t="s">
        <v>415</v>
      </c>
      <c r="B40" s="3" t="s">
        <v>24393</v>
      </c>
      <c r="C40" s="2" t="s">
        <v>24387</v>
      </c>
      <c r="D40" s="2" t="s">
        <v>11</v>
      </c>
      <c r="E40" s="2" t="s">
        <v>120</v>
      </c>
      <c r="F40" s="2" t="s">
        <v>1101</v>
      </c>
      <c r="G40" s="3" t="s">
        <v>24364</v>
      </c>
      <c r="H40" s="2" t="s">
        <v>24353</v>
      </c>
      <c r="I40" s="2" t="s">
        <v>367</v>
      </c>
      <c r="J40" s="2" t="s">
        <v>368</v>
      </c>
      <c r="K40" s="3">
        <v>6</v>
      </c>
      <c r="L40" s="2" t="s">
        <v>1169</v>
      </c>
      <c r="M40" s="3" t="s">
        <v>1170</v>
      </c>
      <c r="N40" s="3" t="s">
        <v>1098</v>
      </c>
      <c r="O40" s="2" t="s">
        <v>24354</v>
      </c>
      <c r="P40" s="9" t="s">
        <v>1171</v>
      </c>
    </row>
    <row r="41" spans="1:16" x14ac:dyDescent="0.25">
      <c r="A41" s="3" t="s">
        <v>416</v>
      </c>
      <c r="B41" s="3" t="s">
        <v>24394</v>
      </c>
      <c r="C41" s="2" t="s">
        <v>24387</v>
      </c>
      <c r="D41" s="2" t="s">
        <v>11</v>
      </c>
      <c r="E41" s="2" t="s">
        <v>120</v>
      </c>
      <c r="F41" s="2" t="s">
        <v>1101</v>
      </c>
      <c r="G41" s="3" t="s">
        <v>24366</v>
      </c>
      <c r="H41" s="2" t="s">
        <v>24373</v>
      </c>
      <c r="I41" s="2" t="s">
        <v>364</v>
      </c>
      <c r="J41" s="2" t="s">
        <v>365</v>
      </c>
      <c r="K41" s="3">
        <v>1</v>
      </c>
      <c r="L41" s="2" t="s">
        <v>1282</v>
      </c>
      <c r="M41" s="3" t="s">
        <v>1283</v>
      </c>
      <c r="N41" s="3" t="s">
        <v>1098</v>
      </c>
      <c r="O41" s="2" t="s">
        <v>24374</v>
      </c>
      <c r="P41" s="9" t="s">
        <v>1284</v>
      </c>
    </row>
    <row r="42" spans="1:16" x14ac:dyDescent="0.25">
      <c r="A42" s="3" t="s">
        <v>417</v>
      </c>
      <c r="B42" s="3" t="s">
        <v>24395</v>
      </c>
      <c r="C42" s="2" t="s">
        <v>24387</v>
      </c>
      <c r="D42" s="2" t="s">
        <v>11</v>
      </c>
      <c r="E42" s="2" t="s">
        <v>120</v>
      </c>
      <c r="F42" s="2" t="s">
        <v>1101</v>
      </c>
      <c r="G42" s="3" t="s">
        <v>24368</v>
      </c>
      <c r="H42" s="2" t="s">
        <v>24373</v>
      </c>
      <c r="I42" s="2" t="s">
        <v>395</v>
      </c>
      <c r="J42" s="2" t="s">
        <v>395</v>
      </c>
      <c r="K42" s="3">
        <v>1</v>
      </c>
      <c r="L42" s="2" t="s">
        <v>1414</v>
      </c>
      <c r="M42" s="3" t="s">
        <v>1415</v>
      </c>
      <c r="N42" s="3" t="s">
        <v>1098</v>
      </c>
      <c r="O42" s="2" t="s">
        <v>24374</v>
      </c>
      <c r="P42" s="9" t="s">
        <v>1416</v>
      </c>
    </row>
    <row r="43" spans="1:16" x14ac:dyDescent="0.25">
      <c r="A43" s="3" t="s">
        <v>418</v>
      </c>
      <c r="B43" s="3" t="s">
        <v>24396</v>
      </c>
      <c r="C43" s="2" t="s">
        <v>24387</v>
      </c>
      <c r="D43" s="2" t="s">
        <v>11</v>
      </c>
      <c r="E43" s="2" t="s">
        <v>120</v>
      </c>
      <c r="F43" s="2" t="s">
        <v>1101</v>
      </c>
      <c r="G43" s="3" t="s">
        <v>24370</v>
      </c>
      <c r="H43" s="2" t="s">
        <v>24373</v>
      </c>
      <c r="I43" s="2" t="s">
        <v>397</v>
      </c>
      <c r="J43" s="2" t="s">
        <v>398</v>
      </c>
      <c r="K43" s="3">
        <v>1</v>
      </c>
      <c r="L43" s="2" t="s">
        <v>1546</v>
      </c>
      <c r="M43" s="3" t="s">
        <v>1547</v>
      </c>
      <c r="N43" s="3" t="s">
        <v>1098</v>
      </c>
      <c r="O43" s="2" t="s">
        <v>24374</v>
      </c>
      <c r="P43" s="9" t="s">
        <v>1548</v>
      </c>
    </row>
    <row r="44" spans="1:16" x14ac:dyDescent="0.25">
      <c r="A44" s="3" t="s">
        <v>24397</v>
      </c>
      <c r="B44" s="3" t="s">
        <v>24398</v>
      </c>
      <c r="C44" s="2" t="s">
        <v>24387</v>
      </c>
      <c r="D44" s="2" t="s">
        <v>11</v>
      </c>
      <c r="E44" s="2" t="s">
        <v>42</v>
      </c>
      <c r="F44" s="2" t="s">
        <v>1095</v>
      </c>
      <c r="G44" s="3" t="s">
        <v>24348</v>
      </c>
      <c r="H44" s="2" t="s">
        <v>24349</v>
      </c>
      <c r="I44" s="2" t="s">
        <v>367</v>
      </c>
      <c r="J44" s="2" t="s">
        <v>368</v>
      </c>
      <c r="K44" s="3">
        <v>0</v>
      </c>
      <c r="L44" s="2" t="s">
        <v>1630</v>
      </c>
      <c r="M44" s="3" t="s">
        <v>1631</v>
      </c>
      <c r="N44" s="3" t="s">
        <v>1098</v>
      </c>
      <c r="O44" s="2" t="s">
        <v>24350</v>
      </c>
      <c r="P44" s="9" t="s">
        <v>1632</v>
      </c>
    </row>
    <row r="45" spans="1:16" x14ac:dyDescent="0.25">
      <c r="A45" s="3" t="s">
        <v>424</v>
      </c>
      <c r="B45" s="3" t="s">
        <v>24399</v>
      </c>
      <c r="C45" s="2" t="s">
        <v>24387</v>
      </c>
      <c r="D45" s="2" t="s">
        <v>11</v>
      </c>
      <c r="E45" s="2" t="s">
        <v>42</v>
      </c>
      <c r="F45" s="2" t="s">
        <v>1101</v>
      </c>
      <c r="G45" s="3" t="s">
        <v>24352</v>
      </c>
      <c r="H45" s="2" t="s">
        <v>24353</v>
      </c>
      <c r="I45" s="2" t="s">
        <v>367</v>
      </c>
      <c r="J45" s="2" t="s">
        <v>368</v>
      </c>
      <c r="K45" s="3">
        <v>1</v>
      </c>
      <c r="L45" s="2" t="s">
        <v>1634</v>
      </c>
      <c r="M45" s="3" t="s">
        <v>1635</v>
      </c>
      <c r="N45" s="3" t="s">
        <v>1098</v>
      </c>
      <c r="O45" s="2" t="s">
        <v>24354</v>
      </c>
      <c r="P45" s="9" t="s">
        <v>1636</v>
      </c>
    </row>
    <row r="46" spans="1:16" x14ac:dyDescent="0.25">
      <c r="A46" s="3" t="s">
        <v>425</v>
      </c>
      <c r="B46" s="3" t="s">
        <v>24400</v>
      </c>
      <c r="C46" s="2" t="s">
        <v>24387</v>
      </c>
      <c r="D46" s="2" t="s">
        <v>11</v>
      </c>
      <c r="E46" s="2" t="s">
        <v>42</v>
      </c>
      <c r="F46" s="2" t="s">
        <v>1101</v>
      </c>
      <c r="G46" s="3" t="s">
        <v>24356</v>
      </c>
      <c r="H46" s="2" t="s">
        <v>24353</v>
      </c>
      <c r="I46" s="2" t="s">
        <v>367</v>
      </c>
      <c r="J46" s="2" t="s">
        <v>368</v>
      </c>
      <c r="K46" s="3">
        <v>2</v>
      </c>
      <c r="L46" s="2" t="s">
        <v>1638</v>
      </c>
      <c r="M46" s="3" t="s">
        <v>1639</v>
      </c>
      <c r="N46" s="3" t="s">
        <v>1098</v>
      </c>
      <c r="O46" s="2" t="s">
        <v>24354</v>
      </c>
      <c r="P46" s="9" t="s">
        <v>1640</v>
      </c>
    </row>
    <row r="47" spans="1:16" x14ac:dyDescent="0.25">
      <c r="A47" s="3" t="s">
        <v>426</v>
      </c>
      <c r="B47" s="3" t="s">
        <v>24401</v>
      </c>
      <c r="C47" s="2" t="s">
        <v>24387</v>
      </c>
      <c r="D47" s="2" t="s">
        <v>11</v>
      </c>
      <c r="E47" s="2" t="s">
        <v>42</v>
      </c>
      <c r="F47" s="2" t="s">
        <v>1101</v>
      </c>
      <c r="G47" s="3" t="s">
        <v>24358</v>
      </c>
      <c r="H47" s="2" t="s">
        <v>24353</v>
      </c>
      <c r="I47" s="2" t="s">
        <v>367</v>
      </c>
      <c r="J47" s="2" t="s">
        <v>368</v>
      </c>
      <c r="K47" s="3">
        <v>3</v>
      </c>
      <c r="L47" s="2" t="s">
        <v>1642</v>
      </c>
      <c r="M47" s="3" t="s">
        <v>1643</v>
      </c>
      <c r="N47" s="3" t="s">
        <v>1098</v>
      </c>
      <c r="O47" s="2" t="s">
        <v>24354</v>
      </c>
      <c r="P47" s="9" t="s">
        <v>1644</v>
      </c>
    </row>
    <row r="48" spans="1:16" x14ac:dyDescent="0.25">
      <c r="A48" s="3" t="s">
        <v>427</v>
      </c>
      <c r="B48" s="3" t="s">
        <v>24402</v>
      </c>
      <c r="C48" s="2" t="s">
        <v>24387</v>
      </c>
      <c r="D48" s="2" t="s">
        <v>11</v>
      </c>
      <c r="E48" s="2" t="s">
        <v>42</v>
      </c>
      <c r="F48" s="2" t="s">
        <v>1101</v>
      </c>
      <c r="G48" s="3" t="s">
        <v>24360</v>
      </c>
      <c r="H48" s="2" t="s">
        <v>24353</v>
      </c>
      <c r="I48" s="2" t="s">
        <v>367</v>
      </c>
      <c r="J48" s="2" t="s">
        <v>368</v>
      </c>
      <c r="K48" s="3">
        <v>4</v>
      </c>
      <c r="L48" s="2" t="s">
        <v>1646</v>
      </c>
      <c r="M48" s="3" t="s">
        <v>1647</v>
      </c>
      <c r="N48" s="3" t="s">
        <v>1098</v>
      </c>
      <c r="O48" s="2" t="s">
        <v>24354</v>
      </c>
      <c r="P48" s="9" t="s">
        <v>1648</v>
      </c>
    </row>
    <row r="49" spans="1:16" x14ac:dyDescent="0.25">
      <c r="A49" s="3" t="s">
        <v>428</v>
      </c>
      <c r="B49" s="3" t="s">
        <v>24403</v>
      </c>
      <c r="C49" s="2" t="s">
        <v>24387</v>
      </c>
      <c r="D49" s="2" t="s">
        <v>11</v>
      </c>
      <c r="E49" s="2" t="s">
        <v>42</v>
      </c>
      <c r="F49" s="2" t="s">
        <v>1101</v>
      </c>
      <c r="G49" s="3" t="s">
        <v>24362</v>
      </c>
      <c r="H49" s="2" t="s">
        <v>24353</v>
      </c>
      <c r="I49" s="2" t="s">
        <v>367</v>
      </c>
      <c r="J49" s="2" t="s">
        <v>368</v>
      </c>
      <c r="K49" s="3">
        <v>5</v>
      </c>
      <c r="L49" s="2" t="s">
        <v>1650</v>
      </c>
      <c r="M49" s="3" t="s">
        <v>1651</v>
      </c>
      <c r="N49" s="3" t="s">
        <v>1098</v>
      </c>
      <c r="O49" s="2" t="s">
        <v>24354</v>
      </c>
      <c r="P49" s="9" t="s">
        <v>1652</v>
      </c>
    </row>
    <row r="50" spans="1:16" x14ac:dyDescent="0.25">
      <c r="A50" s="3" t="s">
        <v>431</v>
      </c>
      <c r="B50" s="3" t="s">
        <v>24404</v>
      </c>
      <c r="C50" s="2" t="s">
        <v>24387</v>
      </c>
      <c r="D50" s="2" t="s">
        <v>11</v>
      </c>
      <c r="E50" s="2" t="s">
        <v>42</v>
      </c>
      <c r="F50" s="2" t="s">
        <v>1101</v>
      </c>
      <c r="G50" s="3" t="s">
        <v>24364</v>
      </c>
      <c r="H50" s="2" t="s">
        <v>24353</v>
      </c>
      <c r="I50" s="2" t="s">
        <v>367</v>
      </c>
      <c r="J50" s="2" t="s">
        <v>368</v>
      </c>
      <c r="K50" s="3">
        <v>6</v>
      </c>
      <c r="L50" s="2" t="s">
        <v>1654</v>
      </c>
      <c r="M50" s="3" t="s">
        <v>1655</v>
      </c>
      <c r="N50" s="3" t="s">
        <v>1098</v>
      </c>
      <c r="O50" s="2" t="s">
        <v>24354</v>
      </c>
      <c r="P50" s="9" t="s">
        <v>1656</v>
      </c>
    </row>
    <row r="51" spans="1:16" x14ac:dyDescent="0.25">
      <c r="A51" s="3" t="s">
        <v>432</v>
      </c>
      <c r="B51" s="3" t="s">
        <v>24405</v>
      </c>
      <c r="C51" s="2" t="s">
        <v>24387</v>
      </c>
      <c r="D51" s="2" t="s">
        <v>11</v>
      </c>
      <c r="E51" s="2" t="s">
        <v>42</v>
      </c>
      <c r="F51" s="2" t="s">
        <v>1101</v>
      </c>
      <c r="G51" s="3" t="s">
        <v>24366</v>
      </c>
      <c r="H51" s="2" t="s">
        <v>24353</v>
      </c>
      <c r="I51" s="2" t="s">
        <v>367</v>
      </c>
      <c r="J51" s="2" t="s">
        <v>368</v>
      </c>
      <c r="K51" s="3">
        <v>7</v>
      </c>
      <c r="L51" s="2" t="s">
        <v>1658</v>
      </c>
      <c r="M51" s="3" t="s">
        <v>1659</v>
      </c>
      <c r="N51" s="3" t="s">
        <v>1098</v>
      </c>
      <c r="O51" s="2" t="s">
        <v>24354</v>
      </c>
      <c r="P51" s="9" t="s">
        <v>1660</v>
      </c>
    </row>
    <row r="52" spans="1:16" x14ac:dyDescent="0.25">
      <c r="A52" s="3" t="s">
        <v>433</v>
      </c>
      <c r="B52" s="3" t="s">
        <v>24406</v>
      </c>
      <c r="C52" s="2" t="s">
        <v>24387</v>
      </c>
      <c r="D52" s="2" t="s">
        <v>11</v>
      </c>
      <c r="E52" s="2" t="s">
        <v>42</v>
      </c>
      <c r="F52" s="2" t="s">
        <v>1101</v>
      </c>
      <c r="G52" s="3" t="s">
        <v>24368</v>
      </c>
      <c r="H52" s="2" t="s">
        <v>24373</v>
      </c>
      <c r="I52" s="2" t="s">
        <v>390</v>
      </c>
      <c r="J52" s="2" t="s">
        <v>390</v>
      </c>
      <c r="K52" s="3">
        <v>1</v>
      </c>
      <c r="L52" s="2" t="s">
        <v>2050</v>
      </c>
      <c r="M52" s="3" t="s">
        <v>2051</v>
      </c>
      <c r="N52" s="3" t="s">
        <v>1098</v>
      </c>
      <c r="O52" s="2" t="s">
        <v>24374</v>
      </c>
      <c r="P52" s="9" t="s">
        <v>2052</v>
      </c>
    </row>
    <row r="53" spans="1:16" x14ac:dyDescent="0.25">
      <c r="A53" s="3" t="s">
        <v>434</v>
      </c>
      <c r="B53" s="3" t="s">
        <v>24407</v>
      </c>
      <c r="C53" s="2" t="s">
        <v>24387</v>
      </c>
      <c r="D53" s="2" t="s">
        <v>11</v>
      </c>
      <c r="E53" s="2" t="s">
        <v>42</v>
      </c>
      <c r="F53" s="2" t="s">
        <v>1101</v>
      </c>
      <c r="G53" s="3" t="s">
        <v>24370</v>
      </c>
      <c r="H53" s="2" t="s">
        <v>24373</v>
      </c>
      <c r="I53" s="2" t="s">
        <v>370</v>
      </c>
      <c r="J53" s="2" t="s">
        <v>370</v>
      </c>
      <c r="K53" s="3">
        <v>1</v>
      </c>
      <c r="L53" s="2" t="s">
        <v>1842</v>
      </c>
      <c r="M53" s="3" t="s">
        <v>1843</v>
      </c>
      <c r="N53" s="3" t="s">
        <v>1098</v>
      </c>
      <c r="O53" s="2" t="s">
        <v>24374</v>
      </c>
      <c r="P53" s="9" t="s">
        <v>1844</v>
      </c>
    </row>
    <row r="54" spans="1:16" x14ac:dyDescent="0.25">
      <c r="A54" s="3" t="s">
        <v>437</v>
      </c>
      <c r="B54" s="3" t="s">
        <v>24408</v>
      </c>
      <c r="C54" s="2" t="s">
        <v>24387</v>
      </c>
      <c r="D54" s="2" t="s">
        <v>11</v>
      </c>
      <c r="E54" s="2" t="s">
        <v>42</v>
      </c>
      <c r="F54" s="2" t="s">
        <v>1101</v>
      </c>
      <c r="G54" s="3" t="s">
        <v>24372</v>
      </c>
      <c r="H54" s="2" t="s">
        <v>24373</v>
      </c>
      <c r="I54" s="2" t="s">
        <v>372</v>
      </c>
      <c r="J54" s="2" t="s">
        <v>373</v>
      </c>
      <c r="K54" s="3">
        <v>1</v>
      </c>
      <c r="L54" s="2" t="s">
        <v>2102</v>
      </c>
      <c r="M54" s="3" t="s">
        <v>2103</v>
      </c>
      <c r="N54" s="3" t="s">
        <v>1098</v>
      </c>
      <c r="O54" s="2" t="s">
        <v>24374</v>
      </c>
      <c r="P54" s="9" t="s">
        <v>2104</v>
      </c>
    </row>
    <row r="55" spans="1:16" x14ac:dyDescent="0.25">
      <c r="A55" s="3" t="s">
        <v>24409</v>
      </c>
      <c r="B55" s="3" t="s">
        <v>24410</v>
      </c>
      <c r="C55" s="2" t="s">
        <v>24387</v>
      </c>
      <c r="D55" s="2" t="s">
        <v>11</v>
      </c>
      <c r="E55" s="2" t="s">
        <v>42</v>
      </c>
      <c r="F55" s="2" t="s">
        <v>1101</v>
      </c>
      <c r="G55" s="3" t="s">
        <v>24376</v>
      </c>
      <c r="H55" s="2" t="s">
        <v>24373</v>
      </c>
      <c r="I55" s="2" t="s">
        <v>390</v>
      </c>
      <c r="J55" s="2" t="s">
        <v>390</v>
      </c>
      <c r="K55" s="3">
        <v>2</v>
      </c>
      <c r="L55" s="2" t="s">
        <v>2054</v>
      </c>
      <c r="M55" s="3" t="s">
        <v>2055</v>
      </c>
      <c r="N55" s="3" t="s">
        <v>1098</v>
      </c>
      <c r="O55" s="2" t="s">
        <v>24374</v>
      </c>
      <c r="P55" s="9" t="s">
        <v>2056</v>
      </c>
    </row>
    <row r="56" spans="1:16" x14ac:dyDescent="0.25">
      <c r="A56" s="3" t="s">
        <v>24411</v>
      </c>
      <c r="B56" s="3" t="s">
        <v>24412</v>
      </c>
      <c r="C56" s="2" t="s">
        <v>24387</v>
      </c>
      <c r="D56" s="2" t="s">
        <v>11</v>
      </c>
      <c r="E56" s="2" t="s">
        <v>45</v>
      </c>
      <c r="F56" s="2" t="s">
        <v>1095</v>
      </c>
      <c r="G56" s="3" t="s">
        <v>24348</v>
      </c>
      <c r="H56" s="2" t="s">
        <v>24349</v>
      </c>
      <c r="I56" s="2" t="s">
        <v>367</v>
      </c>
      <c r="J56" s="2" t="s">
        <v>368</v>
      </c>
      <c r="K56" s="3">
        <v>0</v>
      </c>
      <c r="L56" s="2" t="s">
        <v>2150</v>
      </c>
      <c r="M56" s="3" t="s">
        <v>2151</v>
      </c>
      <c r="N56" s="3" t="s">
        <v>1098</v>
      </c>
      <c r="O56" s="2" t="s">
        <v>24350</v>
      </c>
      <c r="P56" s="9" t="s">
        <v>2152</v>
      </c>
    </row>
    <row r="57" spans="1:16" x14ac:dyDescent="0.25">
      <c r="A57" s="3" t="s">
        <v>438</v>
      </c>
      <c r="B57" s="3" t="s">
        <v>24413</v>
      </c>
      <c r="C57" s="2" t="s">
        <v>24387</v>
      </c>
      <c r="D57" s="2" t="s">
        <v>11</v>
      </c>
      <c r="E57" s="2" t="s">
        <v>45</v>
      </c>
      <c r="F57" s="2" t="s">
        <v>1101</v>
      </c>
      <c r="G57" s="3" t="s">
        <v>24352</v>
      </c>
      <c r="H57" s="2" t="s">
        <v>24353</v>
      </c>
      <c r="I57" s="2" t="s">
        <v>367</v>
      </c>
      <c r="J57" s="2" t="s">
        <v>368</v>
      </c>
      <c r="K57" s="3">
        <v>1</v>
      </c>
      <c r="L57" s="2" t="s">
        <v>2154</v>
      </c>
      <c r="M57" s="3" t="s">
        <v>2155</v>
      </c>
      <c r="N57" s="3" t="s">
        <v>1098</v>
      </c>
      <c r="O57" s="2" t="s">
        <v>24354</v>
      </c>
      <c r="P57" s="9" t="s">
        <v>2156</v>
      </c>
    </row>
    <row r="58" spans="1:16" x14ac:dyDescent="0.25">
      <c r="A58" s="3" t="s">
        <v>439</v>
      </c>
      <c r="B58" s="3" t="s">
        <v>24414</v>
      </c>
      <c r="C58" s="2" t="s">
        <v>24387</v>
      </c>
      <c r="D58" s="2" t="s">
        <v>11</v>
      </c>
      <c r="E58" s="2" t="s">
        <v>45</v>
      </c>
      <c r="F58" s="2" t="s">
        <v>1101</v>
      </c>
      <c r="G58" s="3" t="s">
        <v>24356</v>
      </c>
      <c r="H58" s="2" t="s">
        <v>24353</v>
      </c>
      <c r="I58" s="2" t="s">
        <v>367</v>
      </c>
      <c r="J58" s="2" t="s">
        <v>368</v>
      </c>
      <c r="K58" s="3">
        <v>2</v>
      </c>
      <c r="L58" s="2" t="s">
        <v>2158</v>
      </c>
      <c r="M58" s="3" t="s">
        <v>2159</v>
      </c>
      <c r="N58" s="3" t="s">
        <v>1098</v>
      </c>
      <c r="O58" s="2" t="s">
        <v>24354</v>
      </c>
      <c r="P58" s="9" t="s">
        <v>2160</v>
      </c>
    </row>
    <row r="59" spans="1:16" x14ac:dyDescent="0.25">
      <c r="A59" s="3" t="s">
        <v>440</v>
      </c>
      <c r="B59" s="3" t="s">
        <v>24415</v>
      </c>
      <c r="C59" s="2" t="s">
        <v>24387</v>
      </c>
      <c r="D59" s="2" t="s">
        <v>11</v>
      </c>
      <c r="E59" s="2" t="s">
        <v>45</v>
      </c>
      <c r="F59" s="2" t="s">
        <v>1101</v>
      </c>
      <c r="G59" s="3" t="s">
        <v>24358</v>
      </c>
      <c r="H59" s="2" t="s">
        <v>24353</v>
      </c>
      <c r="I59" s="2" t="s">
        <v>367</v>
      </c>
      <c r="J59" s="2" t="s">
        <v>368</v>
      </c>
      <c r="K59" s="3">
        <v>3</v>
      </c>
      <c r="L59" s="2" t="s">
        <v>2162</v>
      </c>
      <c r="M59" s="3" t="s">
        <v>2163</v>
      </c>
      <c r="N59" s="3" t="s">
        <v>1098</v>
      </c>
      <c r="O59" s="2" t="s">
        <v>24354</v>
      </c>
      <c r="P59" s="9" t="s">
        <v>2164</v>
      </c>
    </row>
    <row r="60" spans="1:16" x14ac:dyDescent="0.25">
      <c r="A60" s="3" t="s">
        <v>441</v>
      </c>
      <c r="B60" s="3" t="s">
        <v>24416</v>
      </c>
      <c r="C60" s="2" t="s">
        <v>24387</v>
      </c>
      <c r="D60" s="2" t="s">
        <v>11</v>
      </c>
      <c r="E60" s="2" t="s">
        <v>45</v>
      </c>
      <c r="F60" s="2" t="s">
        <v>1101</v>
      </c>
      <c r="G60" s="3" t="s">
        <v>24360</v>
      </c>
      <c r="H60" s="2" t="s">
        <v>24353</v>
      </c>
      <c r="I60" s="2" t="s">
        <v>367</v>
      </c>
      <c r="J60" s="2" t="s">
        <v>368</v>
      </c>
      <c r="K60" s="3">
        <v>4</v>
      </c>
      <c r="L60" s="2" t="s">
        <v>2166</v>
      </c>
      <c r="M60" s="3" t="s">
        <v>2167</v>
      </c>
      <c r="N60" s="3" t="s">
        <v>1098</v>
      </c>
      <c r="O60" s="2" t="s">
        <v>24354</v>
      </c>
      <c r="P60" s="9" t="s">
        <v>2168</v>
      </c>
    </row>
    <row r="61" spans="1:16" x14ac:dyDescent="0.25">
      <c r="A61" s="3" t="s">
        <v>442</v>
      </c>
      <c r="B61" s="3" t="s">
        <v>24417</v>
      </c>
      <c r="C61" s="2" t="s">
        <v>24387</v>
      </c>
      <c r="D61" s="2" t="s">
        <v>11</v>
      </c>
      <c r="E61" s="2" t="s">
        <v>45</v>
      </c>
      <c r="F61" s="2" t="s">
        <v>1101</v>
      </c>
      <c r="G61" s="3" t="s">
        <v>24362</v>
      </c>
      <c r="H61" s="2" t="s">
        <v>24353</v>
      </c>
      <c r="I61" s="2" t="s">
        <v>367</v>
      </c>
      <c r="J61" s="2" t="s">
        <v>368</v>
      </c>
      <c r="K61" s="3">
        <v>5</v>
      </c>
      <c r="L61" s="2" t="s">
        <v>2170</v>
      </c>
      <c r="M61" s="3" t="s">
        <v>2171</v>
      </c>
      <c r="N61" s="3" t="s">
        <v>1098</v>
      </c>
      <c r="O61" s="2" t="s">
        <v>24354</v>
      </c>
      <c r="P61" s="9" t="s">
        <v>2172</v>
      </c>
    </row>
    <row r="62" spans="1:16" x14ac:dyDescent="0.25">
      <c r="A62" s="3" t="s">
        <v>443</v>
      </c>
      <c r="B62" s="3" t="s">
        <v>24418</v>
      </c>
      <c r="C62" s="2" t="s">
        <v>24387</v>
      </c>
      <c r="D62" s="2" t="s">
        <v>11</v>
      </c>
      <c r="E62" s="2" t="s">
        <v>45</v>
      </c>
      <c r="F62" s="2" t="s">
        <v>1101</v>
      </c>
      <c r="G62" s="3" t="s">
        <v>24364</v>
      </c>
      <c r="H62" s="2" t="s">
        <v>24353</v>
      </c>
      <c r="I62" s="2" t="s">
        <v>367</v>
      </c>
      <c r="J62" s="2" t="s">
        <v>368</v>
      </c>
      <c r="K62" s="3">
        <v>6</v>
      </c>
      <c r="L62" s="2" t="s">
        <v>2174</v>
      </c>
      <c r="M62" s="3" t="s">
        <v>2175</v>
      </c>
      <c r="N62" s="3" t="s">
        <v>1098</v>
      </c>
      <c r="O62" s="2" t="s">
        <v>24354</v>
      </c>
      <c r="P62" s="9" t="s">
        <v>2176</v>
      </c>
    </row>
    <row r="63" spans="1:16" x14ac:dyDescent="0.25">
      <c r="A63" s="3" t="s">
        <v>444</v>
      </c>
      <c r="B63" s="3" t="s">
        <v>24419</v>
      </c>
      <c r="C63" s="2" t="s">
        <v>24387</v>
      </c>
      <c r="D63" s="2" t="s">
        <v>11</v>
      </c>
      <c r="E63" s="2" t="s">
        <v>45</v>
      </c>
      <c r="F63" s="2" t="s">
        <v>1101</v>
      </c>
      <c r="G63" s="3" t="s">
        <v>24366</v>
      </c>
      <c r="H63" s="2" t="s">
        <v>24353</v>
      </c>
      <c r="I63" s="2" t="s">
        <v>367</v>
      </c>
      <c r="J63" s="2" t="s">
        <v>368</v>
      </c>
      <c r="K63" s="3">
        <v>7</v>
      </c>
      <c r="L63" s="2" t="s">
        <v>2178</v>
      </c>
      <c r="M63" s="3" t="s">
        <v>2179</v>
      </c>
      <c r="N63" s="3" t="s">
        <v>1098</v>
      </c>
      <c r="O63" s="2" t="s">
        <v>24354</v>
      </c>
      <c r="P63" s="9" t="s">
        <v>2180</v>
      </c>
    </row>
    <row r="64" spans="1:16" x14ac:dyDescent="0.25">
      <c r="A64" s="3" t="s">
        <v>445</v>
      </c>
      <c r="B64" s="3" t="s">
        <v>24420</v>
      </c>
      <c r="C64" s="2" t="s">
        <v>24387</v>
      </c>
      <c r="D64" s="2" t="s">
        <v>11</v>
      </c>
      <c r="E64" s="2" t="s">
        <v>45</v>
      </c>
      <c r="F64" s="2" t="s">
        <v>1101</v>
      </c>
      <c r="G64" s="3" t="s">
        <v>24368</v>
      </c>
      <c r="H64" s="2" t="s">
        <v>24373</v>
      </c>
      <c r="I64" s="2" t="s">
        <v>370</v>
      </c>
      <c r="J64" s="2" t="s">
        <v>370</v>
      </c>
      <c r="K64" s="3">
        <v>1</v>
      </c>
      <c r="L64" s="2" t="s">
        <v>2310</v>
      </c>
      <c r="M64" s="3" t="s">
        <v>2311</v>
      </c>
      <c r="N64" s="3" t="s">
        <v>1098</v>
      </c>
      <c r="O64" s="2" t="s">
        <v>24374</v>
      </c>
      <c r="P64" s="9" t="s">
        <v>2312</v>
      </c>
    </row>
    <row r="65" spans="1:16" x14ac:dyDescent="0.25">
      <c r="A65" s="3" t="s">
        <v>447</v>
      </c>
      <c r="B65" s="3" t="s">
        <v>24421</v>
      </c>
      <c r="C65" s="2" t="s">
        <v>24387</v>
      </c>
      <c r="D65" s="2" t="s">
        <v>11</v>
      </c>
      <c r="E65" s="2" t="s">
        <v>45</v>
      </c>
      <c r="F65" s="2" t="s">
        <v>1101</v>
      </c>
      <c r="G65" s="3" t="s">
        <v>24370</v>
      </c>
      <c r="H65" s="2" t="s">
        <v>24373</v>
      </c>
      <c r="I65" s="2" t="s">
        <v>370</v>
      </c>
      <c r="J65" s="2" t="s">
        <v>370</v>
      </c>
      <c r="K65" s="3">
        <v>3</v>
      </c>
      <c r="L65" s="2" t="s">
        <v>2318</v>
      </c>
      <c r="M65" s="3" t="s">
        <v>2319</v>
      </c>
      <c r="N65" s="3" t="s">
        <v>1098</v>
      </c>
      <c r="O65" s="2" t="s">
        <v>24374</v>
      </c>
      <c r="P65" s="9" t="s">
        <v>2320</v>
      </c>
    </row>
    <row r="66" spans="1:16" x14ac:dyDescent="0.25">
      <c r="A66" s="3" t="s">
        <v>448</v>
      </c>
      <c r="B66" s="3" t="s">
        <v>24422</v>
      </c>
      <c r="C66" s="2" t="s">
        <v>24387</v>
      </c>
      <c r="D66" s="2" t="s">
        <v>11</v>
      </c>
      <c r="E66" s="2" t="s">
        <v>45</v>
      </c>
      <c r="F66" s="2" t="s">
        <v>1101</v>
      </c>
      <c r="G66" s="3" t="s">
        <v>24372</v>
      </c>
      <c r="H66" s="2" t="s">
        <v>24373</v>
      </c>
      <c r="I66" s="2" t="s">
        <v>364</v>
      </c>
      <c r="J66" s="2" t="s">
        <v>365</v>
      </c>
      <c r="K66" s="3">
        <v>1</v>
      </c>
      <c r="L66" s="2" t="s">
        <v>2206</v>
      </c>
      <c r="M66" s="3" t="s">
        <v>2207</v>
      </c>
      <c r="N66" s="3" t="s">
        <v>1098</v>
      </c>
      <c r="O66" s="2" t="s">
        <v>24374</v>
      </c>
      <c r="P66" s="9" t="s">
        <v>2208</v>
      </c>
    </row>
    <row r="67" spans="1:16" x14ac:dyDescent="0.25">
      <c r="A67" s="3" t="s">
        <v>449</v>
      </c>
      <c r="B67" s="3" t="s">
        <v>24423</v>
      </c>
      <c r="C67" s="2" t="s">
        <v>24387</v>
      </c>
      <c r="D67" s="2" t="s">
        <v>11</v>
      </c>
      <c r="E67" s="2" t="s">
        <v>45</v>
      </c>
      <c r="F67" s="2" t="s">
        <v>1101</v>
      </c>
      <c r="G67" s="3" t="s">
        <v>24376</v>
      </c>
      <c r="H67" s="2" t="s">
        <v>24373</v>
      </c>
      <c r="I67" s="2" t="s">
        <v>397</v>
      </c>
      <c r="J67" s="2" t="s">
        <v>398</v>
      </c>
      <c r="K67" s="3">
        <v>1</v>
      </c>
      <c r="L67" s="2" t="s">
        <v>2570</v>
      </c>
      <c r="M67" s="3" t="s">
        <v>2571</v>
      </c>
      <c r="N67" s="3" t="s">
        <v>1098</v>
      </c>
      <c r="O67" s="2" t="s">
        <v>24374</v>
      </c>
      <c r="P67" s="9" t="s">
        <v>2572</v>
      </c>
    </row>
    <row r="68" spans="1:16" x14ac:dyDescent="0.25">
      <c r="A68" s="3" t="s">
        <v>24424</v>
      </c>
      <c r="B68" s="3" t="s">
        <v>24425</v>
      </c>
      <c r="C68" s="2" t="s">
        <v>24387</v>
      </c>
      <c r="D68" s="2" t="s">
        <v>11</v>
      </c>
      <c r="E68" s="2" t="s">
        <v>48</v>
      </c>
      <c r="F68" s="2" t="s">
        <v>1095</v>
      </c>
      <c r="G68" s="3" t="s">
        <v>24348</v>
      </c>
      <c r="H68" s="2" t="s">
        <v>24349</v>
      </c>
      <c r="I68" s="2" t="s">
        <v>370</v>
      </c>
      <c r="J68" s="2" t="s">
        <v>370</v>
      </c>
      <c r="K68" s="3">
        <v>0</v>
      </c>
      <c r="L68" s="2" t="s">
        <v>2863</v>
      </c>
      <c r="M68" s="3" t="s">
        <v>2864</v>
      </c>
      <c r="N68" s="3" t="s">
        <v>1098</v>
      </c>
      <c r="O68" s="2" t="s">
        <v>24350</v>
      </c>
      <c r="P68" s="9" t="s">
        <v>2865</v>
      </c>
    </row>
    <row r="69" spans="1:16" x14ac:dyDescent="0.25">
      <c r="A69" s="3" t="s">
        <v>452</v>
      </c>
      <c r="B69" s="3" t="s">
        <v>24426</v>
      </c>
      <c r="C69" s="2" t="s">
        <v>24387</v>
      </c>
      <c r="D69" s="2" t="s">
        <v>11</v>
      </c>
      <c r="E69" s="2" t="s">
        <v>48</v>
      </c>
      <c r="F69" s="2" t="s">
        <v>1101</v>
      </c>
      <c r="G69" s="3" t="s">
        <v>24352</v>
      </c>
      <c r="H69" s="2" t="s">
        <v>24353</v>
      </c>
      <c r="I69" s="2" t="s">
        <v>370</v>
      </c>
      <c r="J69" s="2" t="s">
        <v>370</v>
      </c>
      <c r="K69" s="3">
        <v>1</v>
      </c>
      <c r="L69" s="2" t="s">
        <v>2867</v>
      </c>
      <c r="M69" s="3" t="s">
        <v>2868</v>
      </c>
      <c r="N69" s="3" t="s">
        <v>1098</v>
      </c>
      <c r="O69" s="2" t="s">
        <v>24354</v>
      </c>
      <c r="P69" s="9" t="s">
        <v>2869</v>
      </c>
    </row>
    <row r="70" spans="1:16" x14ac:dyDescent="0.25">
      <c r="A70" s="3" t="s">
        <v>453</v>
      </c>
      <c r="B70" s="3" t="s">
        <v>24427</v>
      </c>
      <c r="C70" s="2" t="s">
        <v>24387</v>
      </c>
      <c r="D70" s="2" t="s">
        <v>11</v>
      </c>
      <c r="E70" s="2" t="s">
        <v>48</v>
      </c>
      <c r="F70" s="2" t="s">
        <v>1101</v>
      </c>
      <c r="G70" s="3" t="s">
        <v>24356</v>
      </c>
      <c r="H70" s="2" t="s">
        <v>24353</v>
      </c>
      <c r="I70" s="2" t="s">
        <v>370</v>
      </c>
      <c r="J70" s="2" t="s">
        <v>370</v>
      </c>
      <c r="K70" s="3">
        <v>2</v>
      </c>
      <c r="L70" s="2" t="s">
        <v>2871</v>
      </c>
      <c r="M70" s="3" t="s">
        <v>2872</v>
      </c>
      <c r="N70" s="3" t="s">
        <v>1098</v>
      </c>
      <c r="O70" s="2" t="s">
        <v>24354</v>
      </c>
      <c r="P70" s="9" t="s">
        <v>2873</v>
      </c>
    </row>
    <row r="71" spans="1:16" x14ac:dyDescent="0.25">
      <c r="A71" s="3" t="s">
        <v>454</v>
      </c>
      <c r="B71" s="3" t="s">
        <v>24428</v>
      </c>
      <c r="C71" s="2" t="s">
        <v>24387</v>
      </c>
      <c r="D71" s="2" t="s">
        <v>11</v>
      </c>
      <c r="E71" s="2" t="s">
        <v>48</v>
      </c>
      <c r="F71" s="2" t="s">
        <v>1101</v>
      </c>
      <c r="G71" s="3" t="s">
        <v>24358</v>
      </c>
      <c r="H71" s="2" t="s">
        <v>24353</v>
      </c>
      <c r="I71" s="2" t="s">
        <v>370</v>
      </c>
      <c r="J71" s="2" t="s">
        <v>370</v>
      </c>
      <c r="K71" s="3">
        <v>3</v>
      </c>
      <c r="L71" s="2" t="s">
        <v>2875</v>
      </c>
      <c r="M71" s="3" t="s">
        <v>2876</v>
      </c>
      <c r="N71" s="3" t="s">
        <v>1098</v>
      </c>
      <c r="O71" s="2" t="s">
        <v>24354</v>
      </c>
      <c r="P71" s="9" t="s">
        <v>2877</v>
      </c>
    </row>
    <row r="72" spans="1:16" x14ac:dyDescent="0.25">
      <c r="A72" s="3" t="s">
        <v>455</v>
      </c>
      <c r="B72" s="3" t="s">
        <v>24429</v>
      </c>
      <c r="C72" s="2" t="s">
        <v>24387</v>
      </c>
      <c r="D72" s="2" t="s">
        <v>11</v>
      </c>
      <c r="E72" s="2" t="s">
        <v>48</v>
      </c>
      <c r="F72" s="2" t="s">
        <v>1101</v>
      </c>
      <c r="G72" s="3" t="s">
        <v>24360</v>
      </c>
      <c r="H72" s="2" t="s">
        <v>24353</v>
      </c>
      <c r="I72" s="2" t="s">
        <v>370</v>
      </c>
      <c r="J72" s="2" t="s">
        <v>370</v>
      </c>
      <c r="K72" s="3">
        <v>4</v>
      </c>
      <c r="L72" s="2" t="s">
        <v>2879</v>
      </c>
      <c r="M72" s="3" t="s">
        <v>2880</v>
      </c>
      <c r="N72" s="3" t="s">
        <v>1098</v>
      </c>
      <c r="O72" s="2" t="s">
        <v>24354</v>
      </c>
      <c r="P72" s="9" t="s">
        <v>2881</v>
      </c>
    </row>
    <row r="73" spans="1:16" x14ac:dyDescent="0.25">
      <c r="A73" s="3" t="s">
        <v>456</v>
      </c>
      <c r="B73" s="3" t="s">
        <v>24430</v>
      </c>
      <c r="C73" s="2" t="s">
        <v>24387</v>
      </c>
      <c r="D73" s="2" t="s">
        <v>11</v>
      </c>
      <c r="E73" s="2" t="s">
        <v>48</v>
      </c>
      <c r="F73" s="2" t="s">
        <v>1101</v>
      </c>
      <c r="G73" s="3" t="s">
        <v>24362</v>
      </c>
      <c r="H73" s="2" t="s">
        <v>24373</v>
      </c>
      <c r="I73" s="2" t="s">
        <v>390</v>
      </c>
      <c r="J73" s="2" t="s">
        <v>390</v>
      </c>
      <c r="K73" s="3">
        <v>1</v>
      </c>
      <c r="L73" s="2" t="s">
        <v>2979</v>
      </c>
      <c r="M73" s="3" t="s">
        <v>2980</v>
      </c>
      <c r="N73" s="3" t="s">
        <v>1098</v>
      </c>
      <c r="O73" s="2" t="s">
        <v>24374</v>
      </c>
      <c r="P73" s="9" t="s">
        <v>2981</v>
      </c>
    </row>
    <row r="74" spans="1:16" x14ac:dyDescent="0.25">
      <c r="A74" s="3" t="s">
        <v>24431</v>
      </c>
      <c r="B74" s="3" t="s">
        <v>24432</v>
      </c>
      <c r="C74" s="2" t="s">
        <v>24387</v>
      </c>
      <c r="D74" s="2" t="s">
        <v>11</v>
      </c>
      <c r="E74" s="2" t="s">
        <v>51</v>
      </c>
      <c r="F74" s="2" t="s">
        <v>1095</v>
      </c>
      <c r="G74" s="3" t="s">
        <v>24348</v>
      </c>
      <c r="H74" s="2" t="s">
        <v>24349</v>
      </c>
      <c r="I74" s="2" t="s">
        <v>457</v>
      </c>
      <c r="J74" s="2" t="s">
        <v>458</v>
      </c>
      <c r="K74" s="3">
        <v>0</v>
      </c>
      <c r="L74" s="2" t="s">
        <v>3115</v>
      </c>
      <c r="M74" s="3" t="s">
        <v>3116</v>
      </c>
      <c r="N74" s="3" t="s">
        <v>1098</v>
      </c>
      <c r="O74" s="2" t="s">
        <v>24350</v>
      </c>
      <c r="P74" s="9" t="s">
        <v>3117</v>
      </c>
    </row>
    <row r="75" spans="1:16" x14ac:dyDescent="0.25">
      <c r="A75" s="3" t="s">
        <v>466</v>
      </c>
      <c r="B75" s="3" t="s">
        <v>24433</v>
      </c>
      <c r="C75" s="2" t="s">
        <v>24387</v>
      </c>
      <c r="D75" s="2" t="s">
        <v>11</v>
      </c>
      <c r="E75" s="2" t="s">
        <v>51</v>
      </c>
      <c r="F75" s="2" t="s">
        <v>1101</v>
      </c>
      <c r="G75" s="3" t="s">
        <v>24352</v>
      </c>
      <c r="H75" s="2" t="s">
        <v>24353</v>
      </c>
      <c r="I75" s="2" t="s">
        <v>457</v>
      </c>
      <c r="J75" s="2" t="s">
        <v>458</v>
      </c>
      <c r="K75" s="3">
        <v>1</v>
      </c>
      <c r="L75" s="2" t="s">
        <v>3119</v>
      </c>
      <c r="M75" s="3" t="s">
        <v>3120</v>
      </c>
      <c r="N75" s="3" t="s">
        <v>1098</v>
      </c>
      <c r="O75" s="2" t="s">
        <v>24354</v>
      </c>
      <c r="P75" s="9" t="s">
        <v>3121</v>
      </c>
    </row>
    <row r="76" spans="1:16" x14ac:dyDescent="0.25">
      <c r="A76" s="3" t="s">
        <v>467</v>
      </c>
      <c r="B76" s="3" t="s">
        <v>24434</v>
      </c>
      <c r="C76" s="2" t="s">
        <v>24387</v>
      </c>
      <c r="D76" s="2" t="s">
        <v>11</v>
      </c>
      <c r="E76" s="2" t="s">
        <v>51</v>
      </c>
      <c r="F76" s="2" t="s">
        <v>1101</v>
      </c>
      <c r="G76" s="3" t="s">
        <v>24356</v>
      </c>
      <c r="H76" s="2" t="s">
        <v>24353</v>
      </c>
      <c r="I76" s="2" t="s">
        <v>457</v>
      </c>
      <c r="J76" s="2" t="s">
        <v>458</v>
      </c>
      <c r="K76" s="3">
        <v>2</v>
      </c>
      <c r="L76" s="2" t="s">
        <v>3123</v>
      </c>
      <c r="M76" s="3" t="s">
        <v>3124</v>
      </c>
      <c r="N76" s="3" t="s">
        <v>1098</v>
      </c>
      <c r="O76" s="2" t="s">
        <v>24354</v>
      </c>
      <c r="P76" s="9" t="s">
        <v>3125</v>
      </c>
    </row>
    <row r="77" spans="1:16" x14ac:dyDescent="0.25">
      <c r="A77" s="3" t="s">
        <v>468</v>
      </c>
      <c r="B77" s="3" t="s">
        <v>24435</v>
      </c>
      <c r="C77" s="2" t="s">
        <v>24387</v>
      </c>
      <c r="D77" s="2" t="s">
        <v>11</v>
      </c>
      <c r="E77" s="2" t="s">
        <v>51</v>
      </c>
      <c r="F77" s="2" t="s">
        <v>1101</v>
      </c>
      <c r="G77" s="3" t="s">
        <v>24358</v>
      </c>
      <c r="H77" s="2" t="s">
        <v>24353</v>
      </c>
      <c r="I77" s="2" t="s">
        <v>457</v>
      </c>
      <c r="J77" s="2" t="s">
        <v>458</v>
      </c>
      <c r="K77" s="3">
        <v>3</v>
      </c>
      <c r="L77" s="2" t="s">
        <v>3127</v>
      </c>
      <c r="M77" s="3" t="s">
        <v>3128</v>
      </c>
      <c r="N77" s="3" t="s">
        <v>1098</v>
      </c>
      <c r="O77" s="2" t="s">
        <v>24354</v>
      </c>
      <c r="P77" s="9" t="s">
        <v>3129</v>
      </c>
    </row>
    <row r="78" spans="1:16" x14ac:dyDescent="0.25">
      <c r="A78" s="3" t="s">
        <v>469</v>
      </c>
      <c r="B78" s="3" t="s">
        <v>24436</v>
      </c>
      <c r="C78" s="2" t="s">
        <v>24387</v>
      </c>
      <c r="D78" s="2" t="s">
        <v>11</v>
      </c>
      <c r="E78" s="2" t="s">
        <v>51</v>
      </c>
      <c r="F78" s="2" t="s">
        <v>1101</v>
      </c>
      <c r="G78" s="3" t="s">
        <v>24360</v>
      </c>
      <c r="H78" s="2" t="s">
        <v>24353</v>
      </c>
      <c r="I78" s="2" t="s">
        <v>457</v>
      </c>
      <c r="J78" s="2" t="s">
        <v>458</v>
      </c>
      <c r="K78" s="3">
        <v>4</v>
      </c>
      <c r="L78" s="2" t="s">
        <v>3131</v>
      </c>
      <c r="M78" s="3" t="s">
        <v>3132</v>
      </c>
      <c r="N78" s="3" t="s">
        <v>1098</v>
      </c>
      <c r="O78" s="2" t="s">
        <v>24354</v>
      </c>
      <c r="P78" s="9" t="s">
        <v>3133</v>
      </c>
    </row>
    <row r="79" spans="1:16" x14ac:dyDescent="0.25">
      <c r="A79" s="3" t="s">
        <v>470</v>
      </c>
      <c r="B79" s="3" t="s">
        <v>24437</v>
      </c>
      <c r="C79" s="2" t="s">
        <v>24387</v>
      </c>
      <c r="D79" s="2" t="s">
        <v>11</v>
      </c>
      <c r="E79" s="2" t="s">
        <v>51</v>
      </c>
      <c r="F79" s="2" t="s">
        <v>1101</v>
      </c>
      <c r="G79" s="3" t="s">
        <v>24362</v>
      </c>
      <c r="H79" s="2" t="s">
        <v>24373</v>
      </c>
      <c r="I79" s="2" t="s">
        <v>367</v>
      </c>
      <c r="J79" s="2" t="s">
        <v>368</v>
      </c>
      <c r="K79" s="3">
        <v>1</v>
      </c>
      <c r="L79" s="2" t="s">
        <v>3035</v>
      </c>
      <c r="M79" s="3" t="s">
        <v>3036</v>
      </c>
      <c r="N79" s="3" t="s">
        <v>1098</v>
      </c>
      <c r="O79" s="2" t="s">
        <v>24374</v>
      </c>
      <c r="P79" s="9" t="s">
        <v>3037</v>
      </c>
    </row>
    <row r="80" spans="1:16" x14ac:dyDescent="0.25">
      <c r="A80" s="3" t="s">
        <v>24438</v>
      </c>
      <c r="B80" s="3" t="s">
        <v>24439</v>
      </c>
      <c r="C80" s="2" t="s">
        <v>24387</v>
      </c>
      <c r="D80" s="2" t="s">
        <v>11</v>
      </c>
      <c r="E80" s="2" t="s">
        <v>117</v>
      </c>
      <c r="F80" s="2" t="s">
        <v>1095</v>
      </c>
      <c r="G80" s="3" t="s">
        <v>24348</v>
      </c>
      <c r="H80" s="2" t="s">
        <v>24349</v>
      </c>
      <c r="I80" s="2" t="s">
        <v>390</v>
      </c>
      <c r="J80" s="2" t="s">
        <v>390</v>
      </c>
      <c r="K80" s="3">
        <v>0</v>
      </c>
      <c r="L80" s="2" t="s">
        <v>3663</v>
      </c>
      <c r="M80" s="3" t="s">
        <v>3664</v>
      </c>
      <c r="N80" s="3" t="s">
        <v>1098</v>
      </c>
      <c r="O80" s="2" t="s">
        <v>24350</v>
      </c>
      <c r="P80" s="9" t="s">
        <v>3665</v>
      </c>
    </row>
    <row r="81" spans="1:16" x14ac:dyDescent="0.25">
      <c r="A81" s="3" t="s">
        <v>478</v>
      </c>
      <c r="B81" s="3" t="s">
        <v>24440</v>
      </c>
      <c r="C81" s="2" t="s">
        <v>24387</v>
      </c>
      <c r="D81" s="2" t="s">
        <v>11</v>
      </c>
      <c r="E81" s="2" t="s">
        <v>117</v>
      </c>
      <c r="F81" s="2" t="s">
        <v>1101</v>
      </c>
      <c r="G81" s="3" t="s">
        <v>24352</v>
      </c>
      <c r="H81" s="2" t="s">
        <v>24353</v>
      </c>
      <c r="I81" s="2" t="s">
        <v>390</v>
      </c>
      <c r="J81" s="2" t="s">
        <v>390</v>
      </c>
      <c r="K81" s="3">
        <v>1</v>
      </c>
      <c r="L81" s="2" t="s">
        <v>3667</v>
      </c>
      <c r="M81" s="3" t="s">
        <v>3668</v>
      </c>
      <c r="N81" s="3" t="s">
        <v>1098</v>
      </c>
      <c r="O81" s="2" t="s">
        <v>24354</v>
      </c>
      <c r="P81" s="9" t="s">
        <v>3669</v>
      </c>
    </row>
    <row r="82" spans="1:16" x14ac:dyDescent="0.25">
      <c r="A82" s="3" t="s">
        <v>479</v>
      </c>
      <c r="B82" s="3" t="s">
        <v>24441</v>
      </c>
      <c r="C82" s="2" t="s">
        <v>24387</v>
      </c>
      <c r="D82" s="2" t="s">
        <v>11</v>
      </c>
      <c r="E82" s="2" t="s">
        <v>117</v>
      </c>
      <c r="F82" s="2" t="s">
        <v>1101</v>
      </c>
      <c r="G82" s="3" t="s">
        <v>24356</v>
      </c>
      <c r="H82" s="2" t="s">
        <v>24353</v>
      </c>
      <c r="I82" s="2" t="s">
        <v>390</v>
      </c>
      <c r="J82" s="2" t="s">
        <v>390</v>
      </c>
      <c r="K82" s="3">
        <v>2</v>
      </c>
      <c r="L82" s="2" t="s">
        <v>3671</v>
      </c>
      <c r="M82" s="3" t="s">
        <v>3672</v>
      </c>
      <c r="N82" s="3" t="s">
        <v>1098</v>
      </c>
      <c r="O82" s="2" t="s">
        <v>24354</v>
      </c>
      <c r="P82" s="9" t="s">
        <v>3673</v>
      </c>
    </row>
    <row r="83" spans="1:16" x14ac:dyDescent="0.25">
      <c r="A83" s="3" t="s">
        <v>480</v>
      </c>
      <c r="B83" s="3" t="s">
        <v>24442</v>
      </c>
      <c r="C83" s="2" t="s">
        <v>24387</v>
      </c>
      <c r="D83" s="2" t="s">
        <v>11</v>
      </c>
      <c r="E83" s="2" t="s">
        <v>117</v>
      </c>
      <c r="F83" s="2" t="s">
        <v>1101</v>
      </c>
      <c r="G83" s="3" t="s">
        <v>24358</v>
      </c>
      <c r="H83" s="2" t="s">
        <v>24353</v>
      </c>
      <c r="I83" s="2" t="s">
        <v>390</v>
      </c>
      <c r="J83" s="2" t="s">
        <v>390</v>
      </c>
      <c r="K83" s="3">
        <v>3</v>
      </c>
      <c r="L83" s="2" t="s">
        <v>3675</v>
      </c>
      <c r="M83" s="3" t="s">
        <v>3676</v>
      </c>
      <c r="N83" s="3" t="s">
        <v>1098</v>
      </c>
      <c r="O83" s="2" t="s">
        <v>24354</v>
      </c>
      <c r="P83" s="9" t="s">
        <v>3677</v>
      </c>
    </row>
    <row r="84" spans="1:16" x14ac:dyDescent="0.25">
      <c r="A84" s="3" t="s">
        <v>481</v>
      </c>
      <c r="B84" s="3" t="s">
        <v>24443</v>
      </c>
      <c r="C84" s="2" t="s">
        <v>24387</v>
      </c>
      <c r="D84" s="2" t="s">
        <v>11</v>
      </c>
      <c r="E84" s="2" t="s">
        <v>117</v>
      </c>
      <c r="F84" s="2" t="s">
        <v>1101</v>
      </c>
      <c r="G84" s="3" t="s">
        <v>24360</v>
      </c>
      <c r="H84" s="2" t="s">
        <v>24353</v>
      </c>
      <c r="I84" s="2" t="s">
        <v>390</v>
      </c>
      <c r="J84" s="2" t="s">
        <v>390</v>
      </c>
      <c r="K84" s="3">
        <v>4</v>
      </c>
      <c r="L84" s="2" t="s">
        <v>3679</v>
      </c>
      <c r="M84" s="3" t="s">
        <v>3680</v>
      </c>
      <c r="N84" s="3" t="s">
        <v>1098</v>
      </c>
      <c r="O84" s="2" t="s">
        <v>24354</v>
      </c>
      <c r="P84" s="9" t="s">
        <v>3681</v>
      </c>
    </row>
    <row r="85" spans="1:16" x14ac:dyDescent="0.25">
      <c r="A85" s="3" t="s">
        <v>482</v>
      </c>
      <c r="B85" s="3" t="s">
        <v>24444</v>
      </c>
      <c r="C85" s="2" t="s">
        <v>24387</v>
      </c>
      <c r="D85" s="2" t="s">
        <v>11</v>
      </c>
      <c r="E85" s="2" t="s">
        <v>117</v>
      </c>
      <c r="F85" s="2" t="s">
        <v>1101</v>
      </c>
      <c r="G85" s="3" t="s">
        <v>24362</v>
      </c>
      <c r="H85" s="2" t="s">
        <v>24353</v>
      </c>
      <c r="I85" s="2" t="s">
        <v>390</v>
      </c>
      <c r="J85" s="2" t="s">
        <v>390</v>
      </c>
      <c r="K85" s="3">
        <v>5</v>
      </c>
      <c r="L85" s="2" t="s">
        <v>3683</v>
      </c>
      <c r="M85" s="3" t="s">
        <v>3684</v>
      </c>
      <c r="N85" s="3" t="s">
        <v>1098</v>
      </c>
      <c r="O85" s="2" t="s">
        <v>24354</v>
      </c>
      <c r="P85" s="9" t="s">
        <v>3685</v>
      </c>
    </row>
    <row r="86" spans="1:16" x14ac:dyDescent="0.25">
      <c r="A86" s="3" t="s">
        <v>483</v>
      </c>
      <c r="B86" s="3" t="s">
        <v>24445</v>
      </c>
      <c r="C86" s="2" t="s">
        <v>24387</v>
      </c>
      <c r="D86" s="2" t="s">
        <v>11</v>
      </c>
      <c r="E86" s="2" t="s">
        <v>117</v>
      </c>
      <c r="F86" s="2" t="s">
        <v>1101</v>
      </c>
      <c r="G86" s="3" t="s">
        <v>24364</v>
      </c>
      <c r="H86" s="2" t="s">
        <v>24353</v>
      </c>
      <c r="I86" s="2" t="s">
        <v>390</v>
      </c>
      <c r="J86" s="2" t="s">
        <v>390</v>
      </c>
      <c r="K86" s="3">
        <v>6</v>
      </c>
      <c r="L86" s="2" t="s">
        <v>3687</v>
      </c>
      <c r="M86" s="3" t="s">
        <v>3688</v>
      </c>
      <c r="N86" s="3" t="s">
        <v>1098</v>
      </c>
      <c r="O86" s="2" t="s">
        <v>24354</v>
      </c>
      <c r="P86" s="9" t="s">
        <v>3689</v>
      </c>
    </row>
    <row r="87" spans="1:16" x14ac:dyDescent="0.25">
      <c r="A87" s="3" t="s">
        <v>484</v>
      </c>
      <c r="B87" s="3" t="s">
        <v>24446</v>
      </c>
      <c r="C87" s="2" t="s">
        <v>24387</v>
      </c>
      <c r="D87" s="2" t="s">
        <v>11</v>
      </c>
      <c r="E87" s="2" t="s">
        <v>117</v>
      </c>
      <c r="F87" s="2" t="s">
        <v>1101</v>
      </c>
      <c r="G87" s="3" t="s">
        <v>24366</v>
      </c>
      <c r="H87" s="2" t="s">
        <v>24373</v>
      </c>
      <c r="I87" s="2" t="s">
        <v>387</v>
      </c>
      <c r="J87" s="2" t="s">
        <v>388</v>
      </c>
      <c r="K87" s="3">
        <v>1</v>
      </c>
      <c r="L87" s="2" t="s">
        <v>3315</v>
      </c>
      <c r="M87" s="3" t="s">
        <v>3316</v>
      </c>
      <c r="N87" s="3" t="s">
        <v>1098</v>
      </c>
      <c r="O87" s="2" t="s">
        <v>24374</v>
      </c>
      <c r="P87" s="9" t="s">
        <v>3317</v>
      </c>
    </row>
    <row r="88" spans="1:16" x14ac:dyDescent="0.25">
      <c r="A88" s="3" t="s">
        <v>487</v>
      </c>
      <c r="B88" s="3" t="s">
        <v>24447</v>
      </c>
      <c r="C88" s="2" t="s">
        <v>24387</v>
      </c>
      <c r="D88" s="2" t="s">
        <v>11</v>
      </c>
      <c r="E88" s="2" t="s">
        <v>117</v>
      </c>
      <c r="F88" s="2" t="s">
        <v>1101</v>
      </c>
      <c r="G88" s="3" t="s">
        <v>24368</v>
      </c>
      <c r="H88" s="2" t="s">
        <v>24373</v>
      </c>
      <c r="I88" s="2" t="s">
        <v>367</v>
      </c>
      <c r="J88" s="2" t="s">
        <v>368</v>
      </c>
      <c r="K88" s="3">
        <v>1</v>
      </c>
      <c r="L88" s="2" t="s">
        <v>3359</v>
      </c>
      <c r="M88" s="3" t="s">
        <v>3360</v>
      </c>
      <c r="N88" s="3" t="s">
        <v>1098</v>
      </c>
      <c r="O88" s="2" t="s">
        <v>24374</v>
      </c>
      <c r="P88" s="9" t="s">
        <v>3361</v>
      </c>
    </row>
    <row r="89" spans="1:16" x14ac:dyDescent="0.25">
      <c r="A89" s="3" t="s">
        <v>488</v>
      </c>
      <c r="B89" s="3" t="s">
        <v>24448</v>
      </c>
      <c r="C89" s="2" t="s">
        <v>24387</v>
      </c>
      <c r="D89" s="2" t="s">
        <v>11</v>
      </c>
      <c r="E89" s="2" t="s">
        <v>117</v>
      </c>
      <c r="F89" s="2" t="s">
        <v>1101</v>
      </c>
      <c r="G89" s="3" t="s">
        <v>24370</v>
      </c>
      <c r="H89" s="2" t="s">
        <v>24373</v>
      </c>
      <c r="I89" s="2" t="s">
        <v>370</v>
      </c>
      <c r="J89" s="2" t="s">
        <v>370</v>
      </c>
      <c r="K89" s="3">
        <v>1</v>
      </c>
      <c r="L89" s="2" t="s">
        <v>3491</v>
      </c>
      <c r="M89" s="3" t="s">
        <v>3492</v>
      </c>
      <c r="N89" s="3" t="s">
        <v>1098</v>
      </c>
      <c r="O89" s="2" t="s">
        <v>24374</v>
      </c>
      <c r="P89" s="9" t="s">
        <v>3493</v>
      </c>
    </row>
    <row r="90" spans="1:16" x14ac:dyDescent="0.25">
      <c r="A90" s="3" t="s">
        <v>24449</v>
      </c>
      <c r="B90" s="3" t="s">
        <v>24450</v>
      </c>
      <c r="C90" s="2" t="s">
        <v>24387</v>
      </c>
      <c r="D90" s="2" t="s">
        <v>11</v>
      </c>
      <c r="E90" s="2" t="s">
        <v>123</v>
      </c>
      <c r="F90" s="2" t="s">
        <v>1095</v>
      </c>
      <c r="G90" s="3" t="s">
        <v>24348</v>
      </c>
      <c r="H90" s="2" t="s">
        <v>24349</v>
      </c>
      <c r="I90" s="2" t="s">
        <v>364</v>
      </c>
      <c r="J90" s="2" t="s">
        <v>365</v>
      </c>
      <c r="K90" s="3">
        <v>0</v>
      </c>
      <c r="L90" s="2" t="s">
        <v>3972</v>
      </c>
      <c r="M90" s="3" t="s">
        <v>3973</v>
      </c>
      <c r="N90" s="3" t="s">
        <v>1098</v>
      </c>
      <c r="O90" s="2" t="s">
        <v>24350</v>
      </c>
      <c r="P90" s="9" t="s">
        <v>3974</v>
      </c>
    </row>
    <row r="91" spans="1:16" x14ac:dyDescent="0.25">
      <c r="A91" s="3" t="s">
        <v>491</v>
      </c>
      <c r="B91" s="3" t="s">
        <v>24451</v>
      </c>
      <c r="C91" s="2" t="s">
        <v>24387</v>
      </c>
      <c r="D91" s="2" t="s">
        <v>11</v>
      </c>
      <c r="E91" s="2" t="s">
        <v>123</v>
      </c>
      <c r="F91" s="2" t="s">
        <v>1101</v>
      </c>
      <c r="G91" s="3" t="s">
        <v>24352</v>
      </c>
      <c r="H91" s="2" t="s">
        <v>24353</v>
      </c>
      <c r="I91" s="2" t="s">
        <v>364</v>
      </c>
      <c r="J91" s="2" t="s">
        <v>365</v>
      </c>
      <c r="K91" s="3">
        <v>1</v>
      </c>
      <c r="L91" s="2" t="s">
        <v>3976</v>
      </c>
      <c r="M91" s="3" t="s">
        <v>3977</v>
      </c>
      <c r="N91" s="3" t="s">
        <v>1098</v>
      </c>
      <c r="O91" s="2" t="s">
        <v>24354</v>
      </c>
      <c r="P91" s="9" t="s">
        <v>3978</v>
      </c>
    </row>
    <row r="92" spans="1:16" x14ac:dyDescent="0.25">
      <c r="A92" s="3" t="s">
        <v>492</v>
      </c>
      <c r="B92" s="3" t="s">
        <v>24452</v>
      </c>
      <c r="C92" s="2" t="s">
        <v>24387</v>
      </c>
      <c r="D92" s="2" t="s">
        <v>11</v>
      </c>
      <c r="E92" s="2" t="s">
        <v>123</v>
      </c>
      <c r="F92" s="2" t="s">
        <v>1101</v>
      </c>
      <c r="G92" s="3" t="s">
        <v>24356</v>
      </c>
      <c r="H92" s="2" t="s">
        <v>24353</v>
      </c>
      <c r="I92" s="2" t="s">
        <v>364</v>
      </c>
      <c r="J92" s="2" t="s">
        <v>365</v>
      </c>
      <c r="K92" s="3">
        <v>2</v>
      </c>
      <c r="L92" s="2" t="s">
        <v>3980</v>
      </c>
      <c r="M92" s="3" t="s">
        <v>3981</v>
      </c>
      <c r="N92" s="3" t="s">
        <v>1098</v>
      </c>
      <c r="O92" s="2" t="s">
        <v>24354</v>
      </c>
      <c r="P92" s="9" t="s">
        <v>3982</v>
      </c>
    </row>
    <row r="93" spans="1:16" x14ac:dyDescent="0.25">
      <c r="A93" s="3" t="s">
        <v>493</v>
      </c>
      <c r="B93" s="3" t="s">
        <v>24453</v>
      </c>
      <c r="C93" s="2" t="s">
        <v>24387</v>
      </c>
      <c r="D93" s="2" t="s">
        <v>11</v>
      </c>
      <c r="E93" s="2" t="s">
        <v>123</v>
      </c>
      <c r="F93" s="2" t="s">
        <v>1101</v>
      </c>
      <c r="G93" s="3" t="s">
        <v>24358</v>
      </c>
      <c r="H93" s="2" t="s">
        <v>24353</v>
      </c>
      <c r="I93" s="2" t="s">
        <v>364</v>
      </c>
      <c r="J93" s="2" t="s">
        <v>365</v>
      </c>
      <c r="K93" s="3">
        <v>3</v>
      </c>
      <c r="L93" s="2" t="s">
        <v>3984</v>
      </c>
      <c r="M93" s="3" t="s">
        <v>3985</v>
      </c>
      <c r="N93" s="3" t="s">
        <v>1098</v>
      </c>
      <c r="O93" s="2" t="s">
        <v>24354</v>
      </c>
      <c r="P93" s="9" t="s">
        <v>3986</v>
      </c>
    </row>
    <row r="94" spans="1:16" x14ac:dyDescent="0.25">
      <c r="A94" s="3" t="s">
        <v>494</v>
      </c>
      <c r="B94" s="3" t="s">
        <v>24454</v>
      </c>
      <c r="C94" s="2" t="s">
        <v>24387</v>
      </c>
      <c r="D94" s="2" t="s">
        <v>11</v>
      </c>
      <c r="E94" s="2" t="s">
        <v>123</v>
      </c>
      <c r="F94" s="2" t="s">
        <v>1101</v>
      </c>
      <c r="G94" s="3" t="s">
        <v>24360</v>
      </c>
      <c r="H94" s="2" t="s">
        <v>24353</v>
      </c>
      <c r="I94" s="2" t="s">
        <v>364</v>
      </c>
      <c r="J94" s="2" t="s">
        <v>365</v>
      </c>
      <c r="K94" s="3">
        <v>4</v>
      </c>
      <c r="L94" s="2" t="s">
        <v>3988</v>
      </c>
      <c r="M94" s="3" t="s">
        <v>3989</v>
      </c>
      <c r="N94" s="3" t="s">
        <v>1098</v>
      </c>
      <c r="O94" s="2" t="s">
        <v>24354</v>
      </c>
      <c r="P94" s="9" t="s">
        <v>3990</v>
      </c>
    </row>
    <row r="95" spans="1:16" x14ac:dyDescent="0.25">
      <c r="A95" s="3" t="s">
        <v>495</v>
      </c>
      <c r="B95" s="3" t="s">
        <v>24455</v>
      </c>
      <c r="C95" s="2" t="s">
        <v>24387</v>
      </c>
      <c r="D95" s="2" t="s">
        <v>11</v>
      </c>
      <c r="E95" s="2" t="s">
        <v>123</v>
      </c>
      <c r="F95" s="2" t="s">
        <v>1101</v>
      </c>
      <c r="G95" s="3" t="s">
        <v>24362</v>
      </c>
      <c r="H95" s="2" t="s">
        <v>24353</v>
      </c>
      <c r="I95" s="2" t="s">
        <v>364</v>
      </c>
      <c r="J95" s="2" t="s">
        <v>365</v>
      </c>
      <c r="K95" s="3">
        <v>5</v>
      </c>
      <c r="L95" s="2" t="s">
        <v>3992</v>
      </c>
      <c r="M95" s="3" t="s">
        <v>3993</v>
      </c>
      <c r="N95" s="3" t="s">
        <v>1098</v>
      </c>
      <c r="O95" s="2" t="s">
        <v>24354</v>
      </c>
      <c r="P95" s="9" t="s">
        <v>3994</v>
      </c>
    </row>
    <row r="96" spans="1:16" x14ac:dyDescent="0.25">
      <c r="A96" s="3" t="s">
        <v>496</v>
      </c>
      <c r="B96" s="3" t="s">
        <v>24456</v>
      </c>
      <c r="C96" s="2" t="s">
        <v>24387</v>
      </c>
      <c r="D96" s="2" t="s">
        <v>11</v>
      </c>
      <c r="E96" s="2" t="s">
        <v>123</v>
      </c>
      <c r="F96" s="2" t="s">
        <v>1101</v>
      </c>
      <c r="G96" s="3" t="s">
        <v>24364</v>
      </c>
      <c r="H96" s="2" t="s">
        <v>24353</v>
      </c>
      <c r="I96" s="2" t="s">
        <v>364</v>
      </c>
      <c r="J96" s="2" t="s">
        <v>365</v>
      </c>
      <c r="K96" s="3">
        <v>6</v>
      </c>
      <c r="L96" s="2" t="s">
        <v>3996</v>
      </c>
      <c r="M96" s="3" t="s">
        <v>3997</v>
      </c>
      <c r="N96" s="3" t="s">
        <v>1098</v>
      </c>
      <c r="O96" s="2" t="s">
        <v>24354</v>
      </c>
      <c r="P96" s="9" t="s">
        <v>3998</v>
      </c>
    </row>
    <row r="97" spans="1:16" x14ac:dyDescent="0.25">
      <c r="A97" s="3" t="s">
        <v>497</v>
      </c>
      <c r="B97" s="3" t="s">
        <v>24457</v>
      </c>
      <c r="C97" s="2" t="s">
        <v>24387</v>
      </c>
      <c r="D97" s="2" t="s">
        <v>11</v>
      </c>
      <c r="E97" s="2" t="s">
        <v>123</v>
      </c>
      <c r="F97" s="2" t="s">
        <v>1101</v>
      </c>
      <c r="G97" s="3" t="s">
        <v>24366</v>
      </c>
      <c r="H97" s="2" t="s">
        <v>24373</v>
      </c>
      <c r="I97" s="2" t="s">
        <v>367</v>
      </c>
      <c r="J97" s="2" t="s">
        <v>368</v>
      </c>
      <c r="K97" s="3">
        <v>1</v>
      </c>
      <c r="L97" s="2" t="s">
        <v>3799</v>
      </c>
      <c r="M97" s="3" t="s">
        <v>3800</v>
      </c>
      <c r="N97" s="3" t="s">
        <v>1098</v>
      </c>
      <c r="O97" s="2" t="s">
        <v>24374</v>
      </c>
      <c r="P97" s="9" t="s">
        <v>3801</v>
      </c>
    </row>
    <row r="98" spans="1:16" x14ac:dyDescent="0.25">
      <c r="A98" s="3" t="s">
        <v>498</v>
      </c>
      <c r="B98" s="3" t="s">
        <v>24458</v>
      </c>
      <c r="C98" s="2" t="s">
        <v>24387</v>
      </c>
      <c r="D98" s="2" t="s">
        <v>11</v>
      </c>
      <c r="E98" s="2" t="s">
        <v>123</v>
      </c>
      <c r="F98" s="2" t="s">
        <v>1101</v>
      </c>
      <c r="G98" s="3" t="s">
        <v>24368</v>
      </c>
      <c r="H98" s="2" t="s">
        <v>24373</v>
      </c>
      <c r="I98" s="2" t="s">
        <v>367</v>
      </c>
      <c r="J98" s="2" t="s">
        <v>368</v>
      </c>
      <c r="K98" s="3">
        <v>2</v>
      </c>
      <c r="L98" s="2" t="s">
        <v>3803</v>
      </c>
      <c r="M98" s="3" t="s">
        <v>3804</v>
      </c>
      <c r="N98" s="3" t="s">
        <v>1098</v>
      </c>
      <c r="O98" s="2" t="s">
        <v>24374</v>
      </c>
      <c r="P98" s="9" t="s">
        <v>3805</v>
      </c>
    </row>
    <row r="99" spans="1:16" x14ac:dyDescent="0.25">
      <c r="A99" s="3" t="s">
        <v>499</v>
      </c>
      <c r="B99" s="3" t="s">
        <v>24459</v>
      </c>
      <c r="C99" s="2" t="s">
        <v>24387</v>
      </c>
      <c r="D99" s="2" t="s">
        <v>11</v>
      </c>
      <c r="E99" s="2" t="s">
        <v>123</v>
      </c>
      <c r="F99" s="2" t="s">
        <v>1101</v>
      </c>
      <c r="G99" s="3" t="s">
        <v>24370</v>
      </c>
      <c r="H99" s="2" t="s">
        <v>24373</v>
      </c>
      <c r="I99" s="2" t="s">
        <v>397</v>
      </c>
      <c r="J99" s="2" t="s">
        <v>398</v>
      </c>
      <c r="K99" s="3">
        <v>1</v>
      </c>
      <c r="L99" s="2" t="s">
        <v>4152</v>
      </c>
      <c r="M99" s="3" t="s">
        <v>4153</v>
      </c>
      <c r="N99" s="3" t="s">
        <v>1098</v>
      </c>
      <c r="O99" s="2" t="s">
        <v>24374</v>
      </c>
      <c r="P99" s="9" t="s">
        <v>4154</v>
      </c>
    </row>
    <row r="100" spans="1:16" x14ac:dyDescent="0.25">
      <c r="A100" s="3" t="s">
        <v>24460</v>
      </c>
      <c r="B100" s="3" t="s">
        <v>24461</v>
      </c>
      <c r="C100" s="2" t="s">
        <v>24387</v>
      </c>
      <c r="D100" s="2" t="s">
        <v>11</v>
      </c>
      <c r="E100" s="2" t="s">
        <v>54</v>
      </c>
      <c r="F100" s="2" t="s">
        <v>1095</v>
      </c>
      <c r="G100" s="3" t="s">
        <v>24348</v>
      </c>
      <c r="H100" s="2" t="s">
        <v>24349</v>
      </c>
      <c r="I100" s="2" t="s">
        <v>367</v>
      </c>
      <c r="J100" s="2" t="s">
        <v>368</v>
      </c>
      <c r="K100" s="3">
        <v>0</v>
      </c>
      <c r="L100" s="2" t="s">
        <v>4280</v>
      </c>
      <c r="M100" s="3" t="s">
        <v>4281</v>
      </c>
      <c r="N100" s="3" t="s">
        <v>1098</v>
      </c>
      <c r="O100" s="2" t="s">
        <v>24350</v>
      </c>
      <c r="P100" s="9" t="s">
        <v>4282</v>
      </c>
    </row>
    <row r="101" spans="1:16" x14ac:dyDescent="0.25">
      <c r="A101" s="3" t="s">
        <v>505</v>
      </c>
      <c r="B101" s="3" t="s">
        <v>24462</v>
      </c>
      <c r="C101" s="2" t="s">
        <v>24387</v>
      </c>
      <c r="D101" s="2" t="s">
        <v>11</v>
      </c>
      <c r="E101" s="2" t="s">
        <v>54</v>
      </c>
      <c r="F101" s="2" t="s">
        <v>1101</v>
      </c>
      <c r="G101" s="3" t="s">
        <v>24352</v>
      </c>
      <c r="H101" s="2" t="s">
        <v>24353</v>
      </c>
      <c r="I101" s="2" t="s">
        <v>367</v>
      </c>
      <c r="J101" s="2" t="s">
        <v>368</v>
      </c>
      <c r="K101" s="3">
        <v>1</v>
      </c>
      <c r="L101" s="2" t="s">
        <v>4284</v>
      </c>
      <c r="M101" s="3" t="s">
        <v>4285</v>
      </c>
      <c r="N101" s="3" t="s">
        <v>1098</v>
      </c>
      <c r="O101" s="2" t="s">
        <v>24354</v>
      </c>
      <c r="P101" s="9" t="s">
        <v>4286</v>
      </c>
    </row>
    <row r="102" spans="1:16" x14ac:dyDescent="0.25">
      <c r="A102" s="3" t="s">
        <v>506</v>
      </c>
      <c r="B102" s="3" t="s">
        <v>24463</v>
      </c>
      <c r="C102" s="2" t="s">
        <v>24387</v>
      </c>
      <c r="D102" s="2" t="s">
        <v>11</v>
      </c>
      <c r="E102" s="2" t="s">
        <v>54</v>
      </c>
      <c r="F102" s="2" t="s">
        <v>1101</v>
      </c>
      <c r="G102" s="3" t="s">
        <v>24356</v>
      </c>
      <c r="H102" s="2" t="s">
        <v>24353</v>
      </c>
      <c r="I102" s="2" t="s">
        <v>367</v>
      </c>
      <c r="J102" s="2" t="s">
        <v>368</v>
      </c>
      <c r="K102" s="3">
        <v>2</v>
      </c>
      <c r="L102" s="2" t="s">
        <v>4288</v>
      </c>
      <c r="M102" s="3" t="s">
        <v>4289</v>
      </c>
      <c r="N102" s="3" t="s">
        <v>1098</v>
      </c>
      <c r="O102" s="2" t="s">
        <v>24354</v>
      </c>
      <c r="P102" s="9" t="s">
        <v>4290</v>
      </c>
    </row>
    <row r="103" spans="1:16" x14ac:dyDescent="0.25">
      <c r="A103" s="3" t="s">
        <v>507</v>
      </c>
      <c r="B103" s="3" t="s">
        <v>24464</v>
      </c>
      <c r="C103" s="2" t="s">
        <v>24387</v>
      </c>
      <c r="D103" s="2" t="s">
        <v>11</v>
      </c>
      <c r="E103" s="2" t="s">
        <v>54</v>
      </c>
      <c r="F103" s="2" t="s">
        <v>1101</v>
      </c>
      <c r="G103" s="3" t="s">
        <v>24358</v>
      </c>
      <c r="H103" s="2" t="s">
        <v>24353</v>
      </c>
      <c r="I103" s="2" t="s">
        <v>367</v>
      </c>
      <c r="J103" s="2" t="s">
        <v>368</v>
      </c>
      <c r="K103" s="3">
        <v>3</v>
      </c>
      <c r="L103" s="2" t="s">
        <v>4292</v>
      </c>
      <c r="M103" s="3" t="s">
        <v>4293</v>
      </c>
      <c r="N103" s="3" t="s">
        <v>1098</v>
      </c>
      <c r="O103" s="2" t="s">
        <v>24354</v>
      </c>
      <c r="P103" s="9" t="s">
        <v>4294</v>
      </c>
    </row>
    <row r="104" spans="1:16" x14ac:dyDescent="0.25">
      <c r="A104" s="3" t="s">
        <v>508</v>
      </c>
      <c r="B104" s="3" t="s">
        <v>24465</v>
      </c>
      <c r="C104" s="2" t="s">
        <v>24387</v>
      </c>
      <c r="D104" s="2" t="s">
        <v>11</v>
      </c>
      <c r="E104" s="2" t="s">
        <v>54</v>
      </c>
      <c r="F104" s="2" t="s">
        <v>1101</v>
      </c>
      <c r="G104" s="3" t="s">
        <v>24360</v>
      </c>
      <c r="H104" s="2" t="s">
        <v>24353</v>
      </c>
      <c r="I104" s="2" t="s">
        <v>367</v>
      </c>
      <c r="J104" s="2" t="s">
        <v>368</v>
      </c>
      <c r="K104" s="3">
        <v>4</v>
      </c>
      <c r="L104" s="2" t="s">
        <v>4296</v>
      </c>
      <c r="M104" s="3" t="s">
        <v>4297</v>
      </c>
      <c r="N104" s="3" t="s">
        <v>1098</v>
      </c>
      <c r="O104" s="2" t="s">
        <v>24354</v>
      </c>
      <c r="P104" s="9" t="s">
        <v>4298</v>
      </c>
    </row>
    <row r="105" spans="1:16" x14ac:dyDescent="0.25">
      <c r="A105" s="3" t="s">
        <v>509</v>
      </c>
      <c r="B105" s="3" t="s">
        <v>24466</v>
      </c>
      <c r="C105" s="2" t="s">
        <v>24387</v>
      </c>
      <c r="D105" s="2" t="s">
        <v>11</v>
      </c>
      <c r="E105" s="2" t="s">
        <v>54</v>
      </c>
      <c r="F105" s="2" t="s">
        <v>1101</v>
      </c>
      <c r="G105" s="3" t="s">
        <v>24362</v>
      </c>
      <c r="H105" s="2" t="s">
        <v>24353</v>
      </c>
      <c r="I105" s="2" t="s">
        <v>367</v>
      </c>
      <c r="J105" s="2" t="s">
        <v>368</v>
      </c>
      <c r="K105" s="3">
        <v>5</v>
      </c>
      <c r="L105" s="2" t="s">
        <v>4300</v>
      </c>
      <c r="M105" s="3" t="s">
        <v>4301</v>
      </c>
      <c r="N105" s="3" t="s">
        <v>1098</v>
      </c>
      <c r="O105" s="2" t="s">
        <v>24354</v>
      </c>
      <c r="P105" s="9" t="s">
        <v>4302</v>
      </c>
    </row>
    <row r="106" spans="1:16" x14ac:dyDescent="0.25">
      <c r="A106" s="3" t="s">
        <v>510</v>
      </c>
      <c r="B106" s="3" t="s">
        <v>24467</v>
      </c>
      <c r="C106" s="2" t="s">
        <v>24387</v>
      </c>
      <c r="D106" s="2" t="s">
        <v>11</v>
      </c>
      <c r="E106" s="2" t="s">
        <v>54</v>
      </c>
      <c r="F106" s="2" t="s">
        <v>1101</v>
      </c>
      <c r="G106" s="3" t="s">
        <v>24364</v>
      </c>
      <c r="H106" s="2" t="s">
        <v>24373</v>
      </c>
      <c r="I106" s="2" t="s">
        <v>364</v>
      </c>
      <c r="J106" s="2" t="s">
        <v>365</v>
      </c>
      <c r="K106" s="3">
        <v>1</v>
      </c>
      <c r="L106" s="2" t="s">
        <v>4392</v>
      </c>
      <c r="M106" s="3" t="s">
        <v>4393</v>
      </c>
      <c r="N106" s="3" t="s">
        <v>1098</v>
      </c>
      <c r="O106" s="2" t="s">
        <v>24374</v>
      </c>
      <c r="P106" s="9" t="s">
        <v>4394</v>
      </c>
    </row>
    <row r="107" spans="1:16" x14ac:dyDescent="0.25">
      <c r="A107" s="3" t="s">
        <v>511</v>
      </c>
      <c r="B107" s="3" t="s">
        <v>24468</v>
      </c>
      <c r="C107" s="2" t="s">
        <v>24387</v>
      </c>
      <c r="D107" s="2" t="s">
        <v>11</v>
      </c>
      <c r="E107" s="2" t="s">
        <v>54</v>
      </c>
      <c r="F107" s="2" t="s">
        <v>1101</v>
      </c>
      <c r="G107" s="3" t="s">
        <v>24366</v>
      </c>
      <c r="H107" s="2" t="s">
        <v>24373</v>
      </c>
      <c r="I107" s="2" t="s">
        <v>380</v>
      </c>
      <c r="J107" s="2" t="s">
        <v>380</v>
      </c>
      <c r="K107" s="3">
        <v>1</v>
      </c>
      <c r="L107" s="2" t="s">
        <v>4320</v>
      </c>
      <c r="M107" s="3" t="s">
        <v>4321</v>
      </c>
      <c r="N107" s="3" t="s">
        <v>1098</v>
      </c>
      <c r="O107" s="2" t="s">
        <v>24374</v>
      </c>
      <c r="P107" s="9" t="s">
        <v>4322</v>
      </c>
    </row>
    <row r="108" spans="1:16" x14ac:dyDescent="0.25">
      <c r="A108" s="3" t="s">
        <v>24469</v>
      </c>
      <c r="B108" s="3" t="s">
        <v>24470</v>
      </c>
      <c r="C108" s="2" t="s">
        <v>24387</v>
      </c>
      <c r="D108" s="2" t="s">
        <v>11</v>
      </c>
      <c r="E108" s="2" t="s">
        <v>114</v>
      </c>
      <c r="F108" s="2" t="s">
        <v>1095</v>
      </c>
      <c r="G108" s="3" t="s">
        <v>24348</v>
      </c>
      <c r="H108" s="2" t="s">
        <v>24349</v>
      </c>
      <c r="I108" s="2" t="s">
        <v>382</v>
      </c>
      <c r="J108" s="2" t="s">
        <v>383</v>
      </c>
      <c r="K108" s="3">
        <v>0</v>
      </c>
      <c r="L108" s="2" t="s">
        <v>4620</v>
      </c>
      <c r="M108" s="3" t="s">
        <v>4621</v>
      </c>
      <c r="N108" s="3" t="s">
        <v>1098</v>
      </c>
      <c r="O108" s="2" t="s">
        <v>24350</v>
      </c>
      <c r="P108" s="9" t="s">
        <v>4622</v>
      </c>
    </row>
    <row r="109" spans="1:16" x14ac:dyDescent="0.25">
      <c r="A109" s="3" t="s">
        <v>512</v>
      </c>
      <c r="B109" s="3" t="s">
        <v>24471</v>
      </c>
      <c r="C109" s="2" t="s">
        <v>24387</v>
      </c>
      <c r="D109" s="2" t="s">
        <v>11</v>
      </c>
      <c r="E109" s="2" t="s">
        <v>114</v>
      </c>
      <c r="F109" s="2" t="s">
        <v>1101</v>
      </c>
      <c r="G109" s="3" t="s">
        <v>24352</v>
      </c>
      <c r="H109" s="2" t="s">
        <v>24353</v>
      </c>
      <c r="I109" s="2" t="s">
        <v>382</v>
      </c>
      <c r="J109" s="2" t="s">
        <v>383</v>
      </c>
      <c r="K109" s="3">
        <v>1</v>
      </c>
      <c r="L109" s="2" t="s">
        <v>4624</v>
      </c>
      <c r="M109" s="3" t="s">
        <v>4625</v>
      </c>
      <c r="N109" s="3" t="s">
        <v>1098</v>
      </c>
      <c r="O109" s="2" t="s">
        <v>24354</v>
      </c>
      <c r="P109" s="9" t="s">
        <v>4626</v>
      </c>
    </row>
    <row r="110" spans="1:16" x14ac:dyDescent="0.25">
      <c r="A110" s="3" t="s">
        <v>513</v>
      </c>
      <c r="B110" s="3" t="s">
        <v>24472</v>
      </c>
      <c r="C110" s="2" t="s">
        <v>24387</v>
      </c>
      <c r="D110" s="2" t="s">
        <v>11</v>
      </c>
      <c r="E110" s="2" t="s">
        <v>114</v>
      </c>
      <c r="F110" s="2" t="s">
        <v>1101</v>
      </c>
      <c r="G110" s="3" t="s">
        <v>24356</v>
      </c>
      <c r="H110" s="2" t="s">
        <v>24353</v>
      </c>
      <c r="I110" s="2" t="s">
        <v>382</v>
      </c>
      <c r="J110" s="2" t="s">
        <v>383</v>
      </c>
      <c r="K110" s="3">
        <v>2</v>
      </c>
      <c r="L110" s="2" t="s">
        <v>4628</v>
      </c>
      <c r="M110" s="3" t="s">
        <v>4629</v>
      </c>
      <c r="N110" s="3" t="s">
        <v>1098</v>
      </c>
      <c r="O110" s="2" t="s">
        <v>24354</v>
      </c>
      <c r="P110" s="9" t="s">
        <v>4630</v>
      </c>
    </row>
    <row r="111" spans="1:16" x14ac:dyDescent="0.25">
      <c r="A111" s="3" t="s">
        <v>514</v>
      </c>
      <c r="B111" s="3" t="s">
        <v>24473</v>
      </c>
      <c r="C111" s="2" t="s">
        <v>24387</v>
      </c>
      <c r="D111" s="2" t="s">
        <v>11</v>
      </c>
      <c r="E111" s="2" t="s">
        <v>114</v>
      </c>
      <c r="F111" s="2" t="s">
        <v>1101</v>
      </c>
      <c r="G111" s="3" t="s">
        <v>24358</v>
      </c>
      <c r="H111" s="2" t="s">
        <v>24353</v>
      </c>
      <c r="I111" s="2" t="s">
        <v>382</v>
      </c>
      <c r="J111" s="2" t="s">
        <v>383</v>
      </c>
      <c r="K111" s="3">
        <v>3</v>
      </c>
      <c r="L111" s="2" t="s">
        <v>4632</v>
      </c>
      <c r="M111" s="3" t="s">
        <v>4633</v>
      </c>
      <c r="N111" s="3" t="s">
        <v>1098</v>
      </c>
      <c r="O111" s="2" t="s">
        <v>24354</v>
      </c>
      <c r="P111" s="9" t="s">
        <v>4634</v>
      </c>
    </row>
    <row r="112" spans="1:16" x14ac:dyDescent="0.25">
      <c r="A112" s="3" t="s">
        <v>515</v>
      </c>
      <c r="B112" s="3" t="s">
        <v>24474</v>
      </c>
      <c r="C112" s="2" t="s">
        <v>24387</v>
      </c>
      <c r="D112" s="2" t="s">
        <v>11</v>
      </c>
      <c r="E112" s="2" t="s">
        <v>114</v>
      </c>
      <c r="F112" s="2" t="s">
        <v>1101</v>
      </c>
      <c r="G112" s="3" t="s">
        <v>24360</v>
      </c>
      <c r="H112" s="2" t="s">
        <v>24353</v>
      </c>
      <c r="I112" s="2" t="s">
        <v>382</v>
      </c>
      <c r="J112" s="2" t="s">
        <v>383</v>
      </c>
      <c r="K112" s="3">
        <v>4</v>
      </c>
      <c r="L112" s="2" t="s">
        <v>4636</v>
      </c>
      <c r="M112" s="3" t="s">
        <v>4637</v>
      </c>
      <c r="N112" s="3" t="s">
        <v>1098</v>
      </c>
      <c r="O112" s="2" t="s">
        <v>24354</v>
      </c>
      <c r="P112" s="9" t="s">
        <v>4638</v>
      </c>
    </row>
    <row r="113" spans="1:16" x14ac:dyDescent="0.25">
      <c r="A113" s="3" t="s">
        <v>516</v>
      </c>
      <c r="B113" s="3" t="s">
        <v>24475</v>
      </c>
      <c r="C113" s="2" t="s">
        <v>24387</v>
      </c>
      <c r="D113" s="2" t="s">
        <v>11</v>
      </c>
      <c r="E113" s="2" t="s">
        <v>114</v>
      </c>
      <c r="F113" s="2" t="s">
        <v>1101</v>
      </c>
      <c r="G113" s="3" t="s">
        <v>24362</v>
      </c>
      <c r="H113" s="2" t="s">
        <v>24353</v>
      </c>
      <c r="I113" s="2" t="s">
        <v>382</v>
      </c>
      <c r="J113" s="2" t="s">
        <v>383</v>
      </c>
      <c r="K113" s="3">
        <v>5</v>
      </c>
      <c r="L113" s="2" t="s">
        <v>4640</v>
      </c>
      <c r="M113" s="3" t="s">
        <v>4641</v>
      </c>
      <c r="N113" s="3" t="s">
        <v>1098</v>
      </c>
      <c r="O113" s="2" t="s">
        <v>24354</v>
      </c>
      <c r="P113" s="9" t="s">
        <v>4642</v>
      </c>
    </row>
    <row r="114" spans="1:16" x14ac:dyDescent="0.25">
      <c r="A114" s="3" t="s">
        <v>517</v>
      </c>
      <c r="B114" s="3" t="s">
        <v>24476</v>
      </c>
      <c r="C114" s="2" t="s">
        <v>24387</v>
      </c>
      <c r="D114" s="2" t="s">
        <v>11</v>
      </c>
      <c r="E114" s="2" t="s">
        <v>114</v>
      </c>
      <c r="F114" s="2" t="s">
        <v>1101</v>
      </c>
      <c r="G114" s="3" t="s">
        <v>24364</v>
      </c>
      <c r="H114" s="2" t="s">
        <v>24353</v>
      </c>
      <c r="I114" s="2" t="s">
        <v>382</v>
      </c>
      <c r="J114" s="2" t="s">
        <v>383</v>
      </c>
      <c r="K114" s="3">
        <v>6</v>
      </c>
      <c r="L114" s="2" t="s">
        <v>4644</v>
      </c>
      <c r="M114" s="3" t="s">
        <v>4645</v>
      </c>
      <c r="N114" s="3" t="s">
        <v>1098</v>
      </c>
      <c r="O114" s="2" t="s">
        <v>24354</v>
      </c>
      <c r="P114" s="9" t="s">
        <v>4646</v>
      </c>
    </row>
    <row r="115" spans="1:16" x14ac:dyDescent="0.25">
      <c r="A115" s="3" t="s">
        <v>518</v>
      </c>
      <c r="B115" s="3" t="s">
        <v>24477</v>
      </c>
      <c r="C115" s="2" t="s">
        <v>24387</v>
      </c>
      <c r="D115" s="2" t="s">
        <v>11</v>
      </c>
      <c r="E115" s="2" t="s">
        <v>114</v>
      </c>
      <c r="F115" s="2" t="s">
        <v>1101</v>
      </c>
      <c r="G115" s="3" t="s">
        <v>24366</v>
      </c>
      <c r="H115" s="2" t="s">
        <v>24373</v>
      </c>
      <c r="I115" s="2" t="s">
        <v>367</v>
      </c>
      <c r="J115" s="2" t="s">
        <v>368</v>
      </c>
      <c r="K115" s="3">
        <v>1</v>
      </c>
      <c r="L115" s="2" t="s">
        <v>4580</v>
      </c>
      <c r="M115" s="3" t="s">
        <v>4581</v>
      </c>
      <c r="N115" s="3" t="s">
        <v>1098</v>
      </c>
      <c r="O115" s="2" t="s">
        <v>24374</v>
      </c>
      <c r="P115" s="9" t="s">
        <v>4582</v>
      </c>
    </row>
    <row r="116" spans="1:16" x14ac:dyDescent="0.25">
      <c r="A116" s="3" t="s">
        <v>24478</v>
      </c>
      <c r="B116" s="3" t="s">
        <v>24479</v>
      </c>
      <c r="C116" s="2" t="s">
        <v>24387</v>
      </c>
      <c r="D116" s="2" t="s">
        <v>11</v>
      </c>
      <c r="E116" s="2" t="s">
        <v>114</v>
      </c>
      <c r="F116" s="2" t="s">
        <v>1101</v>
      </c>
      <c r="G116" s="3" t="s">
        <v>24368</v>
      </c>
      <c r="H116" s="2" t="s">
        <v>24373</v>
      </c>
      <c r="I116" s="2" t="s">
        <v>370</v>
      </c>
      <c r="J116" s="2" t="s">
        <v>370</v>
      </c>
      <c r="K116" s="3">
        <v>1</v>
      </c>
      <c r="L116" s="2" t="s">
        <v>4712</v>
      </c>
      <c r="M116" s="3" t="s">
        <v>4713</v>
      </c>
      <c r="N116" s="3" t="s">
        <v>1098</v>
      </c>
      <c r="O116" s="2" t="s">
        <v>24374</v>
      </c>
      <c r="P116" s="9" t="s">
        <v>4714</v>
      </c>
    </row>
    <row r="117" spans="1:16" x14ac:dyDescent="0.25">
      <c r="A117" s="3" t="s">
        <v>24480</v>
      </c>
      <c r="B117" s="3" t="s">
        <v>24481</v>
      </c>
      <c r="C117" s="2" t="s">
        <v>24387</v>
      </c>
      <c r="D117" s="2" t="s">
        <v>11</v>
      </c>
      <c r="E117" s="2" t="s">
        <v>114</v>
      </c>
      <c r="F117" s="2" t="s">
        <v>1101</v>
      </c>
      <c r="G117" s="3" t="s">
        <v>24370</v>
      </c>
      <c r="H117" s="2" t="s">
        <v>24373</v>
      </c>
      <c r="I117" s="2" t="s">
        <v>364</v>
      </c>
      <c r="J117" s="2" t="s">
        <v>365</v>
      </c>
      <c r="K117" s="3">
        <v>1</v>
      </c>
      <c r="L117" s="2" t="s">
        <v>4668</v>
      </c>
      <c r="M117" s="3" t="s">
        <v>4669</v>
      </c>
      <c r="N117" s="3" t="s">
        <v>1098</v>
      </c>
      <c r="O117" s="2" t="s">
        <v>24374</v>
      </c>
      <c r="P117" s="9" t="s">
        <v>4670</v>
      </c>
    </row>
    <row r="118" spans="1:16" x14ac:dyDescent="0.25">
      <c r="A118" s="3" t="s">
        <v>24482</v>
      </c>
      <c r="B118" s="3" t="s">
        <v>24483</v>
      </c>
      <c r="C118" s="2" t="s">
        <v>24387</v>
      </c>
      <c r="D118" s="2" t="s">
        <v>11</v>
      </c>
      <c r="E118" s="2" t="s">
        <v>57</v>
      </c>
      <c r="F118" s="2" t="s">
        <v>1095</v>
      </c>
      <c r="G118" s="3" t="s">
        <v>24348</v>
      </c>
      <c r="H118" s="2" t="s">
        <v>24349</v>
      </c>
      <c r="I118" s="2" t="s">
        <v>380</v>
      </c>
      <c r="J118" s="2" t="s">
        <v>380</v>
      </c>
      <c r="K118" s="3">
        <v>0</v>
      </c>
      <c r="L118" s="2" t="s">
        <v>4928</v>
      </c>
      <c r="M118" s="3" t="s">
        <v>4929</v>
      </c>
      <c r="N118" s="3" t="s">
        <v>1098</v>
      </c>
      <c r="O118" s="2" t="s">
        <v>24350</v>
      </c>
      <c r="P118" s="9" t="s">
        <v>4930</v>
      </c>
    </row>
    <row r="119" spans="1:16" x14ac:dyDescent="0.25">
      <c r="A119" s="3" t="s">
        <v>519</v>
      </c>
      <c r="B119" s="3" t="s">
        <v>24484</v>
      </c>
      <c r="C119" s="2" t="s">
        <v>24387</v>
      </c>
      <c r="D119" s="2" t="s">
        <v>11</v>
      </c>
      <c r="E119" s="2" t="s">
        <v>57</v>
      </c>
      <c r="F119" s="2" t="s">
        <v>1101</v>
      </c>
      <c r="G119" s="3" t="s">
        <v>24352</v>
      </c>
      <c r="H119" s="2" t="s">
        <v>24353</v>
      </c>
      <c r="I119" s="2" t="s">
        <v>380</v>
      </c>
      <c r="J119" s="2" t="s">
        <v>380</v>
      </c>
      <c r="K119" s="3">
        <v>1</v>
      </c>
      <c r="L119" s="2" t="s">
        <v>4932</v>
      </c>
      <c r="M119" s="3" t="s">
        <v>4933</v>
      </c>
      <c r="N119" s="3" t="s">
        <v>1098</v>
      </c>
      <c r="O119" s="2" t="s">
        <v>24354</v>
      </c>
      <c r="P119" s="9" t="s">
        <v>4934</v>
      </c>
    </row>
    <row r="120" spans="1:16" x14ac:dyDescent="0.25">
      <c r="A120" s="3" t="s">
        <v>520</v>
      </c>
      <c r="B120" s="3" t="s">
        <v>24485</v>
      </c>
      <c r="C120" s="2" t="s">
        <v>24387</v>
      </c>
      <c r="D120" s="2" t="s">
        <v>11</v>
      </c>
      <c r="E120" s="2" t="s">
        <v>57</v>
      </c>
      <c r="F120" s="2" t="s">
        <v>1101</v>
      </c>
      <c r="G120" s="3" t="s">
        <v>24356</v>
      </c>
      <c r="H120" s="2" t="s">
        <v>24353</v>
      </c>
      <c r="I120" s="2" t="s">
        <v>380</v>
      </c>
      <c r="J120" s="2" t="s">
        <v>380</v>
      </c>
      <c r="K120" s="3">
        <v>2</v>
      </c>
      <c r="L120" s="2" t="s">
        <v>4936</v>
      </c>
      <c r="M120" s="3" t="s">
        <v>4937</v>
      </c>
      <c r="N120" s="3" t="s">
        <v>1098</v>
      </c>
      <c r="O120" s="2" t="s">
        <v>24354</v>
      </c>
      <c r="P120" s="9" t="s">
        <v>4938</v>
      </c>
    </row>
    <row r="121" spans="1:16" x14ac:dyDescent="0.25">
      <c r="A121" s="3" t="s">
        <v>521</v>
      </c>
      <c r="B121" s="3" t="s">
        <v>24486</v>
      </c>
      <c r="C121" s="2" t="s">
        <v>24387</v>
      </c>
      <c r="D121" s="2" t="s">
        <v>11</v>
      </c>
      <c r="E121" s="2" t="s">
        <v>57</v>
      </c>
      <c r="F121" s="2" t="s">
        <v>1101</v>
      </c>
      <c r="G121" s="3" t="s">
        <v>24358</v>
      </c>
      <c r="H121" s="2" t="s">
        <v>24353</v>
      </c>
      <c r="I121" s="2" t="s">
        <v>380</v>
      </c>
      <c r="J121" s="2" t="s">
        <v>380</v>
      </c>
      <c r="K121" s="3">
        <v>3</v>
      </c>
      <c r="L121" s="2" t="s">
        <v>4940</v>
      </c>
      <c r="M121" s="3" t="s">
        <v>4941</v>
      </c>
      <c r="N121" s="3" t="s">
        <v>1098</v>
      </c>
      <c r="O121" s="2" t="s">
        <v>24354</v>
      </c>
      <c r="P121" s="9" t="s">
        <v>4942</v>
      </c>
    </row>
    <row r="122" spans="1:16" x14ac:dyDescent="0.25">
      <c r="A122" s="3" t="s">
        <v>522</v>
      </c>
      <c r="B122" s="3" t="s">
        <v>24487</v>
      </c>
      <c r="C122" s="2" t="s">
        <v>24387</v>
      </c>
      <c r="D122" s="2" t="s">
        <v>11</v>
      </c>
      <c r="E122" s="2" t="s">
        <v>57</v>
      </c>
      <c r="F122" s="2" t="s">
        <v>1101</v>
      </c>
      <c r="G122" s="3" t="s">
        <v>24360</v>
      </c>
      <c r="H122" s="2" t="s">
        <v>24353</v>
      </c>
      <c r="I122" s="2" t="s">
        <v>380</v>
      </c>
      <c r="J122" s="2" t="s">
        <v>380</v>
      </c>
      <c r="K122" s="3">
        <v>4</v>
      </c>
      <c r="L122" s="2" t="s">
        <v>4944</v>
      </c>
      <c r="M122" s="3" t="s">
        <v>4945</v>
      </c>
      <c r="N122" s="3" t="s">
        <v>1098</v>
      </c>
      <c r="O122" s="2" t="s">
        <v>24354</v>
      </c>
      <c r="P122" s="9" t="s">
        <v>4946</v>
      </c>
    </row>
    <row r="123" spans="1:16" x14ac:dyDescent="0.25">
      <c r="A123" s="3" t="s">
        <v>523</v>
      </c>
      <c r="B123" s="3" t="s">
        <v>24488</v>
      </c>
      <c r="C123" s="2" t="s">
        <v>24387</v>
      </c>
      <c r="D123" s="2" t="s">
        <v>11</v>
      </c>
      <c r="E123" s="2" t="s">
        <v>57</v>
      </c>
      <c r="F123" s="2" t="s">
        <v>1101</v>
      </c>
      <c r="G123" s="3" t="s">
        <v>24362</v>
      </c>
      <c r="H123" s="2" t="s">
        <v>24353</v>
      </c>
      <c r="I123" s="2" t="s">
        <v>380</v>
      </c>
      <c r="J123" s="2" t="s">
        <v>380</v>
      </c>
      <c r="K123" s="3">
        <v>5</v>
      </c>
      <c r="L123" s="2" t="s">
        <v>4948</v>
      </c>
      <c r="M123" s="3" t="s">
        <v>4949</v>
      </c>
      <c r="N123" s="3" t="s">
        <v>1098</v>
      </c>
      <c r="O123" s="2" t="s">
        <v>24354</v>
      </c>
      <c r="P123" s="9" t="s">
        <v>4950</v>
      </c>
    </row>
    <row r="124" spans="1:16" x14ac:dyDescent="0.25">
      <c r="A124" s="3" t="s">
        <v>524</v>
      </c>
      <c r="B124" s="3" t="s">
        <v>24489</v>
      </c>
      <c r="C124" s="2" t="s">
        <v>24387</v>
      </c>
      <c r="D124" s="2" t="s">
        <v>11</v>
      </c>
      <c r="E124" s="2" t="s">
        <v>57</v>
      </c>
      <c r="F124" s="2" t="s">
        <v>1101</v>
      </c>
      <c r="G124" s="3" t="s">
        <v>24364</v>
      </c>
      <c r="H124" s="2" t="s">
        <v>24353</v>
      </c>
      <c r="I124" s="2" t="s">
        <v>380</v>
      </c>
      <c r="J124" s="2" t="s">
        <v>380</v>
      </c>
      <c r="K124" s="3">
        <v>6</v>
      </c>
      <c r="L124" s="2" t="s">
        <v>4952</v>
      </c>
      <c r="M124" s="3" t="s">
        <v>4953</v>
      </c>
      <c r="N124" s="3" t="s">
        <v>1098</v>
      </c>
      <c r="O124" s="2" t="s">
        <v>24354</v>
      </c>
      <c r="P124" s="9" t="s">
        <v>4954</v>
      </c>
    </row>
    <row r="125" spans="1:16" x14ac:dyDescent="0.25">
      <c r="A125" s="3" t="s">
        <v>525</v>
      </c>
      <c r="B125" s="3" t="s">
        <v>24490</v>
      </c>
      <c r="C125" s="2" t="s">
        <v>24387</v>
      </c>
      <c r="D125" s="2" t="s">
        <v>11</v>
      </c>
      <c r="E125" s="2" t="s">
        <v>57</v>
      </c>
      <c r="F125" s="2" t="s">
        <v>1101</v>
      </c>
      <c r="G125" s="3" t="s">
        <v>24366</v>
      </c>
      <c r="H125" s="2" t="s">
        <v>24373</v>
      </c>
      <c r="I125" s="2" t="s">
        <v>364</v>
      </c>
      <c r="J125" s="2" t="s">
        <v>365</v>
      </c>
      <c r="K125" s="3">
        <v>1</v>
      </c>
      <c r="L125" s="2" t="s">
        <v>4976</v>
      </c>
      <c r="M125" s="3" t="s">
        <v>4977</v>
      </c>
      <c r="N125" s="3" t="s">
        <v>1098</v>
      </c>
      <c r="O125" s="2" t="s">
        <v>24374</v>
      </c>
      <c r="P125" s="9" t="s">
        <v>4978</v>
      </c>
    </row>
    <row r="126" spans="1:16" x14ac:dyDescent="0.25">
      <c r="A126" s="3" t="s">
        <v>526</v>
      </c>
      <c r="B126" s="3" t="s">
        <v>24491</v>
      </c>
      <c r="C126" s="2" t="s">
        <v>24387</v>
      </c>
      <c r="D126" s="2" t="s">
        <v>11</v>
      </c>
      <c r="E126" s="2" t="s">
        <v>57</v>
      </c>
      <c r="F126" s="2" t="s">
        <v>1101</v>
      </c>
      <c r="G126" s="3" t="s">
        <v>24368</v>
      </c>
      <c r="H126" s="2" t="s">
        <v>24373</v>
      </c>
      <c r="I126" s="2" t="s">
        <v>422</v>
      </c>
      <c r="J126" s="2" t="s">
        <v>423</v>
      </c>
      <c r="K126" s="3">
        <v>1</v>
      </c>
      <c r="L126" s="2" t="s">
        <v>5240</v>
      </c>
      <c r="M126" s="3" t="s">
        <v>5241</v>
      </c>
      <c r="N126" s="3" t="s">
        <v>1098</v>
      </c>
      <c r="O126" s="2" t="s">
        <v>24374</v>
      </c>
      <c r="P126" s="9" t="s">
        <v>5242</v>
      </c>
    </row>
    <row r="127" spans="1:16" x14ac:dyDescent="0.25">
      <c r="A127" s="3" t="s">
        <v>527</v>
      </c>
      <c r="B127" s="3" t="s">
        <v>24492</v>
      </c>
      <c r="C127" s="2" t="s">
        <v>24387</v>
      </c>
      <c r="D127" s="2" t="s">
        <v>11</v>
      </c>
      <c r="E127" s="2" t="s">
        <v>57</v>
      </c>
      <c r="F127" s="2" t="s">
        <v>1101</v>
      </c>
      <c r="G127" s="3" t="s">
        <v>24370</v>
      </c>
      <c r="H127" s="2" t="s">
        <v>24373</v>
      </c>
      <c r="I127" s="2" t="s">
        <v>367</v>
      </c>
      <c r="J127" s="2" t="s">
        <v>368</v>
      </c>
      <c r="K127" s="3">
        <v>1</v>
      </c>
      <c r="L127" s="2" t="s">
        <v>4888</v>
      </c>
      <c r="M127" s="3" t="s">
        <v>4889</v>
      </c>
      <c r="N127" s="3" t="s">
        <v>1098</v>
      </c>
      <c r="O127" s="2" t="s">
        <v>24374</v>
      </c>
      <c r="P127" s="9" t="s">
        <v>4890</v>
      </c>
    </row>
    <row r="128" spans="1:16" x14ac:dyDescent="0.25">
      <c r="A128" s="3" t="s">
        <v>24493</v>
      </c>
      <c r="B128" s="3" t="s">
        <v>24494</v>
      </c>
      <c r="C128" s="2" t="s">
        <v>24387</v>
      </c>
      <c r="D128" s="2" t="s">
        <v>11</v>
      </c>
      <c r="E128" s="2" t="s">
        <v>60</v>
      </c>
      <c r="F128" s="2" t="s">
        <v>1095</v>
      </c>
      <c r="G128" s="3" t="s">
        <v>24348</v>
      </c>
      <c r="H128" s="2" t="s">
        <v>24349</v>
      </c>
      <c r="I128" s="2" t="s">
        <v>364</v>
      </c>
      <c r="J128" s="2" t="s">
        <v>365</v>
      </c>
      <c r="K128" s="3">
        <v>0</v>
      </c>
      <c r="L128" s="2" t="s">
        <v>5380</v>
      </c>
      <c r="M128" s="3" t="s">
        <v>5381</v>
      </c>
      <c r="N128" s="3" t="s">
        <v>1098</v>
      </c>
      <c r="O128" s="2" t="s">
        <v>24350</v>
      </c>
      <c r="P128" s="9" t="s">
        <v>5382</v>
      </c>
    </row>
    <row r="129" spans="1:16" x14ac:dyDescent="0.25">
      <c r="A129" s="3" t="s">
        <v>530</v>
      </c>
      <c r="B129" s="3" t="s">
        <v>24495</v>
      </c>
      <c r="C129" s="2" t="s">
        <v>24387</v>
      </c>
      <c r="D129" s="2" t="s">
        <v>11</v>
      </c>
      <c r="E129" s="2" t="s">
        <v>60</v>
      </c>
      <c r="F129" s="2" t="s">
        <v>1101</v>
      </c>
      <c r="G129" s="3" t="s">
        <v>24352</v>
      </c>
      <c r="H129" s="2" t="s">
        <v>24353</v>
      </c>
      <c r="I129" s="2" t="s">
        <v>364</v>
      </c>
      <c r="J129" s="2" t="s">
        <v>365</v>
      </c>
      <c r="K129" s="3">
        <v>1</v>
      </c>
      <c r="L129" s="2" t="s">
        <v>5384</v>
      </c>
      <c r="M129" s="3" t="s">
        <v>5385</v>
      </c>
      <c r="N129" s="3" t="s">
        <v>1098</v>
      </c>
      <c r="O129" s="2" t="s">
        <v>24354</v>
      </c>
      <c r="P129" s="9" t="s">
        <v>5386</v>
      </c>
    </row>
    <row r="130" spans="1:16" x14ac:dyDescent="0.25">
      <c r="A130" s="3" t="s">
        <v>531</v>
      </c>
      <c r="B130" s="3" t="s">
        <v>24496</v>
      </c>
      <c r="C130" s="2" t="s">
        <v>24387</v>
      </c>
      <c r="D130" s="2" t="s">
        <v>11</v>
      </c>
      <c r="E130" s="2" t="s">
        <v>60</v>
      </c>
      <c r="F130" s="2" t="s">
        <v>1101</v>
      </c>
      <c r="G130" s="3" t="s">
        <v>24356</v>
      </c>
      <c r="H130" s="2" t="s">
        <v>24353</v>
      </c>
      <c r="I130" s="2" t="s">
        <v>364</v>
      </c>
      <c r="J130" s="2" t="s">
        <v>365</v>
      </c>
      <c r="K130" s="3">
        <v>2</v>
      </c>
      <c r="L130" s="2" t="s">
        <v>5388</v>
      </c>
      <c r="M130" s="3" t="s">
        <v>5389</v>
      </c>
      <c r="N130" s="3" t="s">
        <v>1098</v>
      </c>
      <c r="O130" s="2" t="s">
        <v>24354</v>
      </c>
      <c r="P130" s="9" t="s">
        <v>5390</v>
      </c>
    </row>
    <row r="131" spans="1:16" x14ac:dyDescent="0.25">
      <c r="A131" s="3" t="s">
        <v>532</v>
      </c>
      <c r="B131" s="3" t="s">
        <v>24497</v>
      </c>
      <c r="C131" s="2" t="s">
        <v>24387</v>
      </c>
      <c r="D131" s="2" t="s">
        <v>11</v>
      </c>
      <c r="E131" s="2" t="s">
        <v>60</v>
      </c>
      <c r="F131" s="2" t="s">
        <v>1101</v>
      </c>
      <c r="G131" s="3" t="s">
        <v>24358</v>
      </c>
      <c r="H131" s="2" t="s">
        <v>24353</v>
      </c>
      <c r="I131" s="2" t="s">
        <v>364</v>
      </c>
      <c r="J131" s="2" t="s">
        <v>365</v>
      </c>
      <c r="K131" s="3">
        <v>3</v>
      </c>
      <c r="L131" s="2" t="s">
        <v>5392</v>
      </c>
      <c r="M131" s="3" t="s">
        <v>5393</v>
      </c>
      <c r="N131" s="3" t="s">
        <v>1098</v>
      </c>
      <c r="O131" s="2" t="s">
        <v>24354</v>
      </c>
      <c r="P131" s="9" t="s">
        <v>5394</v>
      </c>
    </row>
    <row r="132" spans="1:16" x14ac:dyDescent="0.25">
      <c r="A132" s="3" t="s">
        <v>535</v>
      </c>
      <c r="B132" s="3" t="s">
        <v>24498</v>
      </c>
      <c r="C132" s="2" t="s">
        <v>24387</v>
      </c>
      <c r="D132" s="2" t="s">
        <v>11</v>
      </c>
      <c r="E132" s="2" t="s">
        <v>60</v>
      </c>
      <c r="F132" s="2" t="s">
        <v>1101</v>
      </c>
      <c r="G132" s="3" t="s">
        <v>24360</v>
      </c>
      <c r="H132" s="2" t="s">
        <v>24353</v>
      </c>
      <c r="I132" s="2" t="s">
        <v>364</v>
      </c>
      <c r="J132" s="2" t="s">
        <v>365</v>
      </c>
      <c r="K132" s="3">
        <v>4</v>
      </c>
      <c r="L132" s="2" t="s">
        <v>5396</v>
      </c>
      <c r="M132" s="3" t="s">
        <v>5397</v>
      </c>
      <c r="N132" s="3" t="s">
        <v>1098</v>
      </c>
      <c r="O132" s="2" t="s">
        <v>24354</v>
      </c>
      <c r="P132" s="9" t="s">
        <v>5398</v>
      </c>
    </row>
    <row r="133" spans="1:16" x14ac:dyDescent="0.25">
      <c r="A133" s="3" t="s">
        <v>536</v>
      </c>
      <c r="B133" s="3" t="s">
        <v>24499</v>
      </c>
      <c r="C133" s="2" t="s">
        <v>24387</v>
      </c>
      <c r="D133" s="2" t="s">
        <v>11</v>
      </c>
      <c r="E133" s="2" t="s">
        <v>60</v>
      </c>
      <c r="F133" s="2" t="s">
        <v>1101</v>
      </c>
      <c r="G133" s="3" t="s">
        <v>24362</v>
      </c>
      <c r="H133" s="2" t="s">
        <v>24373</v>
      </c>
      <c r="I133" s="2" t="s">
        <v>367</v>
      </c>
      <c r="J133" s="2" t="s">
        <v>368</v>
      </c>
      <c r="K133" s="3">
        <v>1</v>
      </c>
      <c r="L133" s="2" t="s">
        <v>5356</v>
      </c>
      <c r="M133" s="3" t="s">
        <v>5357</v>
      </c>
      <c r="N133" s="3" t="s">
        <v>1098</v>
      </c>
      <c r="O133" s="2" t="s">
        <v>24374</v>
      </c>
      <c r="P133" s="9" t="s">
        <v>5358</v>
      </c>
    </row>
    <row r="134" spans="1:16" x14ac:dyDescent="0.25">
      <c r="A134" s="3" t="s">
        <v>24500</v>
      </c>
      <c r="B134" s="3" t="s">
        <v>24501</v>
      </c>
      <c r="C134" s="2" t="s">
        <v>24387</v>
      </c>
      <c r="D134" s="2" t="s">
        <v>11</v>
      </c>
      <c r="E134" s="2" t="s">
        <v>63</v>
      </c>
      <c r="F134" s="2" t="s">
        <v>1095</v>
      </c>
      <c r="G134" s="3" t="s">
        <v>24348</v>
      </c>
      <c r="H134" s="2" t="s">
        <v>24349</v>
      </c>
      <c r="I134" s="2" t="s">
        <v>364</v>
      </c>
      <c r="J134" s="2" t="s">
        <v>365</v>
      </c>
      <c r="K134" s="3">
        <v>0</v>
      </c>
      <c r="L134" s="2" t="s">
        <v>5752</v>
      </c>
      <c r="M134" s="3" t="s">
        <v>5753</v>
      </c>
      <c r="N134" s="3" t="s">
        <v>1098</v>
      </c>
      <c r="O134" s="2" t="s">
        <v>24350</v>
      </c>
      <c r="P134" s="9" t="s">
        <v>5754</v>
      </c>
    </row>
    <row r="135" spans="1:16" x14ac:dyDescent="0.25">
      <c r="A135" s="3" t="s">
        <v>537</v>
      </c>
      <c r="B135" s="3" t="s">
        <v>24502</v>
      </c>
      <c r="C135" s="2" t="s">
        <v>24387</v>
      </c>
      <c r="D135" s="2" t="s">
        <v>11</v>
      </c>
      <c r="E135" s="2" t="s">
        <v>63</v>
      </c>
      <c r="F135" s="2" t="s">
        <v>1101</v>
      </c>
      <c r="G135" s="3" t="s">
        <v>24352</v>
      </c>
      <c r="H135" s="2" t="s">
        <v>24353</v>
      </c>
      <c r="I135" s="2" t="s">
        <v>364</v>
      </c>
      <c r="J135" s="2" t="s">
        <v>365</v>
      </c>
      <c r="K135" s="3">
        <v>1</v>
      </c>
      <c r="L135" s="2" t="s">
        <v>5756</v>
      </c>
      <c r="M135" s="3" t="s">
        <v>5757</v>
      </c>
      <c r="N135" s="3" t="s">
        <v>1098</v>
      </c>
      <c r="O135" s="2" t="s">
        <v>24354</v>
      </c>
      <c r="P135" s="9" t="s">
        <v>5758</v>
      </c>
    </row>
    <row r="136" spans="1:16" x14ac:dyDescent="0.25">
      <c r="A136" s="3" t="s">
        <v>538</v>
      </c>
      <c r="B136" s="3" t="s">
        <v>24503</v>
      </c>
      <c r="C136" s="2" t="s">
        <v>24387</v>
      </c>
      <c r="D136" s="2" t="s">
        <v>11</v>
      </c>
      <c r="E136" s="2" t="s">
        <v>63</v>
      </c>
      <c r="F136" s="2" t="s">
        <v>1101</v>
      </c>
      <c r="G136" s="3" t="s">
        <v>24356</v>
      </c>
      <c r="H136" s="2" t="s">
        <v>24353</v>
      </c>
      <c r="I136" s="2" t="s">
        <v>364</v>
      </c>
      <c r="J136" s="2" t="s">
        <v>365</v>
      </c>
      <c r="K136" s="3">
        <v>2</v>
      </c>
      <c r="L136" s="2" t="s">
        <v>5760</v>
      </c>
      <c r="M136" s="3" t="s">
        <v>5761</v>
      </c>
      <c r="N136" s="3" t="s">
        <v>1098</v>
      </c>
      <c r="O136" s="2" t="s">
        <v>24354</v>
      </c>
      <c r="P136" s="9" t="s">
        <v>5762</v>
      </c>
    </row>
    <row r="137" spans="1:16" x14ac:dyDescent="0.25">
      <c r="A137" s="3" t="s">
        <v>539</v>
      </c>
      <c r="B137" s="3" t="s">
        <v>24504</v>
      </c>
      <c r="C137" s="2" t="s">
        <v>24387</v>
      </c>
      <c r="D137" s="2" t="s">
        <v>11</v>
      </c>
      <c r="E137" s="2" t="s">
        <v>63</v>
      </c>
      <c r="F137" s="2" t="s">
        <v>1101</v>
      </c>
      <c r="G137" s="3" t="s">
        <v>24358</v>
      </c>
      <c r="H137" s="2" t="s">
        <v>24353</v>
      </c>
      <c r="I137" s="2" t="s">
        <v>364</v>
      </c>
      <c r="J137" s="2" t="s">
        <v>365</v>
      </c>
      <c r="K137" s="3">
        <v>3</v>
      </c>
      <c r="L137" s="2" t="s">
        <v>5764</v>
      </c>
      <c r="M137" s="3" t="s">
        <v>5765</v>
      </c>
      <c r="N137" s="3" t="s">
        <v>1098</v>
      </c>
      <c r="O137" s="2" t="s">
        <v>24354</v>
      </c>
      <c r="P137" s="9" t="s">
        <v>5766</v>
      </c>
    </row>
    <row r="138" spans="1:16" x14ac:dyDescent="0.25">
      <c r="A138" s="3" t="s">
        <v>540</v>
      </c>
      <c r="B138" s="3" t="s">
        <v>24505</v>
      </c>
      <c r="C138" s="2" t="s">
        <v>24387</v>
      </c>
      <c r="D138" s="2" t="s">
        <v>11</v>
      </c>
      <c r="E138" s="2" t="s">
        <v>63</v>
      </c>
      <c r="F138" s="2" t="s">
        <v>1101</v>
      </c>
      <c r="G138" s="3" t="s">
        <v>24360</v>
      </c>
      <c r="H138" s="2" t="s">
        <v>24353</v>
      </c>
      <c r="I138" s="2" t="s">
        <v>364</v>
      </c>
      <c r="J138" s="2" t="s">
        <v>365</v>
      </c>
      <c r="K138" s="3">
        <v>4</v>
      </c>
      <c r="L138" s="2" t="s">
        <v>5768</v>
      </c>
      <c r="M138" s="3" t="s">
        <v>5769</v>
      </c>
      <c r="N138" s="3" t="s">
        <v>1098</v>
      </c>
      <c r="O138" s="2" t="s">
        <v>24354</v>
      </c>
      <c r="P138" s="9" t="s">
        <v>5770</v>
      </c>
    </row>
    <row r="139" spans="1:16" x14ac:dyDescent="0.25">
      <c r="A139" s="3" t="s">
        <v>541</v>
      </c>
      <c r="B139" s="3" t="s">
        <v>24506</v>
      </c>
      <c r="C139" s="2" t="s">
        <v>24387</v>
      </c>
      <c r="D139" s="2" t="s">
        <v>11</v>
      </c>
      <c r="E139" s="2" t="s">
        <v>63</v>
      </c>
      <c r="F139" s="2" t="s">
        <v>1101</v>
      </c>
      <c r="G139" s="3" t="s">
        <v>24362</v>
      </c>
      <c r="H139" s="2" t="s">
        <v>24353</v>
      </c>
      <c r="I139" s="2" t="s">
        <v>364</v>
      </c>
      <c r="J139" s="2" t="s">
        <v>365</v>
      </c>
      <c r="K139" s="3">
        <v>5</v>
      </c>
      <c r="L139" s="2" t="s">
        <v>5772</v>
      </c>
      <c r="M139" s="3" t="s">
        <v>5773</v>
      </c>
      <c r="N139" s="3" t="s">
        <v>1098</v>
      </c>
      <c r="O139" s="2" t="s">
        <v>24354</v>
      </c>
      <c r="P139" s="9" t="s">
        <v>5774</v>
      </c>
    </row>
    <row r="140" spans="1:16" x14ac:dyDescent="0.25">
      <c r="A140" s="3" t="s">
        <v>542</v>
      </c>
      <c r="B140" s="3" t="s">
        <v>24507</v>
      </c>
      <c r="C140" s="2" t="s">
        <v>24387</v>
      </c>
      <c r="D140" s="2" t="s">
        <v>11</v>
      </c>
      <c r="E140" s="2" t="s">
        <v>63</v>
      </c>
      <c r="F140" s="2" t="s">
        <v>1101</v>
      </c>
      <c r="G140" s="3" t="s">
        <v>24364</v>
      </c>
      <c r="H140" s="2" t="s">
        <v>24353</v>
      </c>
      <c r="I140" s="2" t="s">
        <v>364</v>
      </c>
      <c r="J140" s="2" t="s">
        <v>365</v>
      </c>
      <c r="K140" s="3">
        <v>6</v>
      </c>
      <c r="L140" s="2" t="s">
        <v>5776</v>
      </c>
      <c r="M140" s="3" t="s">
        <v>5777</v>
      </c>
      <c r="N140" s="3" t="s">
        <v>1098</v>
      </c>
      <c r="O140" s="2" t="s">
        <v>24354</v>
      </c>
      <c r="P140" s="9" t="s">
        <v>5778</v>
      </c>
    </row>
    <row r="141" spans="1:16" x14ac:dyDescent="0.25">
      <c r="A141" s="3" t="s">
        <v>543</v>
      </c>
      <c r="B141" s="3" t="s">
        <v>24508</v>
      </c>
      <c r="C141" s="2" t="s">
        <v>24387</v>
      </c>
      <c r="D141" s="2" t="s">
        <v>11</v>
      </c>
      <c r="E141" s="2" t="s">
        <v>63</v>
      </c>
      <c r="F141" s="2" t="s">
        <v>1101</v>
      </c>
      <c r="G141" s="3" t="s">
        <v>24366</v>
      </c>
      <c r="H141" s="2" t="s">
        <v>24353</v>
      </c>
      <c r="I141" s="2" t="s">
        <v>364</v>
      </c>
      <c r="J141" s="2" t="s">
        <v>365</v>
      </c>
      <c r="K141" s="3">
        <v>7</v>
      </c>
      <c r="L141" s="2" t="s">
        <v>5780</v>
      </c>
      <c r="M141" s="3" t="s">
        <v>5781</v>
      </c>
      <c r="N141" s="3" t="s">
        <v>1098</v>
      </c>
      <c r="O141" s="2" t="s">
        <v>24354</v>
      </c>
      <c r="P141" s="9" t="s">
        <v>5782</v>
      </c>
    </row>
    <row r="142" spans="1:16" x14ac:dyDescent="0.25">
      <c r="A142" s="3" t="s">
        <v>544</v>
      </c>
      <c r="B142" s="3" t="s">
        <v>24509</v>
      </c>
      <c r="C142" s="2" t="s">
        <v>24387</v>
      </c>
      <c r="D142" s="2" t="s">
        <v>11</v>
      </c>
      <c r="E142" s="2" t="s">
        <v>63</v>
      </c>
      <c r="F142" s="2" t="s">
        <v>1101</v>
      </c>
      <c r="G142" s="3" t="s">
        <v>24368</v>
      </c>
      <c r="H142" s="2" t="s">
        <v>24373</v>
      </c>
      <c r="I142" s="2" t="s">
        <v>387</v>
      </c>
      <c r="J142" s="2" t="s">
        <v>388</v>
      </c>
      <c r="K142" s="3">
        <v>1</v>
      </c>
      <c r="L142" s="2" t="s">
        <v>5496</v>
      </c>
      <c r="M142" s="3" t="s">
        <v>5497</v>
      </c>
      <c r="N142" s="3" t="s">
        <v>1098</v>
      </c>
      <c r="O142" s="2" t="s">
        <v>24374</v>
      </c>
      <c r="P142" s="9" t="s">
        <v>5498</v>
      </c>
    </row>
    <row r="143" spans="1:16" x14ac:dyDescent="0.25">
      <c r="A143" s="3" t="s">
        <v>545</v>
      </c>
      <c r="B143" s="3" t="s">
        <v>24510</v>
      </c>
      <c r="C143" s="2" t="s">
        <v>24387</v>
      </c>
      <c r="D143" s="2" t="s">
        <v>11</v>
      </c>
      <c r="E143" s="2" t="s">
        <v>63</v>
      </c>
      <c r="F143" s="2" t="s">
        <v>1101</v>
      </c>
      <c r="G143" s="3" t="s">
        <v>24370</v>
      </c>
      <c r="H143" s="2" t="s">
        <v>24373</v>
      </c>
      <c r="I143" s="2" t="s">
        <v>370</v>
      </c>
      <c r="J143" s="2" t="s">
        <v>370</v>
      </c>
      <c r="K143" s="3">
        <v>1</v>
      </c>
      <c r="L143" s="2" t="s">
        <v>5860</v>
      </c>
      <c r="M143" s="3" t="s">
        <v>5861</v>
      </c>
      <c r="N143" s="3" t="s">
        <v>1098</v>
      </c>
      <c r="O143" s="2" t="s">
        <v>24374</v>
      </c>
      <c r="P143" s="9" t="s">
        <v>5862</v>
      </c>
    </row>
    <row r="144" spans="1:16" x14ac:dyDescent="0.25">
      <c r="A144" s="3" t="s">
        <v>546</v>
      </c>
      <c r="B144" s="3" t="s">
        <v>24511</v>
      </c>
      <c r="C144" s="2" t="s">
        <v>24387</v>
      </c>
      <c r="D144" s="2" t="s">
        <v>11</v>
      </c>
      <c r="E144" s="2" t="s">
        <v>63</v>
      </c>
      <c r="F144" s="2" t="s">
        <v>1101</v>
      </c>
      <c r="G144" s="3" t="s">
        <v>24372</v>
      </c>
      <c r="H144" s="2" t="s">
        <v>24373</v>
      </c>
      <c r="I144" s="2" t="s">
        <v>387</v>
      </c>
      <c r="J144" s="2" t="s">
        <v>388</v>
      </c>
      <c r="K144" s="3">
        <v>2</v>
      </c>
      <c r="L144" s="2" t="s">
        <v>5500</v>
      </c>
      <c r="M144" s="3" t="s">
        <v>5501</v>
      </c>
      <c r="N144" s="3" t="s">
        <v>1098</v>
      </c>
      <c r="O144" s="2" t="s">
        <v>24374</v>
      </c>
      <c r="P144" s="9" t="s">
        <v>5502</v>
      </c>
    </row>
    <row r="145" spans="1:16" x14ac:dyDescent="0.25">
      <c r="A145" s="3" t="s">
        <v>547</v>
      </c>
      <c r="B145" s="3" t="s">
        <v>24512</v>
      </c>
      <c r="C145" s="2" t="s">
        <v>24387</v>
      </c>
      <c r="D145" s="2" t="s">
        <v>11</v>
      </c>
      <c r="E145" s="2" t="s">
        <v>63</v>
      </c>
      <c r="F145" s="2" t="s">
        <v>1101</v>
      </c>
      <c r="G145" s="3" t="s">
        <v>24376</v>
      </c>
      <c r="H145" s="2" t="s">
        <v>24373</v>
      </c>
      <c r="I145" s="2" t="s">
        <v>382</v>
      </c>
      <c r="J145" s="2" t="s">
        <v>383</v>
      </c>
      <c r="K145" s="3">
        <v>1</v>
      </c>
      <c r="L145" s="2" t="s">
        <v>5652</v>
      </c>
      <c r="M145" s="3" t="s">
        <v>5653</v>
      </c>
      <c r="N145" s="3" t="s">
        <v>1098</v>
      </c>
      <c r="O145" s="2" t="s">
        <v>24374</v>
      </c>
      <c r="P145" s="9" t="s">
        <v>5654</v>
      </c>
    </row>
    <row r="146" spans="1:16" x14ac:dyDescent="0.25">
      <c r="A146" s="3" t="s">
        <v>24513</v>
      </c>
      <c r="B146" s="3" t="s">
        <v>24514</v>
      </c>
      <c r="C146" s="2" t="s">
        <v>24387</v>
      </c>
      <c r="D146" s="2" t="s">
        <v>11</v>
      </c>
      <c r="E146" s="2" t="s">
        <v>66</v>
      </c>
      <c r="F146" s="2" t="s">
        <v>1095</v>
      </c>
      <c r="G146" s="3" t="s">
        <v>24348</v>
      </c>
      <c r="H146" s="2" t="s">
        <v>24349</v>
      </c>
      <c r="I146" s="2" t="s">
        <v>380</v>
      </c>
      <c r="J146" s="2" t="s">
        <v>380</v>
      </c>
      <c r="K146" s="3">
        <v>0</v>
      </c>
      <c r="L146" s="2" t="s">
        <v>6300</v>
      </c>
      <c r="M146" s="3" t="s">
        <v>6301</v>
      </c>
      <c r="N146" s="3" t="s">
        <v>1098</v>
      </c>
      <c r="O146" s="2" t="s">
        <v>24350</v>
      </c>
      <c r="P146" s="9" t="s">
        <v>6302</v>
      </c>
    </row>
    <row r="147" spans="1:16" x14ac:dyDescent="0.25">
      <c r="A147" s="3" t="s">
        <v>552</v>
      </c>
      <c r="B147" s="3" t="s">
        <v>24515</v>
      </c>
      <c r="C147" s="2" t="s">
        <v>24387</v>
      </c>
      <c r="D147" s="2" t="s">
        <v>11</v>
      </c>
      <c r="E147" s="2" t="s">
        <v>66</v>
      </c>
      <c r="F147" s="2" t="s">
        <v>1101</v>
      </c>
      <c r="G147" s="3" t="s">
        <v>24352</v>
      </c>
      <c r="H147" s="2" t="s">
        <v>24353</v>
      </c>
      <c r="I147" s="2" t="s">
        <v>380</v>
      </c>
      <c r="J147" s="2" t="s">
        <v>380</v>
      </c>
      <c r="K147" s="3">
        <v>1</v>
      </c>
      <c r="L147" s="2" t="s">
        <v>6304</v>
      </c>
      <c r="M147" s="3" t="s">
        <v>6305</v>
      </c>
      <c r="N147" s="3" t="s">
        <v>1098</v>
      </c>
      <c r="O147" s="2" t="s">
        <v>24354</v>
      </c>
      <c r="P147" s="9" t="s">
        <v>6306</v>
      </c>
    </row>
    <row r="148" spans="1:16" x14ac:dyDescent="0.25">
      <c r="A148" s="3" t="s">
        <v>553</v>
      </c>
      <c r="B148" s="3" t="s">
        <v>24516</v>
      </c>
      <c r="C148" s="2" t="s">
        <v>24387</v>
      </c>
      <c r="D148" s="2" t="s">
        <v>11</v>
      </c>
      <c r="E148" s="2" t="s">
        <v>66</v>
      </c>
      <c r="F148" s="2" t="s">
        <v>1101</v>
      </c>
      <c r="G148" s="3" t="s">
        <v>24356</v>
      </c>
      <c r="H148" s="2" t="s">
        <v>24353</v>
      </c>
      <c r="I148" s="2" t="s">
        <v>380</v>
      </c>
      <c r="J148" s="2" t="s">
        <v>380</v>
      </c>
      <c r="K148" s="3">
        <v>2</v>
      </c>
      <c r="L148" s="2" t="s">
        <v>6308</v>
      </c>
      <c r="M148" s="3" t="s">
        <v>6309</v>
      </c>
      <c r="N148" s="3" t="s">
        <v>1098</v>
      </c>
      <c r="O148" s="2" t="s">
        <v>24354</v>
      </c>
      <c r="P148" s="9" t="s">
        <v>6310</v>
      </c>
    </row>
    <row r="149" spans="1:16" x14ac:dyDescent="0.25">
      <c r="A149" s="3" t="s">
        <v>554</v>
      </c>
      <c r="B149" s="3" t="s">
        <v>24517</v>
      </c>
      <c r="C149" s="2" t="s">
        <v>24387</v>
      </c>
      <c r="D149" s="2" t="s">
        <v>11</v>
      </c>
      <c r="E149" s="2" t="s">
        <v>66</v>
      </c>
      <c r="F149" s="2" t="s">
        <v>1101</v>
      </c>
      <c r="G149" s="3" t="s">
        <v>24358</v>
      </c>
      <c r="H149" s="2" t="s">
        <v>24353</v>
      </c>
      <c r="I149" s="2" t="s">
        <v>380</v>
      </c>
      <c r="J149" s="2" t="s">
        <v>380</v>
      </c>
      <c r="K149" s="3">
        <v>3</v>
      </c>
      <c r="L149" s="2" t="s">
        <v>6312</v>
      </c>
      <c r="M149" s="3" t="s">
        <v>6313</v>
      </c>
      <c r="N149" s="3" t="s">
        <v>1098</v>
      </c>
      <c r="O149" s="2" t="s">
        <v>24354</v>
      </c>
      <c r="P149" s="9" t="s">
        <v>6314</v>
      </c>
    </row>
    <row r="150" spans="1:16" x14ac:dyDescent="0.25">
      <c r="A150" s="3" t="s">
        <v>555</v>
      </c>
      <c r="B150" s="3" t="s">
        <v>24518</v>
      </c>
      <c r="C150" s="2" t="s">
        <v>24387</v>
      </c>
      <c r="D150" s="2" t="s">
        <v>11</v>
      </c>
      <c r="E150" s="2" t="s">
        <v>66</v>
      </c>
      <c r="F150" s="2" t="s">
        <v>1101</v>
      </c>
      <c r="G150" s="3" t="s">
        <v>24360</v>
      </c>
      <c r="H150" s="2" t="s">
        <v>24353</v>
      </c>
      <c r="I150" s="2" t="s">
        <v>380</v>
      </c>
      <c r="J150" s="2" t="s">
        <v>380</v>
      </c>
      <c r="K150" s="3">
        <v>4</v>
      </c>
      <c r="L150" s="2" t="s">
        <v>6316</v>
      </c>
      <c r="M150" s="3" t="s">
        <v>6317</v>
      </c>
      <c r="N150" s="3" t="s">
        <v>1098</v>
      </c>
      <c r="O150" s="2" t="s">
        <v>24354</v>
      </c>
      <c r="P150" s="9" t="s">
        <v>6318</v>
      </c>
    </row>
    <row r="151" spans="1:16" x14ac:dyDescent="0.25">
      <c r="A151" s="3" t="s">
        <v>556</v>
      </c>
      <c r="B151" s="3" t="s">
        <v>24519</v>
      </c>
      <c r="C151" s="2" t="s">
        <v>24387</v>
      </c>
      <c r="D151" s="2" t="s">
        <v>11</v>
      </c>
      <c r="E151" s="2" t="s">
        <v>66</v>
      </c>
      <c r="F151" s="2" t="s">
        <v>1101</v>
      </c>
      <c r="G151" s="3" t="s">
        <v>24362</v>
      </c>
      <c r="H151" s="2" t="s">
        <v>24373</v>
      </c>
      <c r="I151" s="2" t="s">
        <v>370</v>
      </c>
      <c r="J151" s="2" t="s">
        <v>370</v>
      </c>
      <c r="K151" s="3">
        <v>1</v>
      </c>
      <c r="L151" s="2" t="s">
        <v>6360</v>
      </c>
      <c r="M151" s="3" t="s">
        <v>6361</v>
      </c>
      <c r="N151" s="3" t="s">
        <v>1098</v>
      </c>
      <c r="O151" s="2" t="s">
        <v>24374</v>
      </c>
      <c r="P151" s="9" t="s">
        <v>6362</v>
      </c>
    </row>
    <row r="152" spans="1:16" x14ac:dyDescent="0.25">
      <c r="A152" s="3" t="s">
        <v>24520</v>
      </c>
      <c r="B152" s="3" t="s">
        <v>24521</v>
      </c>
      <c r="C152" s="2" t="s">
        <v>24387</v>
      </c>
      <c r="D152" s="2" t="s">
        <v>11</v>
      </c>
      <c r="E152" s="2" t="s">
        <v>69</v>
      </c>
      <c r="F152" s="2" t="s">
        <v>1095</v>
      </c>
      <c r="G152" s="3" t="s">
        <v>24348</v>
      </c>
      <c r="H152" s="2" t="s">
        <v>24349</v>
      </c>
      <c r="I152" s="2" t="s">
        <v>370</v>
      </c>
      <c r="J152" s="2" t="s">
        <v>370</v>
      </c>
      <c r="K152" s="3">
        <v>0</v>
      </c>
      <c r="L152" s="2" t="s">
        <v>6496</v>
      </c>
      <c r="M152" s="3" t="s">
        <v>6497</v>
      </c>
      <c r="N152" s="3" t="s">
        <v>1098</v>
      </c>
      <c r="O152" s="2" t="s">
        <v>24350</v>
      </c>
      <c r="P152" s="9" t="s">
        <v>6498</v>
      </c>
    </row>
    <row r="153" spans="1:16" x14ac:dyDescent="0.25">
      <c r="A153" s="3" t="s">
        <v>558</v>
      </c>
      <c r="B153" s="3" t="s">
        <v>24522</v>
      </c>
      <c r="C153" s="2" t="s">
        <v>24387</v>
      </c>
      <c r="D153" s="2" t="s">
        <v>11</v>
      </c>
      <c r="E153" s="2" t="s">
        <v>69</v>
      </c>
      <c r="F153" s="2" t="s">
        <v>1101</v>
      </c>
      <c r="G153" s="3" t="s">
        <v>24352</v>
      </c>
      <c r="H153" s="2" t="s">
        <v>24353</v>
      </c>
      <c r="I153" s="2" t="s">
        <v>370</v>
      </c>
      <c r="J153" s="2" t="s">
        <v>370</v>
      </c>
      <c r="K153" s="3">
        <v>1</v>
      </c>
      <c r="L153" s="2" t="s">
        <v>6500</v>
      </c>
      <c r="M153" s="3" t="s">
        <v>6501</v>
      </c>
      <c r="N153" s="3" t="s">
        <v>1098</v>
      </c>
      <c r="O153" s="2" t="s">
        <v>24354</v>
      </c>
      <c r="P153" s="9" t="s">
        <v>6502</v>
      </c>
    </row>
    <row r="154" spans="1:16" x14ac:dyDescent="0.25">
      <c r="A154" s="3" t="s">
        <v>559</v>
      </c>
      <c r="B154" s="3" t="s">
        <v>24523</v>
      </c>
      <c r="C154" s="2" t="s">
        <v>24387</v>
      </c>
      <c r="D154" s="2" t="s">
        <v>11</v>
      </c>
      <c r="E154" s="2" t="s">
        <v>69</v>
      </c>
      <c r="F154" s="2" t="s">
        <v>1101</v>
      </c>
      <c r="G154" s="3" t="s">
        <v>24356</v>
      </c>
      <c r="H154" s="2" t="s">
        <v>24353</v>
      </c>
      <c r="I154" s="2" t="s">
        <v>370</v>
      </c>
      <c r="J154" s="2" t="s">
        <v>370</v>
      </c>
      <c r="K154" s="3">
        <v>2</v>
      </c>
      <c r="L154" s="2" t="s">
        <v>6504</v>
      </c>
      <c r="M154" s="3" t="s">
        <v>6505</v>
      </c>
      <c r="N154" s="3" t="s">
        <v>1098</v>
      </c>
      <c r="O154" s="2" t="s">
        <v>24354</v>
      </c>
      <c r="P154" s="9" t="s">
        <v>6506</v>
      </c>
    </row>
    <row r="155" spans="1:16" x14ac:dyDescent="0.25">
      <c r="A155" s="3" t="s">
        <v>560</v>
      </c>
      <c r="B155" s="3" t="s">
        <v>24524</v>
      </c>
      <c r="C155" s="2" t="s">
        <v>24387</v>
      </c>
      <c r="D155" s="2" t="s">
        <v>11</v>
      </c>
      <c r="E155" s="2" t="s">
        <v>69</v>
      </c>
      <c r="F155" s="2" t="s">
        <v>1101</v>
      </c>
      <c r="G155" s="3" t="s">
        <v>24358</v>
      </c>
      <c r="H155" s="2" t="s">
        <v>24353</v>
      </c>
      <c r="I155" s="2" t="s">
        <v>370</v>
      </c>
      <c r="J155" s="2" t="s">
        <v>370</v>
      </c>
      <c r="K155" s="3">
        <v>3</v>
      </c>
      <c r="L155" s="2" t="s">
        <v>6508</v>
      </c>
      <c r="M155" s="3" t="s">
        <v>6509</v>
      </c>
      <c r="N155" s="3" t="s">
        <v>1098</v>
      </c>
      <c r="O155" s="2" t="s">
        <v>24354</v>
      </c>
      <c r="P155" s="9" t="s">
        <v>6510</v>
      </c>
    </row>
    <row r="156" spans="1:16" x14ac:dyDescent="0.25">
      <c r="A156" s="3" t="s">
        <v>24525</v>
      </c>
      <c r="B156" s="3" t="s">
        <v>24526</v>
      </c>
      <c r="C156" s="2" t="s">
        <v>24387</v>
      </c>
      <c r="D156" s="2" t="s">
        <v>11</v>
      </c>
      <c r="E156" s="2" t="s">
        <v>69</v>
      </c>
      <c r="F156" s="2" t="s">
        <v>1101</v>
      </c>
      <c r="G156" s="3" t="s">
        <v>24360</v>
      </c>
      <c r="H156" s="2" t="s">
        <v>24353</v>
      </c>
      <c r="I156" s="2" t="s">
        <v>370</v>
      </c>
      <c r="J156" s="2" t="s">
        <v>370</v>
      </c>
      <c r="K156" s="3">
        <v>4</v>
      </c>
      <c r="L156" s="2" t="s">
        <v>6512</v>
      </c>
      <c r="M156" s="3" t="s">
        <v>6513</v>
      </c>
      <c r="N156" s="3" t="s">
        <v>1098</v>
      </c>
      <c r="O156" s="2" t="s">
        <v>24354</v>
      </c>
      <c r="P156" s="9" t="s">
        <v>6514</v>
      </c>
    </row>
    <row r="157" spans="1:16" x14ac:dyDescent="0.25">
      <c r="A157" s="3" t="s">
        <v>24527</v>
      </c>
      <c r="B157" s="3" t="s">
        <v>24528</v>
      </c>
      <c r="C157" s="2" t="s">
        <v>24387</v>
      </c>
      <c r="D157" s="2" t="s">
        <v>11</v>
      </c>
      <c r="E157" s="2" t="s">
        <v>69</v>
      </c>
      <c r="F157" s="2" t="s">
        <v>1101</v>
      </c>
      <c r="G157" s="3" t="s">
        <v>24362</v>
      </c>
      <c r="H157" s="2" t="s">
        <v>24373</v>
      </c>
      <c r="I157" s="2" t="s">
        <v>380</v>
      </c>
      <c r="J157" s="2" t="s">
        <v>380</v>
      </c>
      <c r="K157" s="3">
        <v>1</v>
      </c>
      <c r="L157" s="2" t="s">
        <v>6444</v>
      </c>
      <c r="M157" s="3" t="s">
        <v>6445</v>
      </c>
      <c r="N157" s="3" t="s">
        <v>1098</v>
      </c>
      <c r="O157" s="2" t="s">
        <v>24374</v>
      </c>
      <c r="P157" s="9" t="s">
        <v>6446</v>
      </c>
    </row>
    <row r="158" spans="1:16" x14ac:dyDescent="0.25">
      <c r="A158" s="3" t="s">
        <v>24529</v>
      </c>
      <c r="B158" s="3" t="s">
        <v>24530</v>
      </c>
      <c r="C158" s="2" t="s">
        <v>24387</v>
      </c>
      <c r="D158" s="2" t="s">
        <v>11</v>
      </c>
      <c r="E158" s="2" t="s">
        <v>72</v>
      </c>
      <c r="F158" s="2" t="s">
        <v>1095</v>
      </c>
      <c r="G158" s="3" t="s">
        <v>24348</v>
      </c>
      <c r="H158" s="2" t="s">
        <v>24349</v>
      </c>
      <c r="I158" s="2" t="s">
        <v>367</v>
      </c>
      <c r="J158" s="2" t="s">
        <v>368</v>
      </c>
      <c r="K158" s="3">
        <v>0</v>
      </c>
      <c r="L158" s="2" t="s">
        <v>6524</v>
      </c>
      <c r="M158" s="3" t="s">
        <v>6525</v>
      </c>
      <c r="N158" s="3" t="s">
        <v>1098</v>
      </c>
      <c r="O158" s="2" t="s">
        <v>24350</v>
      </c>
      <c r="P158" s="9" t="s">
        <v>6526</v>
      </c>
    </row>
    <row r="159" spans="1:16" x14ac:dyDescent="0.25">
      <c r="A159" s="3" t="s">
        <v>561</v>
      </c>
      <c r="B159" s="3" t="s">
        <v>24531</v>
      </c>
      <c r="C159" s="2" t="s">
        <v>24387</v>
      </c>
      <c r="D159" s="2" t="s">
        <v>11</v>
      </c>
      <c r="E159" s="2" t="s">
        <v>72</v>
      </c>
      <c r="F159" s="2" t="s">
        <v>1101</v>
      </c>
      <c r="G159" s="3" t="s">
        <v>24352</v>
      </c>
      <c r="H159" s="2" t="s">
        <v>24353</v>
      </c>
      <c r="I159" s="2" t="s">
        <v>367</v>
      </c>
      <c r="J159" s="2" t="s">
        <v>368</v>
      </c>
      <c r="K159" s="3">
        <v>1</v>
      </c>
      <c r="L159" s="2" t="s">
        <v>6528</v>
      </c>
      <c r="M159" s="3" t="s">
        <v>6529</v>
      </c>
      <c r="N159" s="3" t="s">
        <v>1098</v>
      </c>
      <c r="O159" s="2" t="s">
        <v>24354</v>
      </c>
      <c r="P159" s="9" t="s">
        <v>6530</v>
      </c>
    </row>
    <row r="160" spans="1:16" x14ac:dyDescent="0.25">
      <c r="A160" s="3" t="s">
        <v>562</v>
      </c>
      <c r="B160" s="3" t="s">
        <v>24532</v>
      </c>
      <c r="C160" s="2" t="s">
        <v>24387</v>
      </c>
      <c r="D160" s="2" t="s">
        <v>11</v>
      </c>
      <c r="E160" s="2" t="s">
        <v>72</v>
      </c>
      <c r="F160" s="2" t="s">
        <v>1101</v>
      </c>
      <c r="G160" s="3" t="s">
        <v>24356</v>
      </c>
      <c r="H160" s="2" t="s">
        <v>24353</v>
      </c>
      <c r="I160" s="2" t="s">
        <v>367</v>
      </c>
      <c r="J160" s="2" t="s">
        <v>368</v>
      </c>
      <c r="K160" s="3">
        <v>2</v>
      </c>
      <c r="L160" s="2" t="s">
        <v>6532</v>
      </c>
      <c r="M160" s="3" t="s">
        <v>6533</v>
      </c>
      <c r="N160" s="3" t="s">
        <v>1098</v>
      </c>
      <c r="O160" s="2" t="s">
        <v>24354</v>
      </c>
      <c r="P160" s="9" t="s">
        <v>6534</v>
      </c>
    </row>
    <row r="161" spans="1:16" x14ac:dyDescent="0.25">
      <c r="A161" s="3" t="s">
        <v>563</v>
      </c>
      <c r="B161" s="3" t="s">
        <v>24533</v>
      </c>
      <c r="C161" s="2" t="s">
        <v>24387</v>
      </c>
      <c r="D161" s="2" t="s">
        <v>11</v>
      </c>
      <c r="E161" s="2" t="s">
        <v>72</v>
      </c>
      <c r="F161" s="2" t="s">
        <v>1101</v>
      </c>
      <c r="G161" s="3" t="s">
        <v>24358</v>
      </c>
      <c r="H161" s="2" t="s">
        <v>24353</v>
      </c>
      <c r="I161" s="2" t="s">
        <v>367</v>
      </c>
      <c r="J161" s="2" t="s">
        <v>368</v>
      </c>
      <c r="K161" s="3">
        <v>3</v>
      </c>
      <c r="L161" s="2" t="s">
        <v>6536</v>
      </c>
      <c r="M161" s="3" t="s">
        <v>6537</v>
      </c>
      <c r="N161" s="3" t="s">
        <v>1098</v>
      </c>
      <c r="O161" s="2" t="s">
        <v>24354</v>
      </c>
      <c r="P161" s="9" t="s">
        <v>6538</v>
      </c>
    </row>
    <row r="162" spans="1:16" x14ac:dyDescent="0.25">
      <c r="A162" s="3" t="s">
        <v>564</v>
      </c>
      <c r="B162" s="3" t="s">
        <v>24534</v>
      </c>
      <c r="C162" s="2" t="s">
        <v>24387</v>
      </c>
      <c r="D162" s="2" t="s">
        <v>11</v>
      </c>
      <c r="E162" s="2" t="s">
        <v>72</v>
      </c>
      <c r="F162" s="2" t="s">
        <v>1101</v>
      </c>
      <c r="G162" s="3" t="s">
        <v>24360</v>
      </c>
      <c r="H162" s="2" t="s">
        <v>24353</v>
      </c>
      <c r="I162" s="2" t="s">
        <v>367</v>
      </c>
      <c r="J162" s="2" t="s">
        <v>368</v>
      </c>
      <c r="K162" s="3">
        <v>4</v>
      </c>
      <c r="L162" s="2" t="s">
        <v>6540</v>
      </c>
      <c r="M162" s="3" t="s">
        <v>6541</v>
      </c>
      <c r="N162" s="3" t="s">
        <v>1098</v>
      </c>
      <c r="O162" s="2" t="s">
        <v>24354</v>
      </c>
      <c r="P162" s="9" t="s">
        <v>6542</v>
      </c>
    </row>
    <row r="163" spans="1:16" x14ac:dyDescent="0.25">
      <c r="A163" s="3" t="s">
        <v>565</v>
      </c>
      <c r="B163" s="3" t="s">
        <v>24535</v>
      </c>
      <c r="C163" s="2" t="s">
        <v>24387</v>
      </c>
      <c r="D163" s="2" t="s">
        <v>11</v>
      </c>
      <c r="E163" s="2" t="s">
        <v>72</v>
      </c>
      <c r="F163" s="2" t="s">
        <v>1101</v>
      </c>
      <c r="G163" s="3" t="s">
        <v>24362</v>
      </c>
      <c r="H163" s="2" t="s">
        <v>24373</v>
      </c>
      <c r="I163" s="2" t="s">
        <v>380</v>
      </c>
      <c r="J163" s="2" t="s">
        <v>380</v>
      </c>
      <c r="K163" s="3">
        <v>1</v>
      </c>
      <c r="L163" s="2" t="s">
        <v>6556</v>
      </c>
      <c r="M163" s="3" t="s">
        <v>6557</v>
      </c>
      <c r="N163" s="3" t="s">
        <v>1098</v>
      </c>
      <c r="O163" s="2" t="s">
        <v>24374</v>
      </c>
      <c r="P163" s="9" t="s">
        <v>6558</v>
      </c>
    </row>
    <row r="164" spans="1:16" x14ac:dyDescent="0.25">
      <c r="A164" s="3" t="s">
        <v>24536</v>
      </c>
      <c r="B164" s="3" t="s">
        <v>24537</v>
      </c>
      <c r="C164" s="2" t="s">
        <v>24387</v>
      </c>
      <c r="D164" s="2" t="s">
        <v>11</v>
      </c>
      <c r="E164" s="2" t="s">
        <v>75</v>
      </c>
      <c r="F164" s="2" t="s">
        <v>1095</v>
      </c>
      <c r="G164" s="3" t="s">
        <v>24348</v>
      </c>
      <c r="H164" s="2" t="s">
        <v>24349</v>
      </c>
      <c r="I164" s="2" t="s">
        <v>390</v>
      </c>
      <c r="J164" s="2" t="s">
        <v>390</v>
      </c>
      <c r="K164" s="3">
        <v>0</v>
      </c>
      <c r="L164" s="2" t="s">
        <v>6772</v>
      </c>
      <c r="M164" s="3" t="s">
        <v>6773</v>
      </c>
      <c r="N164" s="3" t="s">
        <v>1098</v>
      </c>
      <c r="O164" s="2" t="s">
        <v>24350</v>
      </c>
      <c r="P164" s="9" t="s">
        <v>6774</v>
      </c>
    </row>
    <row r="165" spans="1:16" x14ac:dyDescent="0.25">
      <c r="A165" s="3" t="s">
        <v>566</v>
      </c>
      <c r="B165" s="3" t="s">
        <v>24538</v>
      </c>
      <c r="C165" s="2" t="s">
        <v>24387</v>
      </c>
      <c r="D165" s="2" t="s">
        <v>11</v>
      </c>
      <c r="E165" s="2" t="s">
        <v>75</v>
      </c>
      <c r="F165" s="2" t="s">
        <v>1101</v>
      </c>
      <c r="G165" s="3" t="s">
        <v>24352</v>
      </c>
      <c r="H165" s="2" t="s">
        <v>24353</v>
      </c>
      <c r="I165" s="2" t="s">
        <v>390</v>
      </c>
      <c r="J165" s="2" t="s">
        <v>390</v>
      </c>
      <c r="K165" s="3">
        <v>1</v>
      </c>
      <c r="L165" s="2" t="s">
        <v>6776</v>
      </c>
      <c r="M165" s="3" t="s">
        <v>6777</v>
      </c>
      <c r="N165" s="3" t="s">
        <v>1098</v>
      </c>
      <c r="O165" s="2" t="s">
        <v>24354</v>
      </c>
      <c r="P165" s="9" t="s">
        <v>6778</v>
      </c>
    </row>
    <row r="166" spans="1:16" x14ac:dyDescent="0.25">
      <c r="A166" s="3" t="s">
        <v>567</v>
      </c>
      <c r="B166" s="3" t="s">
        <v>24539</v>
      </c>
      <c r="C166" s="2" t="s">
        <v>24387</v>
      </c>
      <c r="D166" s="2" t="s">
        <v>11</v>
      </c>
      <c r="E166" s="2" t="s">
        <v>75</v>
      </c>
      <c r="F166" s="2" t="s">
        <v>1101</v>
      </c>
      <c r="G166" s="3" t="s">
        <v>24356</v>
      </c>
      <c r="H166" s="2" t="s">
        <v>24353</v>
      </c>
      <c r="I166" s="2" t="s">
        <v>390</v>
      </c>
      <c r="J166" s="2" t="s">
        <v>390</v>
      </c>
      <c r="K166" s="3">
        <v>2</v>
      </c>
      <c r="L166" s="2" t="s">
        <v>6780</v>
      </c>
      <c r="M166" s="3" t="s">
        <v>6781</v>
      </c>
      <c r="N166" s="3" t="s">
        <v>1098</v>
      </c>
      <c r="O166" s="2" t="s">
        <v>24354</v>
      </c>
      <c r="P166" s="9" t="s">
        <v>6782</v>
      </c>
    </row>
    <row r="167" spans="1:16" x14ac:dyDescent="0.25">
      <c r="A167" s="3" t="s">
        <v>568</v>
      </c>
      <c r="B167" s="3" t="s">
        <v>24540</v>
      </c>
      <c r="C167" s="2" t="s">
        <v>24387</v>
      </c>
      <c r="D167" s="2" t="s">
        <v>11</v>
      </c>
      <c r="E167" s="2" t="s">
        <v>75</v>
      </c>
      <c r="F167" s="2" t="s">
        <v>1101</v>
      </c>
      <c r="G167" s="3" t="s">
        <v>24358</v>
      </c>
      <c r="H167" s="2" t="s">
        <v>24353</v>
      </c>
      <c r="I167" s="2" t="s">
        <v>390</v>
      </c>
      <c r="J167" s="2" t="s">
        <v>390</v>
      </c>
      <c r="K167" s="3">
        <v>3</v>
      </c>
      <c r="L167" s="2" t="s">
        <v>6784</v>
      </c>
      <c r="M167" s="3" t="s">
        <v>6785</v>
      </c>
      <c r="N167" s="3" t="s">
        <v>1098</v>
      </c>
      <c r="O167" s="2" t="s">
        <v>24354</v>
      </c>
      <c r="P167" s="9" t="s">
        <v>6786</v>
      </c>
    </row>
    <row r="168" spans="1:16" x14ac:dyDescent="0.25">
      <c r="A168" s="3" t="s">
        <v>569</v>
      </c>
      <c r="B168" s="3" t="s">
        <v>24541</v>
      </c>
      <c r="C168" s="2" t="s">
        <v>24387</v>
      </c>
      <c r="D168" s="2" t="s">
        <v>11</v>
      </c>
      <c r="E168" s="2" t="s">
        <v>75</v>
      </c>
      <c r="F168" s="2" t="s">
        <v>1101</v>
      </c>
      <c r="G168" s="3" t="s">
        <v>24360</v>
      </c>
      <c r="H168" s="2" t="s">
        <v>24353</v>
      </c>
      <c r="I168" s="2" t="s">
        <v>390</v>
      </c>
      <c r="J168" s="2" t="s">
        <v>390</v>
      </c>
      <c r="K168" s="3">
        <v>4</v>
      </c>
      <c r="L168" s="2" t="s">
        <v>6788</v>
      </c>
      <c r="M168" s="3" t="s">
        <v>6789</v>
      </c>
      <c r="N168" s="3" t="s">
        <v>1098</v>
      </c>
      <c r="O168" s="2" t="s">
        <v>24354</v>
      </c>
      <c r="P168" s="9" t="s">
        <v>6790</v>
      </c>
    </row>
    <row r="169" spans="1:16" x14ac:dyDescent="0.25">
      <c r="A169" s="3" t="s">
        <v>24542</v>
      </c>
      <c r="B169" s="3" t="s">
        <v>24543</v>
      </c>
      <c r="C169" s="2" t="s">
        <v>24387</v>
      </c>
      <c r="D169" s="2" t="s">
        <v>11</v>
      </c>
      <c r="E169" s="2" t="s">
        <v>75</v>
      </c>
      <c r="F169" s="2" t="s">
        <v>1101</v>
      </c>
      <c r="G169" s="3" t="s">
        <v>24362</v>
      </c>
      <c r="H169" s="2" t="s">
        <v>24373</v>
      </c>
      <c r="I169" s="2" t="s">
        <v>380</v>
      </c>
      <c r="J169" s="2" t="s">
        <v>380</v>
      </c>
      <c r="K169" s="3">
        <v>1</v>
      </c>
      <c r="L169" s="2" t="s">
        <v>6720</v>
      </c>
      <c r="M169" s="3" t="s">
        <v>6721</v>
      </c>
      <c r="N169" s="3" t="s">
        <v>1098</v>
      </c>
      <c r="O169" s="2" t="s">
        <v>24374</v>
      </c>
      <c r="P169" s="9" t="s">
        <v>6722</v>
      </c>
    </row>
    <row r="170" spans="1:16" x14ac:dyDescent="0.25">
      <c r="A170" s="3" t="s">
        <v>24544</v>
      </c>
      <c r="B170" s="3" t="s">
        <v>24545</v>
      </c>
      <c r="C170" s="2" t="s">
        <v>24387</v>
      </c>
      <c r="D170" s="2" t="s">
        <v>11</v>
      </c>
      <c r="E170" s="2" t="s">
        <v>78</v>
      </c>
      <c r="F170" s="2" t="s">
        <v>1095</v>
      </c>
      <c r="G170" s="3" t="s">
        <v>24348</v>
      </c>
      <c r="H170" s="2" t="s">
        <v>24349</v>
      </c>
      <c r="I170" s="2" t="s">
        <v>364</v>
      </c>
      <c r="J170" s="2" t="s">
        <v>365</v>
      </c>
      <c r="K170" s="3">
        <v>0</v>
      </c>
      <c r="L170" s="2" t="s">
        <v>6908</v>
      </c>
      <c r="M170" s="3" t="s">
        <v>6909</v>
      </c>
      <c r="N170" s="3" t="s">
        <v>1098</v>
      </c>
      <c r="O170" s="2" t="s">
        <v>24350</v>
      </c>
      <c r="P170" s="9" t="s">
        <v>6910</v>
      </c>
    </row>
    <row r="171" spans="1:16" x14ac:dyDescent="0.25">
      <c r="A171" s="3" t="s">
        <v>570</v>
      </c>
      <c r="B171" s="3" t="s">
        <v>24546</v>
      </c>
      <c r="C171" s="2" t="s">
        <v>24387</v>
      </c>
      <c r="D171" s="2" t="s">
        <v>11</v>
      </c>
      <c r="E171" s="2" t="s">
        <v>78</v>
      </c>
      <c r="F171" s="2" t="s">
        <v>1101</v>
      </c>
      <c r="G171" s="3" t="s">
        <v>24352</v>
      </c>
      <c r="H171" s="2" t="s">
        <v>24353</v>
      </c>
      <c r="I171" s="2" t="s">
        <v>364</v>
      </c>
      <c r="J171" s="2" t="s">
        <v>365</v>
      </c>
      <c r="K171" s="3">
        <v>1</v>
      </c>
      <c r="L171" s="2" t="s">
        <v>6912</v>
      </c>
      <c r="M171" s="3" t="s">
        <v>6913</v>
      </c>
      <c r="N171" s="3" t="s">
        <v>1098</v>
      </c>
      <c r="O171" s="2" t="s">
        <v>24354</v>
      </c>
      <c r="P171" s="9" t="s">
        <v>6914</v>
      </c>
    </row>
    <row r="172" spans="1:16" x14ac:dyDescent="0.25">
      <c r="A172" s="3" t="s">
        <v>571</v>
      </c>
      <c r="B172" s="3" t="s">
        <v>24547</v>
      </c>
      <c r="C172" s="2" t="s">
        <v>24387</v>
      </c>
      <c r="D172" s="2" t="s">
        <v>11</v>
      </c>
      <c r="E172" s="2" t="s">
        <v>78</v>
      </c>
      <c r="F172" s="2" t="s">
        <v>1101</v>
      </c>
      <c r="G172" s="3" t="s">
        <v>24356</v>
      </c>
      <c r="H172" s="2" t="s">
        <v>24353</v>
      </c>
      <c r="I172" s="2" t="s">
        <v>364</v>
      </c>
      <c r="J172" s="2" t="s">
        <v>365</v>
      </c>
      <c r="K172" s="3">
        <v>2</v>
      </c>
      <c r="L172" s="2" t="s">
        <v>6916</v>
      </c>
      <c r="M172" s="3" t="s">
        <v>6917</v>
      </c>
      <c r="N172" s="3" t="s">
        <v>1098</v>
      </c>
      <c r="O172" s="2" t="s">
        <v>24354</v>
      </c>
      <c r="P172" s="9" t="s">
        <v>6918</v>
      </c>
    </row>
    <row r="173" spans="1:16" x14ac:dyDescent="0.25">
      <c r="A173" s="3" t="s">
        <v>572</v>
      </c>
      <c r="B173" s="3" t="s">
        <v>24548</v>
      </c>
      <c r="C173" s="2" t="s">
        <v>24387</v>
      </c>
      <c r="D173" s="2" t="s">
        <v>11</v>
      </c>
      <c r="E173" s="2" t="s">
        <v>78</v>
      </c>
      <c r="F173" s="2" t="s">
        <v>1101</v>
      </c>
      <c r="G173" s="3" t="s">
        <v>24358</v>
      </c>
      <c r="H173" s="2" t="s">
        <v>24353</v>
      </c>
      <c r="I173" s="2" t="s">
        <v>364</v>
      </c>
      <c r="J173" s="2" t="s">
        <v>365</v>
      </c>
      <c r="K173" s="3">
        <v>3</v>
      </c>
      <c r="L173" s="2" t="s">
        <v>6920</v>
      </c>
      <c r="M173" s="3" t="s">
        <v>6921</v>
      </c>
      <c r="N173" s="3" t="s">
        <v>1098</v>
      </c>
      <c r="O173" s="2" t="s">
        <v>24354</v>
      </c>
      <c r="P173" s="9" t="s">
        <v>6922</v>
      </c>
    </row>
    <row r="174" spans="1:16" x14ac:dyDescent="0.25">
      <c r="A174" s="3" t="s">
        <v>573</v>
      </c>
      <c r="B174" s="3" t="s">
        <v>24549</v>
      </c>
      <c r="C174" s="2" t="s">
        <v>24387</v>
      </c>
      <c r="D174" s="2" t="s">
        <v>11</v>
      </c>
      <c r="E174" s="2" t="s">
        <v>78</v>
      </c>
      <c r="F174" s="2" t="s">
        <v>1101</v>
      </c>
      <c r="G174" s="3" t="s">
        <v>24360</v>
      </c>
      <c r="H174" s="2" t="s">
        <v>24353</v>
      </c>
      <c r="I174" s="2" t="s">
        <v>364</v>
      </c>
      <c r="J174" s="2" t="s">
        <v>365</v>
      </c>
      <c r="K174" s="3">
        <v>4</v>
      </c>
      <c r="L174" s="2" t="s">
        <v>6924</v>
      </c>
      <c r="M174" s="3" t="s">
        <v>6925</v>
      </c>
      <c r="N174" s="3" t="s">
        <v>1098</v>
      </c>
      <c r="O174" s="2" t="s">
        <v>24354</v>
      </c>
      <c r="P174" s="9" t="s">
        <v>6926</v>
      </c>
    </row>
    <row r="175" spans="1:16" x14ac:dyDescent="0.25">
      <c r="A175" s="3" t="s">
        <v>574</v>
      </c>
      <c r="B175" s="3" t="s">
        <v>24550</v>
      </c>
      <c r="C175" s="2" t="s">
        <v>24387</v>
      </c>
      <c r="D175" s="2" t="s">
        <v>11</v>
      </c>
      <c r="E175" s="2" t="s">
        <v>78</v>
      </c>
      <c r="F175" s="2" t="s">
        <v>1101</v>
      </c>
      <c r="G175" s="3" t="s">
        <v>24362</v>
      </c>
      <c r="H175" s="2" t="s">
        <v>24353</v>
      </c>
      <c r="I175" s="2" t="s">
        <v>364</v>
      </c>
      <c r="J175" s="2" t="s">
        <v>365</v>
      </c>
      <c r="K175" s="3">
        <v>5</v>
      </c>
      <c r="L175" s="2" t="s">
        <v>6928</v>
      </c>
      <c r="M175" s="3" t="s">
        <v>6929</v>
      </c>
      <c r="N175" s="3" t="s">
        <v>1098</v>
      </c>
      <c r="O175" s="2" t="s">
        <v>24354</v>
      </c>
      <c r="P175" s="9" t="s">
        <v>6930</v>
      </c>
    </row>
    <row r="176" spans="1:16" x14ac:dyDescent="0.25">
      <c r="A176" s="3" t="s">
        <v>575</v>
      </c>
      <c r="B176" s="3" t="s">
        <v>24551</v>
      </c>
      <c r="C176" s="2" t="s">
        <v>24387</v>
      </c>
      <c r="D176" s="2" t="s">
        <v>11</v>
      </c>
      <c r="E176" s="2" t="s">
        <v>78</v>
      </c>
      <c r="F176" s="2" t="s">
        <v>1101</v>
      </c>
      <c r="G176" s="3" t="s">
        <v>24364</v>
      </c>
      <c r="H176" s="2" t="s">
        <v>24373</v>
      </c>
      <c r="I176" s="2" t="s">
        <v>380</v>
      </c>
      <c r="J176" s="2" t="s">
        <v>380</v>
      </c>
      <c r="K176" s="3">
        <v>1</v>
      </c>
      <c r="L176" s="2" t="s">
        <v>6840</v>
      </c>
      <c r="M176" s="3" t="s">
        <v>6841</v>
      </c>
      <c r="N176" s="3" t="s">
        <v>1098</v>
      </c>
      <c r="O176" s="2" t="s">
        <v>24374</v>
      </c>
      <c r="P176" s="9" t="s">
        <v>6842</v>
      </c>
    </row>
    <row r="177" spans="1:16" x14ac:dyDescent="0.25">
      <c r="A177" s="3" t="s">
        <v>576</v>
      </c>
      <c r="B177" s="3" t="s">
        <v>24552</v>
      </c>
      <c r="C177" s="2" t="s">
        <v>24387</v>
      </c>
      <c r="D177" s="2" t="s">
        <v>11</v>
      </c>
      <c r="E177" s="2" t="s">
        <v>78</v>
      </c>
      <c r="F177" s="2" t="s">
        <v>1101</v>
      </c>
      <c r="G177" s="3" t="s">
        <v>24366</v>
      </c>
      <c r="H177" s="2" t="s">
        <v>24373</v>
      </c>
      <c r="I177" s="2" t="s">
        <v>378</v>
      </c>
      <c r="J177" s="2" t="s">
        <v>378</v>
      </c>
      <c r="K177" s="3">
        <v>1</v>
      </c>
      <c r="L177" s="2" t="s">
        <v>6984</v>
      </c>
      <c r="M177" s="3" t="s">
        <v>6985</v>
      </c>
      <c r="N177" s="3" t="s">
        <v>1098</v>
      </c>
      <c r="O177" s="2" t="s">
        <v>24374</v>
      </c>
      <c r="P177" s="9" t="s">
        <v>6986</v>
      </c>
    </row>
    <row r="178" spans="1:16" x14ac:dyDescent="0.25">
      <c r="A178" s="3" t="s">
        <v>24553</v>
      </c>
      <c r="B178" s="3" t="s">
        <v>24554</v>
      </c>
      <c r="C178" s="2" t="s">
        <v>24387</v>
      </c>
      <c r="D178" s="2" t="s">
        <v>11</v>
      </c>
      <c r="E178" s="2" t="s">
        <v>81</v>
      </c>
      <c r="F178" s="2" t="s">
        <v>1095</v>
      </c>
      <c r="G178" s="3" t="s">
        <v>24348</v>
      </c>
      <c r="H178" s="2" t="s">
        <v>24349</v>
      </c>
      <c r="I178" s="2" t="s">
        <v>380</v>
      </c>
      <c r="J178" s="2" t="s">
        <v>380</v>
      </c>
      <c r="K178" s="3">
        <v>0</v>
      </c>
      <c r="L178" s="2" t="s">
        <v>7144</v>
      </c>
      <c r="M178" s="3" t="s">
        <v>7145</v>
      </c>
      <c r="N178" s="3" t="s">
        <v>1098</v>
      </c>
      <c r="O178" s="2" t="s">
        <v>24350</v>
      </c>
      <c r="P178" s="9" t="s">
        <v>7146</v>
      </c>
    </row>
    <row r="179" spans="1:16" x14ac:dyDescent="0.25">
      <c r="A179" s="3" t="s">
        <v>578</v>
      </c>
      <c r="B179" s="3" t="s">
        <v>24555</v>
      </c>
      <c r="C179" s="2" t="s">
        <v>24387</v>
      </c>
      <c r="D179" s="2" t="s">
        <v>11</v>
      </c>
      <c r="E179" s="2" t="s">
        <v>81</v>
      </c>
      <c r="F179" s="2" t="s">
        <v>1101</v>
      </c>
      <c r="G179" s="3" t="s">
        <v>24352</v>
      </c>
      <c r="H179" s="2" t="s">
        <v>24353</v>
      </c>
      <c r="I179" s="2" t="s">
        <v>380</v>
      </c>
      <c r="J179" s="2" t="s">
        <v>380</v>
      </c>
      <c r="K179" s="3">
        <v>1</v>
      </c>
      <c r="L179" s="2" t="s">
        <v>7148</v>
      </c>
      <c r="M179" s="3" t="s">
        <v>7149</v>
      </c>
      <c r="N179" s="3" t="s">
        <v>1098</v>
      </c>
      <c r="O179" s="2" t="s">
        <v>24354</v>
      </c>
      <c r="P179" s="9" t="s">
        <v>7150</v>
      </c>
    </row>
    <row r="180" spans="1:16" x14ac:dyDescent="0.25">
      <c r="A180" s="3" t="s">
        <v>579</v>
      </c>
      <c r="B180" s="3" t="s">
        <v>24556</v>
      </c>
      <c r="C180" s="2" t="s">
        <v>24387</v>
      </c>
      <c r="D180" s="2" t="s">
        <v>11</v>
      </c>
      <c r="E180" s="2" t="s">
        <v>81</v>
      </c>
      <c r="F180" s="2" t="s">
        <v>1101</v>
      </c>
      <c r="G180" s="3" t="s">
        <v>24356</v>
      </c>
      <c r="H180" s="2" t="s">
        <v>24353</v>
      </c>
      <c r="I180" s="2" t="s">
        <v>380</v>
      </c>
      <c r="J180" s="2" t="s">
        <v>380</v>
      </c>
      <c r="K180" s="3">
        <v>2</v>
      </c>
      <c r="L180" s="2" t="s">
        <v>7152</v>
      </c>
      <c r="M180" s="3" t="s">
        <v>7153</v>
      </c>
      <c r="N180" s="3" t="s">
        <v>1098</v>
      </c>
      <c r="O180" s="2" t="s">
        <v>24354</v>
      </c>
      <c r="P180" s="9" t="s">
        <v>7154</v>
      </c>
    </row>
    <row r="181" spans="1:16" x14ac:dyDescent="0.25">
      <c r="A181" s="3" t="s">
        <v>580</v>
      </c>
      <c r="B181" s="3" t="s">
        <v>24557</v>
      </c>
      <c r="C181" s="2" t="s">
        <v>24387</v>
      </c>
      <c r="D181" s="2" t="s">
        <v>11</v>
      </c>
      <c r="E181" s="2" t="s">
        <v>81</v>
      </c>
      <c r="F181" s="2" t="s">
        <v>1101</v>
      </c>
      <c r="G181" s="3" t="s">
        <v>24358</v>
      </c>
      <c r="H181" s="2" t="s">
        <v>24353</v>
      </c>
      <c r="I181" s="2" t="s">
        <v>380</v>
      </c>
      <c r="J181" s="2" t="s">
        <v>380</v>
      </c>
      <c r="K181" s="3">
        <v>3</v>
      </c>
      <c r="L181" s="2" t="s">
        <v>7156</v>
      </c>
      <c r="M181" s="3" t="s">
        <v>7157</v>
      </c>
      <c r="N181" s="3" t="s">
        <v>1098</v>
      </c>
      <c r="O181" s="2" t="s">
        <v>24354</v>
      </c>
      <c r="P181" s="9" t="s">
        <v>7158</v>
      </c>
    </row>
    <row r="182" spans="1:16" x14ac:dyDescent="0.25">
      <c r="A182" s="3" t="s">
        <v>583</v>
      </c>
      <c r="B182" s="3" t="s">
        <v>24558</v>
      </c>
      <c r="C182" s="2" t="s">
        <v>24387</v>
      </c>
      <c r="D182" s="2" t="s">
        <v>11</v>
      </c>
      <c r="E182" s="2" t="s">
        <v>81</v>
      </c>
      <c r="F182" s="2" t="s">
        <v>1101</v>
      </c>
      <c r="G182" s="3" t="s">
        <v>24360</v>
      </c>
      <c r="H182" s="2" t="s">
        <v>24353</v>
      </c>
      <c r="I182" s="2" t="s">
        <v>380</v>
      </c>
      <c r="J182" s="2" t="s">
        <v>380</v>
      </c>
      <c r="K182" s="3">
        <v>4</v>
      </c>
      <c r="L182" s="2" t="s">
        <v>7160</v>
      </c>
      <c r="M182" s="3" t="s">
        <v>7161</v>
      </c>
      <c r="N182" s="3" t="s">
        <v>1098</v>
      </c>
      <c r="O182" s="2" t="s">
        <v>24354</v>
      </c>
      <c r="P182" s="9" t="s">
        <v>7162</v>
      </c>
    </row>
    <row r="183" spans="1:16" x14ac:dyDescent="0.25">
      <c r="A183" s="3" t="s">
        <v>584</v>
      </c>
      <c r="B183" s="3" t="s">
        <v>24559</v>
      </c>
      <c r="C183" s="2" t="s">
        <v>24387</v>
      </c>
      <c r="D183" s="2" t="s">
        <v>11</v>
      </c>
      <c r="E183" s="2" t="s">
        <v>81</v>
      </c>
      <c r="F183" s="2" t="s">
        <v>1101</v>
      </c>
      <c r="G183" s="3" t="s">
        <v>24362</v>
      </c>
      <c r="H183" s="2" t="s">
        <v>24373</v>
      </c>
      <c r="I183" s="2" t="s">
        <v>397</v>
      </c>
      <c r="J183" s="2" t="s">
        <v>398</v>
      </c>
      <c r="K183" s="3">
        <v>1</v>
      </c>
      <c r="L183" s="2" t="s">
        <v>7204</v>
      </c>
      <c r="M183" s="3" t="s">
        <v>7205</v>
      </c>
      <c r="N183" s="3" t="s">
        <v>1098</v>
      </c>
      <c r="O183" s="2" t="s">
        <v>24374</v>
      </c>
      <c r="P183" s="9" t="s">
        <v>7206</v>
      </c>
    </row>
    <row r="184" spans="1:16" x14ac:dyDescent="0.25">
      <c r="A184" s="3" t="s">
        <v>24560</v>
      </c>
      <c r="B184" s="3" t="s">
        <v>24561</v>
      </c>
      <c r="C184" s="2" t="s">
        <v>24387</v>
      </c>
      <c r="D184" s="2" t="s">
        <v>11</v>
      </c>
      <c r="E184" s="2" t="s">
        <v>84</v>
      </c>
      <c r="F184" s="2" t="s">
        <v>1095</v>
      </c>
      <c r="G184" s="3" t="s">
        <v>24348</v>
      </c>
      <c r="H184" s="2" t="s">
        <v>24349</v>
      </c>
      <c r="I184" s="2" t="s">
        <v>457</v>
      </c>
      <c r="J184" s="2" t="s">
        <v>458</v>
      </c>
      <c r="K184" s="3">
        <v>0</v>
      </c>
      <c r="L184" s="2" t="s">
        <v>7341</v>
      </c>
      <c r="M184" s="3" t="s">
        <v>7342</v>
      </c>
      <c r="N184" s="3" t="s">
        <v>1098</v>
      </c>
      <c r="O184" s="2" t="s">
        <v>24350</v>
      </c>
      <c r="P184" s="9" t="s">
        <v>7343</v>
      </c>
    </row>
    <row r="185" spans="1:16" x14ac:dyDescent="0.25">
      <c r="A185" s="3" t="s">
        <v>585</v>
      </c>
      <c r="B185" s="3" t="s">
        <v>24562</v>
      </c>
      <c r="C185" s="2" t="s">
        <v>24387</v>
      </c>
      <c r="D185" s="2" t="s">
        <v>11</v>
      </c>
      <c r="E185" s="2" t="s">
        <v>84</v>
      </c>
      <c r="F185" s="2" t="s">
        <v>1101</v>
      </c>
      <c r="G185" s="3" t="s">
        <v>24352</v>
      </c>
      <c r="H185" s="2" t="s">
        <v>24353</v>
      </c>
      <c r="I185" s="2" t="s">
        <v>457</v>
      </c>
      <c r="J185" s="2" t="s">
        <v>458</v>
      </c>
      <c r="K185" s="3">
        <v>1</v>
      </c>
      <c r="L185" s="2" t="s">
        <v>7345</v>
      </c>
      <c r="M185" s="3" t="s">
        <v>7346</v>
      </c>
      <c r="N185" s="3" t="s">
        <v>1098</v>
      </c>
      <c r="O185" s="2" t="s">
        <v>24354</v>
      </c>
      <c r="P185" s="9" t="s">
        <v>7347</v>
      </c>
    </row>
    <row r="186" spans="1:16" x14ac:dyDescent="0.25">
      <c r="A186" s="3" t="s">
        <v>586</v>
      </c>
      <c r="B186" s="3" t="s">
        <v>24563</v>
      </c>
      <c r="C186" s="2" t="s">
        <v>24387</v>
      </c>
      <c r="D186" s="2" t="s">
        <v>11</v>
      </c>
      <c r="E186" s="2" t="s">
        <v>84</v>
      </c>
      <c r="F186" s="2" t="s">
        <v>1101</v>
      </c>
      <c r="G186" s="3" t="s">
        <v>24356</v>
      </c>
      <c r="H186" s="2" t="s">
        <v>24353</v>
      </c>
      <c r="I186" s="2" t="s">
        <v>457</v>
      </c>
      <c r="J186" s="2" t="s">
        <v>458</v>
      </c>
      <c r="K186" s="3">
        <v>2</v>
      </c>
      <c r="L186" s="2" t="s">
        <v>7349</v>
      </c>
      <c r="M186" s="3" t="s">
        <v>7350</v>
      </c>
      <c r="N186" s="3" t="s">
        <v>1098</v>
      </c>
      <c r="O186" s="2" t="s">
        <v>24354</v>
      </c>
      <c r="P186" s="9" t="s">
        <v>7351</v>
      </c>
    </row>
    <row r="187" spans="1:16" x14ac:dyDescent="0.25">
      <c r="A187" s="3" t="s">
        <v>587</v>
      </c>
      <c r="B187" s="3" t="s">
        <v>24564</v>
      </c>
      <c r="C187" s="2" t="s">
        <v>24387</v>
      </c>
      <c r="D187" s="2" t="s">
        <v>11</v>
      </c>
      <c r="E187" s="2" t="s">
        <v>84</v>
      </c>
      <c r="F187" s="2" t="s">
        <v>1101</v>
      </c>
      <c r="G187" s="3" t="s">
        <v>24358</v>
      </c>
      <c r="H187" s="2" t="s">
        <v>24353</v>
      </c>
      <c r="I187" s="2" t="s">
        <v>457</v>
      </c>
      <c r="J187" s="2" t="s">
        <v>458</v>
      </c>
      <c r="K187" s="3">
        <v>3</v>
      </c>
      <c r="L187" s="2" t="s">
        <v>7353</v>
      </c>
      <c r="M187" s="3" t="s">
        <v>7354</v>
      </c>
      <c r="N187" s="3" t="s">
        <v>1098</v>
      </c>
      <c r="O187" s="2" t="s">
        <v>24354</v>
      </c>
      <c r="P187" s="9" t="s">
        <v>7355</v>
      </c>
    </row>
    <row r="188" spans="1:16" x14ac:dyDescent="0.25">
      <c r="A188" s="3" t="s">
        <v>588</v>
      </c>
      <c r="B188" s="3" t="s">
        <v>24565</v>
      </c>
      <c r="C188" s="2" t="s">
        <v>24387</v>
      </c>
      <c r="D188" s="2" t="s">
        <v>11</v>
      </c>
      <c r="E188" s="2" t="s">
        <v>84</v>
      </c>
      <c r="F188" s="2" t="s">
        <v>1101</v>
      </c>
      <c r="G188" s="3" t="s">
        <v>24360</v>
      </c>
      <c r="H188" s="2" t="s">
        <v>24353</v>
      </c>
      <c r="I188" s="2" t="s">
        <v>457</v>
      </c>
      <c r="J188" s="2" t="s">
        <v>458</v>
      </c>
      <c r="K188" s="3">
        <v>4</v>
      </c>
      <c r="L188" s="2" t="s">
        <v>7357</v>
      </c>
      <c r="M188" s="3" t="s">
        <v>7358</v>
      </c>
      <c r="N188" s="3" t="s">
        <v>1098</v>
      </c>
      <c r="O188" s="2" t="s">
        <v>24354</v>
      </c>
      <c r="P188" s="9" t="s">
        <v>7359</v>
      </c>
    </row>
    <row r="189" spans="1:16" x14ac:dyDescent="0.25">
      <c r="A189" s="3" t="s">
        <v>589</v>
      </c>
      <c r="B189" s="3" t="s">
        <v>24566</v>
      </c>
      <c r="C189" s="2" t="s">
        <v>24387</v>
      </c>
      <c r="D189" s="2" t="s">
        <v>11</v>
      </c>
      <c r="E189" s="2" t="s">
        <v>84</v>
      </c>
      <c r="F189" s="2" t="s">
        <v>1101</v>
      </c>
      <c r="G189" s="3" t="s">
        <v>24362</v>
      </c>
      <c r="H189" s="2" t="s">
        <v>24373</v>
      </c>
      <c r="I189" s="2" t="s">
        <v>382</v>
      </c>
      <c r="J189" s="2" t="s">
        <v>383</v>
      </c>
      <c r="K189" s="3">
        <v>1</v>
      </c>
      <c r="L189" s="2" t="s">
        <v>7289</v>
      </c>
      <c r="M189" s="3" t="s">
        <v>7290</v>
      </c>
      <c r="N189" s="3" t="s">
        <v>1098</v>
      </c>
      <c r="O189" s="2" t="s">
        <v>24374</v>
      </c>
      <c r="P189" s="9" t="s">
        <v>7291</v>
      </c>
    </row>
    <row r="190" spans="1:16" x14ac:dyDescent="0.25">
      <c r="A190" s="3" t="s">
        <v>24567</v>
      </c>
      <c r="B190" s="3" t="s">
        <v>24568</v>
      </c>
      <c r="C190" s="2" t="s">
        <v>24387</v>
      </c>
      <c r="D190" s="2" t="s">
        <v>11</v>
      </c>
      <c r="E190" s="2" t="s">
        <v>87</v>
      </c>
      <c r="F190" s="2" t="s">
        <v>1095</v>
      </c>
      <c r="G190" s="3" t="s">
        <v>24348</v>
      </c>
      <c r="H190" s="2" t="s">
        <v>24349</v>
      </c>
      <c r="I190" s="2" t="s">
        <v>364</v>
      </c>
      <c r="J190" s="2" t="s">
        <v>365</v>
      </c>
      <c r="K190" s="3">
        <v>0</v>
      </c>
      <c r="L190" s="2" t="s">
        <v>7481</v>
      </c>
      <c r="M190" s="3" t="s">
        <v>7482</v>
      </c>
      <c r="N190" s="3" t="s">
        <v>1098</v>
      </c>
      <c r="O190" s="2" t="s">
        <v>24350</v>
      </c>
      <c r="P190" s="9" t="s">
        <v>7483</v>
      </c>
    </row>
    <row r="191" spans="1:16" x14ac:dyDescent="0.25">
      <c r="A191" s="3" t="s">
        <v>593</v>
      </c>
      <c r="B191" s="3" t="s">
        <v>24569</v>
      </c>
      <c r="C191" s="2" t="s">
        <v>24387</v>
      </c>
      <c r="D191" s="2" t="s">
        <v>11</v>
      </c>
      <c r="E191" s="2" t="s">
        <v>87</v>
      </c>
      <c r="F191" s="2" t="s">
        <v>1101</v>
      </c>
      <c r="G191" s="3" t="s">
        <v>24352</v>
      </c>
      <c r="H191" s="2" t="s">
        <v>24353</v>
      </c>
      <c r="I191" s="2" t="s">
        <v>364</v>
      </c>
      <c r="J191" s="2" t="s">
        <v>365</v>
      </c>
      <c r="K191" s="3">
        <v>1</v>
      </c>
      <c r="L191" s="2" t="s">
        <v>7485</v>
      </c>
      <c r="M191" s="3" t="s">
        <v>7486</v>
      </c>
      <c r="N191" s="3" t="s">
        <v>1098</v>
      </c>
      <c r="O191" s="2" t="s">
        <v>24354</v>
      </c>
      <c r="P191" s="9" t="s">
        <v>7487</v>
      </c>
    </row>
    <row r="192" spans="1:16" x14ac:dyDescent="0.25">
      <c r="A192" s="3" t="s">
        <v>594</v>
      </c>
      <c r="B192" s="3" t="s">
        <v>24570</v>
      </c>
      <c r="C192" s="2" t="s">
        <v>24387</v>
      </c>
      <c r="D192" s="2" t="s">
        <v>11</v>
      </c>
      <c r="E192" s="2" t="s">
        <v>87</v>
      </c>
      <c r="F192" s="2" t="s">
        <v>1101</v>
      </c>
      <c r="G192" s="3" t="s">
        <v>24356</v>
      </c>
      <c r="H192" s="2" t="s">
        <v>24353</v>
      </c>
      <c r="I192" s="2" t="s">
        <v>364</v>
      </c>
      <c r="J192" s="2" t="s">
        <v>365</v>
      </c>
      <c r="K192" s="3">
        <v>2</v>
      </c>
      <c r="L192" s="2" t="s">
        <v>7489</v>
      </c>
      <c r="M192" s="3" t="s">
        <v>7490</v>
      </c>
      <c r="N192" s="3" t="s">
        <v>1098</v>
      </c>
      <c r="O192" s="2" t="s">
        <v>24354</v>
      </c>
      <c r="P192" s="9" t="s">
        <v>7491</v>
      </c>
    </row>
    <row r="193" spans="1:16" x14ac:dyDescent="0.25">
      <c r="A193" s="3" t="s">
        <v>24571</v>
      </c>
      <c r="B193" s="3" t="s">
        <v>24572</v>
      </c>
      <c r="C193" s="2" t="s">
        <v>24387</v>
      </c>
      <c r="D193" s="2" t="s">
        <v>11</v>
      </c>
      <c r="E193" s="2" t="s">
        <v>87</v>
      </c>
      <c r="F193" s="2" t="s">
        <v>1101</v>
      </c>
      <c r="G193" s="3" t="s">
        <v>24358</v>
      </c>
      <c r="H193" s="2" t="s">
        <v>24353</v>
      </c>
      <c r="I193" s="2" t="s">
        <v>364</v>
      </c>
      <c r="J193" s="2" t="s">
        <v>365</v>
      </c>
      <c r="K193" s="3">
        <v>3</v>
      </c>
      <c r="L193" s="2" t="s">
        <v>7493</v>
      </c>
      <c r="M193" s="3" t="s">
        <v>7494</v>
      </c>
      <c r="N193" s="3" t="s">
        <v>1098</v>
      </c>
      <c r="O193" s="2" t="s">
        <v>24354</v>
      </c>
      <c r="P193" s="9" t="s">
        <v>7495</v>
      </c>
    </row>
    <row r="194" spans="1:16" x14ac:dyDescent="0.25">
      <c r="A194" s="3" t="s">
        <v>24573</v>
      </c>
      <c r="B194" s="3" t="s">
        <v>24574</v>
      </c>
      <c r="C194" s="2" t="s">
        <v>24387</v>
      </c>
      <c r="D194" s="2" t="s">
        <v>11</v>
      </c>
      <c r="E194" s="2" t="s">
        <v>87</v>
      </c>
      <c r="F194" s="2" t="s">
        <v>1101</v>
      </c>
      <c r="G194" s="3" t="s">
        <v>24360</v>
      </c>
      <c r="H194" s="2" t="s">
        <v>24353</v>
      </c>
      <c r="I194" s="2" t="s">
        <v>364</v>
      </c>
      <c r="J194" s="2" t="s">
        <v>365</v>
      </c>
      <c r="K194" s="3">
        <v>4</v>
      </c>
      <c r="L194" s="2" t="s">
        <v>7497</v>
      </c>
      <c r="M194" s="3" t="s">
        <v>7498</v>
      </c>
      <c r="N194" s="3" t="s">
        <v>1098</v>
      </c>
      <c r="O194" s="2" t="s">
        <v>24354</v>
      </c>
      <c r="P194" s="9" t="s">
        <v>7499</v>
      </c>
    </row>
    <row r="195" spans="1:16" x14ac:dyDescent="0.25">
      <c r="A195" s="3" t="s">
        <v>24575</v>
      </c>
      <c r="B195" s="3" t="s">
        <v>24576</v>
      </c>
      <c r="C195" s="2" t="s">
        <v>24387</v>
      </c>
      <c r="D195" s="2" t="s">
        <v>11</v>
      </c>
      <c r="E195" s="2" t="s">
        <v>87</v>
      </c>
      <c r="F195" s="2" t="s">
        <v>1101</v>
      </c>
      <c r="G195" s="3" t="s">
        <v>24362</v>
      </c>
      <c r="H195" s="2" t="s">
        <v>24373</v>
      </c>
      <c r="I195" s="2" t="s">
        <v>367</v>
      </c>
      <c r="J195" s="2" t="s">
        <v>368</v>
      </c>
      <c r="K195" s="3">
        <v>1</v>
      </c>
      <c r="L195" s="2" t="s">
        <v>7457</v>
      </c>
      <c r="M195" s="3" t="s">
        <v>7458</v>
      </c>
      <c r="N195" s="3" t="s">
        <v>1098</v>
      </c>
      <c r="O195" s="2" t="s">
        <v>24374</v>
      </c>
      <c r="P195" s="9" t="s">
        <v>7459</v>
      </c>
    </row>
    <row r="196" spans="1:16" x14ac:dyDescent="0.25">
      <c r="A196" s="3" t="s">
        <v>24577</v>
      </c>
      <c r="B196" s="3" t="s">
        <v>24578</v>
      </c>
      <c r="C196" s="2" t="s">
        <v>24387</v>
      </c>
      <c r="D196" s="2" t="s">
        <v>11</v>
      </c>
      <c r="E196" s="2" t="s">
        <v>90</v>
      </c>
      <c r="F196" s="2" t="s">
        <v>1095</v>
      </c>
      <c r="G196" s="3" t="s">
        <v>24348</v>
      </c>
      <c r="H196" s="2" t="s">
        <v>24349</v>
      </c>
      <c r="I196" s="2" t="s">
        <v>382</v>
      </c>
      <c r="J196" s="2" t="s">
        <v>383</v>
      </c>
      <c r="K196" s="3">
        <v>0</v>
      </c>
      <c r="L196" s="2" t="s">
        <v>7537</v>
      </c>
      <c r="M196" s="3" t="s">
        <v>7538</v>
      </c>
      <c r="N196" s="3" t="s">
        <v>1098</v>
      </c>
      <c r="O196" s="2" t="s">
        <v>24350</v>
      </c>
      <c r="P196" s="9" t="s">
        <v>7539</v>
      </c>
    </row>
    <row r="197" spans="1:16" x14ac:dyDescent="0.25">
      <c r="A197" s="3" t="s">
        <v>595</v>
      </c>
      <c r="B197" s="3" t="s">
        <v>24579</v>
      </c>
      <c r="C197" s="2" t="s">
        <v>24387</v>
      </c>
      <c r="D197" s="2" t="s">
        <v>11</v>
      </c>
      <c r="E197" s="2" t="s">
        <v>90</v>
      </c>
      <c r="F197" s="2" t="s">
        <v>1101</v>
      </c>
      <c r="G197" s="3" t="s">
        <v>24352</v>
      </c>
      <c r="H197" s="2" t="s">
        <v>24353</v>
      </c>
      <c r="I197" s="2" t="s">
        <v>382</v>
      </c>
      <c r="J197" s="2" t="s">
        <v>383</v>
      </c>
      <c r="K197" s="3">
        <v>1</v>
      </c>
      <c r="L197" s="2" t="s">
        <v>7541</v>
      </c>
      <c r="M197" s="3" t="s">
        <v>7542</v>
      </c>
      <c r="N197" s="3" t="s">
        <v>1098</v>
      </c>
      <c r="O197" s="2" t="s">
        <v>24354</v>
      </c>
      <c r="P197" s="9" t="s">
        <v>7543</v>
      </c>
    </row>
    <row r="198" spans="1:16" x14ac:dyDescent="0.25">
      <c r="A198" s="3" t="s">
        <v>596</v>
      </c>
      <c r="B198" s="3" t="s">
        <v>24580</v>
      </c>
      <c r="C198" s="2" t="s">
        <v>24387</v>
      </c>
      <c r="D198" s="2" t="s">
        <v>11</v>
      </c>
      <c r="E198" s="2" t="s">
        <v>90</v>
      </c>
      <c r="F198" s="2" t="s">
        <v>1101</v>
      </c>
      <c r="G198" s="3" t="s">
        <v>24356</v>
      </c>
      <c r="H198" s="2" t="s">
        <v>24353</v>
      </c>
      <c r="I198" s="2" t="s">
        <v>382</v>
      </c>
      <c r="J198" s="2" t="s">
        <v>383</v>
      </c>
      <c r="K198" s="3">
        <v>2</v>
      </c>
      <c r="L198" s="2" t="s">
        <v>7545</v>
      </c>
      <c r="M198" s="3" t="s">
        <v>7546</v>
      </c>
      <c r="N198" s="3" t="s">
        <v>1098</v>
      </c>
      <c r="O198" s="2" t="s">
        <v>24354</v>
      </c>
      <c r="P198" s="9" t="s">
        <v>7547</v>
      </c>
    </row>
    <row r="199" spans="1:16" x14ac:dyDescent="0.25">
      <c r="A199" s="3" t="s">
        <v>24581</v>
      </c>
      <c r="B199" s="3" t="s">
        <v>24582</v>
      </c>
      <c r="C199" s="2" t="s">
        <v>24387</v>
      </c>
      <c r="D199" s="2" t="s">
        <v>11</v>
      </c>
      <c r="E199" s="2" t="s">
        <v>90</v>
      </c>
      <c r="F199" s="2" t="s">
        <v>1101</v>
      </c>
      <c r="G199" s="3" t="s">
        <v>24358</v>
      </c>
      <c r="H199" s="2" t="s">
        <v>24353</v>
      </c>
      <c r="I199" s="2" t="s">
        <v>382</v>
      </c>
      <c r="J199" s="2" t="s">
        <v>383</v>
      </c>
      <c r="K199" s="3">
        <v>3</v>
      </c>
      <c r="L199" s="2" t="s">
        <v>7549</v>
      </c>
      <c r="M199" s="3" t="s">
        <v>7550</v>
      </c>
      <c r="N199" s="3" t="s">
        <v>1098</v>
      </c>
      <c r="O199" s="2" t="s">
        <v>24354</v>
      </c>
      <c r="P199" s="9" t="s">
        <v>7551</v>
      </c>
    </row>
    <row r="200" spans="1:16" x14ac:dyDescent="0.25">
      <c r="A200" s="3" t="s">
        <v>24583</v>
      </c>
      <c r="B200" s="3" t="s">
        <v>24584</v>
      </c>
      <c r="C200" s="2" t="s">
        <v>24387</v>
      </c>
      <c r="D200" s="2" t="s">
        <v>11</v>
      </c>
      <c r="E200" s="2" t="s">
        <v>90</v>
      </c>
      <c r="F200" s="2" t="s">
        <v>1101</v>
      </c>
      <c r="G200" s="3" t="s">
        <v>24360</v>
      </c>
      <c r="H200" s="2" t="s">
        <v>24353</v>
      </c>
      <c r="I200" s="2" t="s">
        <v>382</v>
      </c>
      <c r="J200" s="2" t="s">
        <v>383</v>
      </c>
      <c r="K200" s="3">
        <v>4</v>
      </c>
      <c r="L200" s="2" t="s">
        <v>7553</v>
      </c>
      <c r="M200" s="3" t="s">
        <v>7554</v>
      </c>
      <c r="N200" s="3" t="s">
        <v>1098</v>
      </c>
      <c r="O200" s="2" t="s">
        <v>24354</v>
      </c>
      <c r="P200" s="9" t="s">
        <v>7555</v>
      </c>
    </row>
    <row r="201" spans="1:16" x14ac:dyDescent="0.25">
      <c r="A201" s="3" t="s">
        <v>24585</v>
      </c>
      <c r="B201" s="3" t="s">
        <v>24586</v>
      </c>
      <c r="C201" s="2" t="s">
        <v>24387</v>
      </c>
      <c r="D201" s="2" t="s">
        <v>11</v>
      </c>
      <c r="E201" s="2" t="s">
        <v>90</v>
      </c>
      <c r="F201" s="2" t="s">
        <v>1101</v>
      </c>
      <c r="G201" s="3" t="s">
        <v>24362</v>
      </c>
      <c r="H201" s="2" t="s">
        <v>24373</v>
      </c>
      <c r="I201" s="2" t="s">
        <v>380</v>
      </c>
      <c r="J201" s="2" t="s">
        <v>380</v>
      </c>
      <c r="K201" s="3">
        <v>1</v>
      </c>
      <c r="L201" s="2" t="s">
        <v>7513</v>
      </c>
      <c r="M201" s="3" t="s">
        <v>7514</v>
      </c>
      <c r="N201" s="3" t="s">
        <v>1098</v>
      </c>
      <c r="O201" s="2" t="s">
        <v>24374</v>
      </c>
      <c r="P201" s="9" t="s">
        <v>7515</v>
      </c>
    </row>
    <row r="202" spans="1:16" x14ac:dyDescent="0.25">
      <c r="A202" s="3" t="s">
        <v>24587</v>
      </c>
      <c r="B202" s="3" t="s">
        <v>24588</v>
      </c>
      <c r="C202" s="2" t="s">
        <v>24387</v>
      </c>
      <c r="D202" s="2" t="s">
        <v>11</v>
      </c>
      <c r="E202" s="2" t="s">
        <v>93</v>
      </c>
      <c r="F202" s="2" t="s">
        <v>1095</v>
      </c>
      <c r="G202" s="3" t="s">
        <v>24348</v>
      </c>
      <c r="H202" s="2" t="s">
        <v>24349</v>
      </c>
      <c r="I202" s="2" t="s">
        <v>367</v>
      </c>
      <c r="J202" s="2" t="s">
        <v>368</v>
      </c>
      <c r="K202" s="3">
        <v>0</v>
      </c>
      <c r="L202" s="2" t="s">
        <v>7609</v>
      </c>
      <c r="M202" s="3" t="s">
        <v>7610</v>
      </c>
      <c r="N202" s="3" t="s">
        <v>1098</v>
      </c>
      <c r="O202" s="2" t="s">
        <v>24350</v>
      </c>
      <c r="P202" s="9" t="s">
        <v>7611</v>
      </c>
    </row>
    <row r="203" spans="1:16" x14ac:dyDescent="0.25">
      <c r="A203" s="3" t="s">
        <v>597</v>
      </c>
      <c r="B203" s="3" t="s">
        <v>24589</v>
      </c>
      <c r="C203" s="2" t="s">
        <v>24387</v>
      </c>
      <c r="D203" s="2" t="s">
        <v>11</v>
      </c>
      <c r="E203" s="2" t="s">
        <v>93</v>
      </c>
      <c r="F203" s="2" t="s">
        <v>1101</v>
      </c>
      <c r="G203" s="3" t="s">
        <v>24352</v>
      </c>
      <c r="H203" s="2" t="s">
        <v>24353</v>
      </c>
      <c r="I203" s="2" t="s">
        <v>367</v>
      </c>
      <c r="J203" s="2" t="s">
        <v>368</v>
      </c>
      <c r="K203" s="3">
        <v>1</v>
      </c>
      <c r="L203" s="2" t="s">
        <v>7613</v>
      </c>
      <c r="M203" s="3" t="s">
        <v>7614</v>
      </c>
      <c r="N203" s="3" t="s">
        <v>1098</v>
      </c>
      <c r="O203" s="2" t="s">
        <v>24354</v>
      </c>
      <c r="P203" s="9" t="s">
        <v>7615</v>
      </c>
    </row>
    <row r="204" spans="1:16" x14ac:dyDescent="0.25">
      <c r="A204" s="3" t="s">
        <v>598</v>
      </c>
      <c r="B204" s="3" t="s">
        <v>24590</v>
      </c>
      <c r="C204" s="2" t="s">
        <v>24387</v>
      </c>
      <c r="D204" s="2" t="s">
        <v>11</v>
      </c>
      <c r="E204" s="2" t="s">
        <v>93</v>
      </c>
      <c r="F204" s="2" t="s">
        <v>1101</v>
      </c>
      <c r="G204" s="3" t="s">
        <v>24356</v>
      </c>
      <c r="H204" s="2" t="s">
        <v>24353</v>
      </c>
      <c r="I204" s="2" t="s">
        <v>367</v>
      </c>
      <c r="J204" s="2" t="s">
        <v>368</v>
      </c>
      <c r="K204" s="3">
        <v>2</v>
      </c>
      <c r="L204" s="2" t="s">
        <v>7617</v>
      </c>
      <c r="M204" s="3" t="s">
        <v>7618</v>
      </c>
      <c r="N204" s="3" t="s">
        <v>1098</v>
      </c>
      <c r="O204" s="2" t="s">
        <v>24354</v>
      </c>
      <c r="P204" s="9" t="s">
        <v>7619</v>
      </c>
    </row>
    <row r="205" spans="1:16" x14ac:dyDescent="0.25">
      <c r="A205" s="3" t="s">
        <v>599</v>
      </c>
      <c r="B205" s="3" t="s">
        <v>24591</v>
      </c>
      <c r="C205" s="2" t="s">
        <v>24387</v>
      </c>
      <c r="D205" s="2" t="s">
        <v>11</v>
      </c>
      <c r="E205" s="2" t="s">
        <v>93</v>
      </c>
      <c r="F205" s="2" t="s">
        <v>1101</v>
      </c>
      <c r="G205" s="3" t="s">
        <v>24358</v>
      </c>
      <c r="H205" s="2" t="s">
        <v>24353</v>
      </c>
      <c r="I205" s="2" t="s">
        <v>367</v>
      </c>
      <c r="J205" s="2" t="s">
        <v>368</v>
      </c>
      <c r="K205" s="3">
        <v>3</v>
      </c>
      <c r="L205" s="2" t="s">
        <v>7621</v>
      </c>
      <c r="M205" s="3" t="s">
        <v>7622</v>
      </c>
      <c r="N205" s="3" t="s">
        <v>1098</v>
      </c>
      <c r="O205" s="2" t="s">
        <v>24354</v>
      </c>
      <c r="P205" s="9" t="s">
        <v>7623</v>
      </c>
    </row>
    <row r="206" spans="1:16" x14ac:dyDescent="0.25">
      <c r="A206" s="3" t="s">
        <v>600</v>
      </c>
      <c r="B206" s="3" t="s">
        <v>24592</v>
      </c>
      <c r="C206" s="2" t="s">
        <v>24387</v>
      </c>
      <c r="D206" s="2" t="s">
        <v>11</v>
      </c>
      <c r="E206" s="2" t="s">
        <v>93</v>
      </c>
      <c r="F206" s="2" t="s">
        <v>1101</v>
      </c>
      <c r="G206" s="3" t="s">
        <v>24360</v>
      </c>
      <c r="H206" s="2" t="s">
        <v>24353</v>
      </c>
      <c r="I206" s="2" t="s">
        <v>367</v>
      </c>
      <c r="J206" s="2" t="s">
        <v>368</v>
      </c>
      <c r="K206" s="3">
        <v>4</v>
      </c>
      <c r="L206" s="2" t="s">
        <v>7625</v>
      </c>
      <c r="M206" s="3" t="s">
        <v>7626</v>
      </c>
      <c r="N206" s="3" t="s">
        <v>1098</v>
      </c>
      <c r="O206" s="2" t="s">
        <v>24354</v>
      </c>
      <c r="P206" s="9" t="s">
        <v>7627</v>
      </c>
    </row>
    <row r="207" spans="1:16" x14ac:dyDescent="0.25">
      <c r="A207" s="3" t="s">
        <v>601</v>
      </c>
      <c r="B207" s="3" t="s">
        <v>24593</v>
      </c>
      <c r="C207" s="2" t="s">
        <v>24387</v>
      </c>
      <c r="D207" s="2" t="s">
        <v>11</v>
      </c>
      <c r="E207" s="2" t="s">
        <v>93</v>
      </c>
      <c r="F207" s="2" t="s">
        <v>1101</v>
      </c>
      <c r="G207" s="3" t="s">
        <v>24362</v>
      </c>
      <c r="H207" s="2" t="s">
        <v>24353</v>
      </c>
      <c r="I207" s="2" t="s">
        <v>367</v>
      </c>
      <c r="J207" s="2" t="s">
        <v>368</v>
      </c>
      <c r="K207" s="3">
        <v>5</v>
      </c>
      <c r="L207" s="2" t="s">
        <v>7629</v>
      </c>
      <c r="M207" s="3" t="s">
        <v>7630</v>
      </c>
      <c r="N207" s="3" t="s">
        <v>1098</v>
      </c>
      <c r="O207" s="2" t="s">
        <v>24354</v>
      </c>
      <c r="P207" s="9" t="s">
        <v>7631</v>
      </c>
    </row>
    <row r="208" spans="1:16" x14ac:dyDescent="0.25">
      <c r="A208" s="3" t="s">
        <v>602</v>
      </c>
      <c r="B208" s="3" t="s">
        <v>24594</v>
      </c>
      <c r="C208" s="2" t="s">
        <v>24387</v>
      </c>
      <c r="D208" s="2" t="s">
        <v>11</v>
      </c>
      <c r="E208" s="2" t="s">
        <v>93</v>
      </c>
      <c r="F208" s="2" t="s">
        <v>1101</v>
      </c>
      <c r="G208" s="3" t="s">
        <v>24364</v>
      </c>
      <c r="H208" s="2" t="s">
        <v>24353</v>
      </c>
      <c r="I208" s="2" t="s">
        <v>367</v>
      </c>
      <c r="J208" s="2" t="s">
        <v>368</v>
      </c>
      <c r="K208" s="3">
        <v>6</v>
      </c>
      <c r="L208" s="2" t="s">
        <v>7633</v>
      </c>
      <c r="M208" s="3" t="s">
        <v>7634</v>
      </c>
      <c r="N208" s="3" t="s">
        <v>1098</v>
      </c>
      <c r="O208" s="2" t="s">
        <v>24354</v>
      </c>
      <c r="P208" s="9" t="s">
        <v>7635</v>
      </c>
    </row>
    <row r="209" spans="1:16" x14ac:dyDescent="0.25">
      <c r="A209" s="3" t="s">
        <v>603</v>
      </c>
      <c r="B209" s="3" t="s">
        <v>24595</v>
      </c>
      <c r="C209" s="2" t="s">
        <v>24387</v>
      </c>
      <c r="D209" s="2" t="s">
        <v>11</v>
      </c>
      <c r="E209" s="2" t="s">
        <v>93</v>
      </c>
      <c r="F209" s="2" t="s">
        <v>1101</v>
      </c>
      <c r="G209" s="3" t="s">
        <v>24366</v>
      </c>
      <c r="H209" s="2" t="s">
        <v>24373</v>
      </c>
      <c r="I209" s="2" t="s">
        <v>400</v>
      </c>
      <c r="J209" s="2" t="s">
        <v>401</v>
      </c>
      <c r="K209" s="3">
        <v>1</v>
      </c>
      <c r="L209" s="2" t="s">
        <v>7877</v>
      </c>
      <c r="M209" s="3" t="s">
        <v>7878</v>
      </c>
      <c r="N209" s="3" t="s">
        <v>1098</v>
      </c>
      <c r="O209" s="2" t="s">
        <v>24374</v>
      </c>
      <c r="P209" s="9" t="s">
        <v>7879</v>
      </c>
    </row>
    <row r="210" spans="1:16" x14ac:dyDescent="0.25">
      <c r="A210" s="3" t="s">
        <v>604</v>
      </c>
      <c r="B210" s="3" t="s">
        <v>24596</v>
      </c>
      <c r="C210" s="2" t="s">
        <v>24387</v>
      </c>
      <c r="D210" s="2" t="s">
        <v>11</v>
      </c>
      <c r="E210" s="2" t="s">
        <v>93</v>
      </c>
      <c r="F210" s="2" t="s">
        <v>1101</v>
      </c>
      <c r="G210" s="3" t="s">
        <v>24368</v>
      </c>
      <c r="H210" s="2" t="s">
        <v>24373</v>
      </c>
      <c r="I210" s="2" t="s">
        <v>364</v>
      </c>
      <c r="J210" s="2" t="s">
        <v>365</v>
      </c>
      <c r="K210" s="3">
        <v>1</v>
      </c>
      <c r="L210" s="2" t="s">
        <v>7745</v>
      </c>
      <c r="M210" s="3" t="s">
        <v>7746</v>
      </c>
      <c r="N210" s="3" t="s">
        <v>1098</v>
      </c>
      <c r="O210" s="2" t="s">
        <v>24374</v>
      </c>
      <c r="P210" s="9" t="s">
        <v>7747</v>
      </c>
    </row>
    <row r="211" spans="1:16" x14ac:dyDescent="0.25">
      <c r="A211" s="3" t="s">
        <v>605</v>
      </c>
      <c r="B211" s="3" t="s">
        <v>24597</v>
      </c>
      <c r="C211" s="2" t="s">
        <v>24387</v>
      </c>
      <c r="D211" s="2" t="s">
        <v>11</v>
      </c>
      <c r="E211" s="2" t="s">
        <v>93</v>
      </c>
      <c r="F211" s="2" t="s">
        <v>1101</v>
      </c>
      <c r="G211" s="3" t="s">
        <v>24370</v>
      </c>
      <c r="H211" s="2" t="s">
        <v>24373</v>
      </c>
      <c r="I211" s="2" t="s">
        <v>400</v>
      </c>
      <c r="J211" s="2" t="s">
        <v>401</v>
      </c>
      <c r="K211" s="3">
        <v>2</v>
      </c>
      <c r="L211" s="2" t="s">
        <v>7881</v>
      </c>
      <c r="M211" s="3" t="s">
        <v>7882</v>
      </c>
      <c r="N211" s="3" t="s">
        <v>1098</v>
      </c>
      <c r="O211" s="2" t="s">
        <v>24374</v>
      </c>
      <c r="P211" s="9" t="s">
        <v>7883</v>
      </c>
    </row>
    <row r="212" spans="1:16" x14ac:dyDescent="0.25">
      <c r="A212" s="3" t="s">
        <v>24598</v>
      </c>
      <c r="B212" s="3" t="s">
        <v>24599</v>
      </c>
      <c r="C212" s="2" t="s">
        <v>24387</v>
      </c>
      <c r="D212" s="2" t="s">
        <v>11</v>
      </c>
      <c r="E212" s="2" t="s">
        <v>96</v>
      </c>
      <c r="F212" s="2" t="s">
        <v>1095</v>
      </c>
      <c r="G212" s="3" t="s">
        <v>24348</v>
      </c>
      <c r="H212" s="2" t="s">
        <v>24349</v>
      </c>
      <c r="I212" s="2" t="s">
        <v>364</v>
      </c>
      <c r="J212" s="2" t="s">
        <v>365</v>
      </c>
      <c r="K212" s="3">
        <v>0</v>
      </c>
      <c r="L212" s="2" t="s">
        <v>7989</v>
      </c>
      <c r="M212" s="3" t="s">
        <v>7990</v>
      </c>
      <c r="N212" s="3" t="s">
        <v>1098</v>
      </c>
      <c r="O212" s="2" t="s">
        <v>24350</v>
      </c>
      <c r="P212" s="9" t="s">
        <v>7991</v>
      </c>
    </row>
    <row r="213" spans="1:16" x14ac:dyDescent="0.25">
      <c r="A213" s="3" t="s">
        <v>606</v>
      </c>
      <c r="B213" s="3" t="s">
        <v>24600</v>
      </c>
      <c r="C213" s="2" t="s">
        <v>24387</v>
      </c>
      <c r="D213" s="2" t="s">
        <v>11</v>
      </c>
      <c r="E213" s="2" t="s">
        <v>96</v>
      </c>
      <c r="F213" s="2" t="s">
        <v>1101</v>
      </c>
      <c r="G213" s="3" t="s">
        <v>24352</v>
      </c>
      <c r="H213" s="2" t="s">
        <v>24353</v>
      </c>
      <c r="I213" s="2" t="s">
        <v>364</v>
      </c>
      <c r="J213" s="2" t="s">
        <v>365</v>
      </c>
      <c r="K213" s="3">
        <v>1</v>
      </c>
      <c r="L213" s="2" t="s">
        <v>7993</v>
      </c>
      <c r="M213" s="3" t="s">
        <v>7994</v>
      </c>
      <c r="N213" s="3" t="s">
        <v>1098</v>
      </c>
      <c r="O213" s="2" t="s">
        <v>24354</v>
      </c>
      <c r="P213" s="9" t="s">
        <v>7995</v>
      </c>
    </row>
    <row r="214" spans="1:16" x14ac:dyDescent="0.25">
      <c r="A214" s="3" t="s">
        <v>607</v>
      </c>
      <c r="B214" s="3" t="s">
        <v>24601</v>
      </c>
      <c r="C214" s="2" t="s">
        <v>24387</v>
      </c>
      <c r="D214" s="2" t="s">
        <v>11</v>
      </c>
      <c r="E214" s="2" t="s">
        <v>96</v>
      </c>
      <c r="F214" s="2" t="s">
        <v>1101</v>
      </c>
      <c r="G214" s="3" t="s">
        <v>24356</v>
      </c>
      <c r="H214" s="2" t="s">
        <v>24353</v>
      </c>
      <c r="I214" s="2" t="s">
        <v>364</v>
      </c>
      <c r="J214" s="2" t="s">
        <v>365</v>
      </c>
      <c r="K214" s="3">
        <v>2</v>
      </c>
      <c r="L214" s="2" t="s">
        <v>7997</v>
      </c>
      <c r="M214" s="3" t="s">
        <v>7998</v>
      </c>
      <c r="N214" s="3" t="s">
        <v>1098</v>
      </c>
      <c r="O214" s="2" t="s">
        <v>24354</v>
      </c>
      <c r="P214" s="9" t="s">
        <v>7999</v>
      </c>
    </row>
    <row r="215" spans="1:16" x14ac:dyDescent="0.25">
      <c r="A215" s="3" t="s">
        <v>608</v>
      </c>
      <c r="B215" s="3" t="s">
        <v>24602</v>
      </c>
      <c r="C215" s="2" t="s">
        <v>24387</v>
      </c>
      <c r="D215" s="2" t="s">
        <v>11</v>
      </c>
      <c r="E215" s="2" t="s">
        <v>96</v>
      </c>
      <c r="F215" s="2" t="s">
        <v>1101</v>
      </c>
      <c r="G215" s="3" t="s">
        <v>24358</v>
      </c>
      <c r="H215" s="2" t="s">
        <v>24353</v>
      </c>
      <c r="I215" s="2" t="s">
        <v>364</v>
      </c>
      <c r="J215" s="2" t="s">
        <v>365</v>
      </c>
      <c r="K215" s="3">
        <v>3</v>
      </c>
      <c r="L215" s="2" t="s">
        <v>8001</v>
      </c>
      <c r="M215" s="3" t="s">
        <v>8002</v>
      </c>
      <c r="N215" s="3" t="s">
        <v>1098</v>
      </c>
      <c r="O215" s="2" t="s">
        <v>24354</v>
      </c>
      <c r="P215" s="9" t="s">
        <v>8003</v>
      </c>
    </row>
    <row r="216" spans="1:16" x14ac:dyDescent="0.25">
      <c r="A216" s="3" t="s">
        <v>609</v>
      </c>
      <c r="B216" s="3" t="s">
        <v>24603</v>
      </c>
      <c r="C216" s="2" t="s">
        <v>24387</v>
      </c>
      <c r="D216" s="2" t="s">
        <v>11</v>
      </c>
      <c r="E216" s="2" t="s">
        <v>96</v>
      </c>
      <c r="F216" s="2" t="s">
        <v>1101</v>
      </c>
      <c r="G216" s="3" t="s">
        <v>24360</v>
      </c>
      <c r="H216" s="2" t="s">
        <v>24353</v>
      </c>
      <c r="I216" s="2" t="s">
        <v>364</v>
      </c>
      <c r="J216" s="2" t="s">
        <v>365</v>
      </c>
      <c r="K216" s="3">
        <v>4</v>
      </c>
      <c r="L216" s="2" t="s">
        <v>8005</v>
      </c>
      <c r="M216" s="3" t="s">
        <v>8006</v>
      </c>
      <c r="N216" s="3" t="s">
        <v>1098</v>
      </c>
      <c r="O216" s="2" t="s">
        <v>24354</v>
      </c>
      <c r="P216" s="9" t="s">
        <v>8007</v>
      </c>
    </row>
    <row r="217" spans="1:16" x14ac:dyDescent="0.25">
      <c r="A217" s="3" t="s">
        <v>24604</v>
      </c>
      <c r="B217" s="3" t="s">
        <v>24605</v>
      </c>
      <c r="C217" s="2" t="s">
        <v>24387</v>
      </c>
      <c r="D217" s="2" t="s">
        <v>11</v>
      </c>
      <c r="E217" s="2" t="s">
        <v>96</v>
      </c>
      <c r="F217" s="2" t="s">
        <v>1101</v>
      </c>
      <c r="G217" s="3" t="s">
        <v>24362</v>
      </c>
      <c r="H217" s="2" t="s">
        <v>24373</v>
      </c>
      <c r="I217" s="2" t="s">
        <v>370</v>
      </c>
      <c r="J217" s="2" t="s">
        <v>370</v>
      </c>
      <c r="K217" s="3">
        <v>1</v>
      </c>
      <c r="L217" s="2" t="s">
        <v>8021</v>
      </c>
      <c r="M217" s="3" t="s">
        <v>8022</v>
      </c>
      <c r="N217" s="3" t="s">
        <v>1098</v>
      </c>
      <c r="O217" s="2" t="s">
        <v>24374</v>
      </c>
      <c r="P217" s="9" t="s">
        <v>8023</v>
      </c>
    </row>
    <row r="218" spans="1:16" x14ac:dyDescent="0.25">
      <c r="A218" s="3" t="s">
        <v>24606</v>
      </c>
      <c r="B218" s="3" t="s">
        <v>24607</v>
      </c>
      <c r="C218" s="2" t="s">
        <v>24387</v>
      </c>
      <c r="D218" s="2" t="s">
        <v>11</v>
      </c>
      <c r="E218" s="2" t="s">
        <v>99</v>
      </c>
      <c r="F218" s="2" t="s">
        <v>1095</v>
      </c>
      <c r="G218" s="3" t="s">
        <v>24348</v>
      </c>
      <c r="H218" s="2" t="s">
        <v>24349</v>
      </c>
      <c r="I218" s="2" t="s">
        <v>367</v>
      </c>
      <c r="J218" s="2" t="s">
        <v>368</v>
      </c>
      <c r="K218" s="3">
        <v>0</v>
      </c>
      <c r="L218" s="2" t="s">
        <v>8073</v>
      </c>
      <c r="M218" s="3" t="s">
        <v>8074</v>
      </c>
      <c r="N218" s="3" t="s">
        <v>1098</v>
      </c>
      <c r="O218" s="2" t="s">
        <v>24350</v>
      </c>
      <c r="P218" s="9" t="s">
        <v>8075</v>
      </c>
    </row>
    <row r="219" spans="1:16" x14ac:dyDescent="0.25">
      <c r="A219" s="3" t="s">
        <v>610</v>
      </c>
      <c r="B219" s="3" t="s">
        <v>24608</v>
      </c>
      <c r="C219" s="2" t="s">
        <v>24387</v>
      </c>
      <c r="D219" s="2" t="s">
        <v>11</v>
      </c>
      <c r="E219" s="2" t="s">
        <v>99</v>
      </c>
      <c r="F219" s="2" t="s">
        <v>1101</v>
      </c>
      <c r="G219" s="3" t="s">
        <v>24352</v>
      </c>
      <c r="H219" s="2" t="s">
        <v>24353</v>
      </c>
      <c r="I219" s="2" t="s">
        <v>367</v>
      </c>
      <c r="J219" s="2" t="s">
        <v>368</v>
      </c>
      <c r="K219" s="3">
        <v>1</v>
      </c>
      <c r="L219" s="2" t="s">
        <v>8077</v>
      </c>
      <c r="M219" s="3" t="s">
        <v>8078</v>
      </c>
      <c r="N219" s="3" t="s">
        <v>1098</v>
      </c>
      <c r="O219" s="2" t="s">
        <v>24354</v>
      </c>
      <c r="P219" s="9" t="s">
        <v>8079</v>
      </c>
    </row>
    <row r="220" spans="1:16" x14ac:dyDescent="0.25">
      <c r="A220" s="3" t="s">
        <v>611</v>
      </c>
      <c r="B220" s="3" t="s">
        <v>24609</v>
      </c>
      <c r="C220" s="2" t="s">
        <v>24387</v>
      </c>
      <c r="D220" s="2" t="s">
        <v>11</v>
      </c>
      <c r="E220" s="2" t="s">
        <v>99</v>
      </c>
      <c r="F220" s="2" t="s">
        <v>1101</v>
      </c>
      <c r="G220" s="3" t="s">
        <v>24356</v>
      </c>
      <c r="H220" s="2" t="s">
        <v>24353</v>
      </c>
      <c r="I220" s="2" t="s">
        <v>367</v>
      </c>
      <c r="J220" s="2" t="s">
        <v>368</v>
      </c>
      <c r="K220" s="3">
        <v>2</v>
      </c>
      <c r="L220" s="2" t="s">
        <v>8081</v>
      </c>
      <c r="M220" s="3" t="s">
        <v>8082</v>
      </c>
      <c r="N220" s="3" t="s">
        <v>1098</v>
      </c>
      <c r="O220" s="2" t="s">
        <v>24354</v>
      </c>
      <c r="P220" s="9" t="s">
        <v>8083</v>
      </c>
    </row>
    <row r="221" spans="1:16" x14ac:dyDescent="0.25">
      <c r="A221" s="3" t="s">
        <v>612</v>
      </c>
      <c r="B221" s="3" t="s">
        <v>24610</v>
      </c>
      <c r="C221" s="2" t="s">
        <v>24387</v>
      </c>
      <c r="D221" s="2" t="s">
        <v>11</v>
      </c>
      <c r="E221" s="2" t="s">
        <v>99</v>
      </c>
      <c r="F221" s="2" t="s">
        <v>1101</v>
      </c>
      <c r="G221" s="3" t="s">
        <v>24358</v>
      </c>
      <c r="H221" s="2" t="s">
        <v>24353</v>
      </c>
      <c r="I221" s="2" t="s">
        <v>367</v>
      </c>
      <c r="J221" s="2" t="s">
        <v>368</v>
      </c>
      <c r="K221" s="3">
        <v>3</v>
      </c>
      <c r="L221" s="2" t="s">
        <v>8085</v>
      </c>
      <c r="M221" s="3" t="s">
        <v>8086</v>
      </c>
      <c r="N221" s="3" t="s">
        <v>1098</v>
      </c>
      <c r="O221" s="2" t="s">
        <v>24354</v>
      </c>
      <c r="P221" s="9" t="s">
        <v>8087</v>
      </c>
    </row>
    <row r="222" spans="1:16" x14ac:dyDescent="0.25">
      <c r="A222" s="3" t="s">
        <v>613</v>
      </c>
      <c r="B222" s="3" t="s">
        <v>24611</v>
      </c>
      <c r="C222" s="2" t="s">
        <v>24387</v>
      </c>
      <c r="D222" s="2" t="s">
        <v>11</v>
      </c>
      <c r="E222" s="2" t="s">
        <v>99</v>
      </c>
      <c r="F222" s="2" t="s">
        <v>1101</v>
      </c>
      <c r="G222" s="3" t="s">
        <v>24360</v>
      </c>
      <c r="H222" s="2" t="s">
        <v>24353</v>
      </c>
      <c r="I222" s="2" t="s">
        <v>367</v>
      </c>
      <c r="J222" s="2" t="s">
        <v>368</v>
      </c>
      <c r="K222" s="3">
        <v>5</v>
      </c>
      <c r="L222" s="2" t="s">
        <v>8093</v>
      </c>
      <c r="M222" s="3" t="s">
        <v>8094</v>
      </c>
      <c r="N222" s="3" t="s">
        <v>1098</v>
      </c>
      <c r="O222" s="2" t="s">
        <v>24354</v>
      </c>
      <c r="P222" s="9" t="s">
        <v>8095</v>
      </c>
    </row>
    <row r="223" spans="1:16" x14ac:dyDescent="0.25">
      <c r="A223" s="3" t="s">
        <v>614</v>
      </c>
      <c r="B223" s="3" t="s">
        <v>24612</v>
      </c>
      <c r="C223" s="2" t="s">
        <v>24387</v>
      </c>
      <c r="D223" s="2" t="s">
        <v>11</v>
      </c>
      <c r="E223" s="2" t="s">
        <v>99</v>
      </c>
      <c r="F223" s="2" t="s">
        <v>1101</v>
      </c>
      <c r="G223" s="3" t="s">
        <v>24362</v>
      </c>
      <c r="H223" s="2" t="s">
        <v>24373</v>
      </c>
      <c r="I223" s="2" t="s">
        <v>465</v>
      </c>
      <c r="J223" s="2" t="s">
        <v>465</v>
      </c>
      <c r="K223" s="3">
        <v>1</v>
      </c>
      <c r="L223" s="2" t="s">
        <v>8105</v>
      </c>
      <c r="M223" s="3" t="s">
        <v>8106</v>
      </c>
      <c r="N223" s="3" t="s">
        <v>1098</v>
      </c>
      <c r="O223" s="2" t="s">
        <v>24374</v>
      </c>
      <c r="P223" s="9" t="s">
        <v>8107</v>
      </c>
    </row>
    <row r="224" spans="1:16" x14ac:dyDescent="0.25">
      <c r="A224" s="3" t="s">
        <v>24613</v>
      </c>
      <c r="B224" s="3" t="s">
        <v>24614</v>
      </c>
      <c r="C224" s="2" t="s">
        <v>24387</v>
      </c>
      <c r="D224" s="2" t="s">
        <v>11</v>
      </c>
      <c r="E224" s="2" t="s">
        <v>102</v>
      </c>
      <c r="F224" s="2" t="s">
        <v>1095</v>
      </c>
      <c r="G224" s="3" t="s">
        <v>24348</v>
      </c>
      <c r="H224" s="2" t="s">
        <v>24349</v>
      </c>
      <c r="I224" s="2" t="s">
        <v>380</v>
      </c>
      <c r="J224" s="2" t="s">
        <v>380</v>
      </c>
      <c r="K224" s="3">
        <v>0</v>
      </c>
      <c r="L224" s="2" t="s">
        <v>8269</v>
      </c>
      <c r="M224" s="3" t="s">
        <v>8270</v>
      </c>
      <c r="N224" s="3" t="s">
        <v>1098</v>
      </c>
      <c r="O224" s="2" t="s">
        <v>24350</v>
      </c>
      <c r="P224" s="9" t="s">
        <v>8271</v>
      </c>
    </row>
    <row r="225" spans="1:16" x14ac:dyDescent="0.25">
      <c r="A225" s="3" t="s">
        <v>617</v>
      </c>
      <c r="B225" s="3" t="s">
        <v>24615</v>
      </c>
      <c r="C225" s="2" t="s">
        <v>24387</v>
      </c>
      <c r="D225" s="2" t="s">
        <v>11</v>
      </c>
      <c r="E225" s="2" t="s">
        <v>102</v>
      </c>
      <c r="F225" s="2" t="s">
        <v>1101</v>
      </c>
      <c r="G225" s="3" t="s">
        <v>24352</v>
      </c>
      <c r="H225" s="2" t="s">
        <v>24353</v>
      </c>
      <c r="I225" s="2" t="s">
        <v>380</v>
      </c>
      <c r="J225" s="2" t="s">
        <v>380</v>
      </c>
      <c r="K225" s="3">
        <v>1</v>
      </c>
      <c r="L225" s="2" t="s">
        <v>8273</v>
      </c>
      <c r="M225" s="3" t="s">
        <v>8274</v>
      </c>
      <c r="N225" s="3" t="s">
        <v>1098</v>
      </c>
      <c r="O225" s="2" t="s">
        <v>24354</v>
      </c>
      <c r="P225" s="9" t="s">
        <v>8275</v>
      </c>
    </row>
    <row r="226" spans="1:16" x14ac:dyDescent="0.25">
      <c r="A226" s="3" t="s">
        <v>618</v>
      </c>
      <c r="B226" s="3" t="s">
        <v>24616</v>
      </c>
      <c r="C226" s="2" t="s">
        <v>24387</v>
      </c>
      <c r="D226" s="2" t="s">
        <v>11</v>
      </c>
      <c r="E226" s="2" t="s">
        <v>102</v>
      </c>
      <c r="F226" s="2" t="s">
        <v>1101</v>
      </c>
      <c r="G226" s="3" t="s">
        <v>24356</v>
      </c>
      <c r="H226" s="2" t="s">
        <v>24353</v>
      </c>
      <c r="I226" s="2" t="s">
        <v>380</v>
      </c>
      <c r="J226" s="2" t="s">
        <v>380</v>
      </c>
      <c r="K226" s="3">
        <v>2</v>
      </c>
      <c r="L226" s="2" t="s">
        <v>8277</v>
      </c>
      <c r="M226" s="3" t="s">
        <v>8278</v>
      </c>
      <c r="N226" s="3" t="s">
        <v>1098</v>
      </c>
      <c r="O226" s="2" t="s">
        <v>24354</v>
      </c>
      <c r="P226" s="9" t="s">
        <v>8279</v>
      </c>
    </row>
    <row r="227" spans="1:16" x14ac:dyDescent="0.25">
      <c r="A227" s="3" t="s">
        <v>619</v>
      </c>
      <c r="B227" s="3" t="s">
        <v>24617</v>
      </c>
      <c r="C227" s="2" t="s">
        <v>24387</v>
      </c>
      <c r="D227" s="2" t="s">
        <v>11</v>
      </c>
      <c r="E227" s="2" t="s">
        <v>102</v>
      </c>
      <c r="F227" s="2" t="s">
        <v>1101</v>
      </c>
      <c r="G227" s="3" t="s">
        <v>24358</v>
      </c>
      <c r="H227" s="2" t="s">
        <v>24353</v>
      </c>
      <c r="I227" s="2" t="s">
        <v>380</v>
      </c>
      <c r="J227" s="2" t="s">
        <v>380</v>
      </c>
      <c r="K227" s="3">
        <v>3</v>
      </c>
      <c r="L227" s="2" t="s">
        <v>8281</v>
      </c>
      <c r="M227" s="3" t="s">
        <v>8282</v>
      </c>
      <c r="N227" s="3" t="s">
        <v>1098</v>
      </c>
      <c r="O227" s="2" t="s">
        <v>24354</v>
      </c>
      <c r="P227" s="9" t="s">
        <v>8283</v>
      </c>
    </row>
    <row r="228" spans="1:16" x14ac:dyDescent="0.25">
      <c r="A228" s="3" t="s">
        <v>620</v>
      </c>
      <c r="B228" s="3" t="s">
        <v>24618</v>
      </c>
      <c r="C228" s="2" t="s">
        <v>24387</v>
      </c>
      <c r="D228" s="2" t="s">
        <v>11</v>
      </c>
      <c r="E228" s="2" t="s">
        <v>102</v>
      </c>
      <c r="F228" s="2" t="s">
        <v>1101</v>
      </c>
      <c r="G228" s="3" t="s">
        <v>24360</v>
      </c>
      <c r="H228" s="2" t="s">
        <v>24353</v>
      </c>
      <c r="I228" s="2" t="s">
        <v>380</v>
      </c>
      <c r="J228" s="2" t="s">
        <v>380</v>
      </c>
      <c r="K228" s="3">
        <v>4</v>
      </c>
      <c r="L228" s="2" t="s">
        <v>8285</v>
      </c>
      <c r="M228" s="3" t="s">
        <v>8286</v>
      </c>
      <c r="N228" s="3" t="s">
        <v>1098</v>
      </c>
      <c r="O228" s="2" t="s">
        <v>24354</v>
      </c>
      <c r="P228" s="9" t="s">
        <v>8287</v>
      </c>
    </row>
    <row r="229" spans="1:16" x14ac:dyDescent="0.25">
      <c r="A229" s="3" t="s">
        <v>621</v>
      </c>
      <c r="B229" s="3" t="s">
        <v>24619</v>
      </c>
      <c r="C229" s="2" t="s">
        <v>24387</v>
      </c>
      <c r="D229" s="2" t="s">
        <v>11</v>
      </c>
      <c r="E229" s="2" t="s">
        <v>102</v>
      </c>
      <c r="F229" s="2" t="s">
        <v>1101</v>
      </c>
      <c r="G229" s="3" t="s">
        <v>24362</v>
      </c>
      <c r="H229" s="2" t="s">
        <v>24373</v>
      </c>
      <c r="I229" s="2" t="s">
        <v>397</v>
      </c>
      <c r="J229" s="2" t="s">
        <v>398</v>
      </c>
      <c r="K229" s="3">
        <v>1</v>
      </c>
      <c r="L229" s="2" t="s">
        <v>8329</v>
      </c>
      <c r="M229" s="3" t="s">
        <v>8330</v>
      </c>
      <c r="N229" s="3" t="s">
        <v>1098</v>
      </c>
      <c r="O229" s="2" t="s">
        <v>24374</v>
      </c>
      <c r="P229" s="9" t="s">
        <v>8331</v>
      </c>
    </row>
    <row r="230" spans="1:16" x14ac:dyDescent="0.25">
      <c r="A230" s="3" t="s">
        <v>24620</v>
      </c>
      <c r="B230" s="3" t="s">
        <v>24621</v>
      </c>
      <c r="C230" s="2" t="s">
        <v>24387</v>
      </c>
      <c r="D230" s="2" t="s">
        <v>11</v>
      </c>
      <c r="E230" s="2" t="s">
        <v>105</v>
      </c>
      <c r="F230" s="2" t="s">
        <v>1095</v>
      </c>
      <c r="G230" s="3" t="s">
        <v>24348</v>
      </c>
      <c r="H230" s="2" t="s">
        <v>24349</v>
      </c>
      <c r="I230" s="2" t="s">
        <v>380</v>
      </c>
      <c r="J230" s="2" t="s">
        <v>380</v>
      </c>
      <c r="K230" s="3">
        <v>0</v>
      </c>
      <c r="L230" s="2" t="s">
        <v>8417</v>
      </c>
      <c r="M230" s="3" t="s">
        <v>8418</v>
      </c>
      <c r="N230" s="3" t="s">
        <v>1098</v>
      </c>
      <c r="O230" s="2" t="s">
        <v>24350</v>
      </c>
      <c r="P230" s="9" t="s">
        <v>8419</v>
      </c>
    </row>
    <row r="231" spans="1:16" x14ac:dyDescent="0.25">
      <c r="A231" s="3" t="s">
        <v>622</v>
      </c>
      <c r="B231" s="3" t="s">
        <v>24622</v>
      </c>
      <c r="C231" s="2" t="s">
        <v>24387</v>
      </c>
      <c r="D231" s="2" t="s">
        <v>11</v>
      </c>
      <c r="E231" s="2" t="s">
        <v>105</v>
      </c>
      <c r="F231" s="2" t="s">
        <v>1101</v>
      </c>
      <c r="G231" s="3" t="s">
        <v>24352</v>
      </c>
      <c r="H231" s="2" t="s">
        <v>24353</v>
      </c>
      <c r="I231" s="2" t="s">
        <v>380</v>
      </c>
      <c r="J231" s="2" t="s">
        <v>380</v>
      </c>
      <c r="K231" s="3">
        <v>1</v>
      </c>
      <c r="L231" s="2" t="s">
        <v>8421</v>
      </c>
      <c r="M231" s="3" t="s">
        <v>8422</v>
      </c>
      <c r="N231" s="3" t="s">
        <v>1098</v>
      </c>
      <c r="O231" s="2" t="s">
        <v>24354</v>
      </c>
      <c r="P231" s="9" t="s">
        <v>8423</v>
      </c>
    </row>
    <row r="232" spans="1:16" x14ac:dyDescent="0.25">
      <c r="A232" s="3" t="s">
        <v>623</v>
      </c>
      <c r="B232" s="3" t="s">
        <v>24623</v>
      </c>
      <c r="C232" s="2" t="s">
        <v>24387</v>
      </c>
      <c r="D232" s="2" t="s">
        <v>11</v>
      </c>
      <c r="E232" s="2" t="s">
        <v>105</v>
      </c>
      <c r="F232" s="2" t="s">
        <v>1101</v>
      </c>
      <c r="G232" s="3" t="s">
        <v>24356</v>
      </c>
      <c r="H232" s="2" t="s">
        <v>24353</v>
      </c>
      <c r="I232" s="2" t="s">
        <v>380</v>
      </c>
      <c r="J232" s="2" t="s">
        <v>380</v>
      </c>
      <c r="K232" s="3">
        <v>2</v>
      </c>
      <c r="L232" s="2" t="s">
        <v>8425</v>
      </c>
      <c r="M232" s="3" t="s">
        <v>8426</v>
      </c>
      <c r="N232" s="3" t="s">
        <v>1098</v>
      </c>
      <c r="O232" s="2" t="s">
        <v>24354</v>
      </c>
      <c r="P232" s="9" t="s">
        <v>8427</v>
      </c>
    </row>
    <row r="233" spans="1:16" x14ac:dyDescent="0.25">
      <c r="A233" s="3" t="s">
        <v>624</v>
      </c>
      <c r="B233" s="3" t="s">
        <v>24624</v>
      </c>
      <c r="C233" s="2" t="s">
        <v>24387</v>
      </c>
      <c r="D233" s="2" t="s">
        <v>11</v>
      </c>
      <c r="E233" s="2" t="s">
        <v>105</v>
      </c>
      <c r="F233" s="2" t="s">
        <v>1101</v>
      </c>
      <c r="G233" s="3" t="s">
        <v>24358</v>
      </c>
      <c r="H233" s="2" t="s">
        <v>24353</v>
      </c>
      <c r="I233" s="2" t="s">
        <v>380</v>
      </c>
      <c r="J233" s="2" t="s">
        <v>380</v>
      </c>
      <c r="K233" s="3">
        <v>3</v>
      </c>
      <c r="L233" s="2" t="s">
        <v>8429</v>
      </c>
      <c r="M233" s="3" t="s">
        <v>8430</v>
      </c>
      <c r="N233" s="3" t="s">
        <v>1098</v>
      </c>
      <c r="O233" s="2" t="s">
        <v>24354</v>
      </c>
      <c r="P233" s="9" t="s">
        <v>8431</v>
      </c>
    </row>
    <row r="234" spans="1:16" x14ac:dyDescent="0.25">
      <c r="A234" s="3" t="s">
        <v>625</v>
      </c>
      <c r="B234" s="3" t="s">
        <v>24625</v>
      </c>
      <c r="C234" s="2" t="s">
        <v>24387</v>
      </c>
      <c r="D234" s="2" t="s">
        <v>11</v>
      </c>
      <c r="E234" s="2" t="s">
        <v>105</v>
      </c>
      <c r="F234" s="2" t="s">
        <v>1101</v>
      </c>
      <c r="G234" s="3" t="s">
        <v>24360</v>
      </c>
      <c r="H234" s="2" t="s">
        <v>24353</v>
      </c>
      <c r="I234" s="2" t="s">
        <v>380</v>
      </c>
      <c r="J234" s="2" t="s">
        <v>380</v>
      </c>
      <c r="K234" s="3">
        <v>4</v>
      </c>
      <c r="L234" s="2" t="s">
        <v>8433</v>
      </c>
      <c r="M234" s="3" t="s">
        <v>8434</v>
      </c>
      <c r="N234" s="3" t="s">
        <v>1098</v>
      </c>
      <c r="O234" s="2" t="s">
        <v>24354</v>
      </c>
      <c r="P234" s="9" t="s">
        <v>8435</v>
      </c>
    </row>
    <row r="235" spans="1:16" x14ac:dyDescent="0.25">
      <c r="A235" s="3" t="s">
        <v>626</v>
      </c>
      <c r="B235" s="3" t="s">
        <v>24626</v>
      </c>
      <c r="C235" s="2" t="s">
        <v>24387</v>
      </c>
      <c r="D235" s="2" t="s">
        <v>11</v>
      </c>
      <c r="E235" s="2" t="s">
        <v>105</v>
      </c>
      <c r="F235" s="2" t="s">
        <v>1101</v>
      </c>
      <c r="G235" s="3" t="s">
        <v>24362</v>
      </c>
      <c r="H235" s="2" t="s">
        <v>24353</v>
      </c>
      <c r="I235" s="2" t="s">
        <v>380</v>
      </c>
      <c r="J235" s="2" t="s">
        <v>380</v>
      </c>
      <c r="K235" s="3">
        <v>5</v>
      </c>
      <c r="L235" s="2" t="s">
        <v>8437</v>
      </c>
      <c r="M235" s="3" t="s">
        <v>8438</v>
      </c>
      <c r="N235" s="3" t="s">
        <v>1098</v>
      </c>
      <c r="O235" s="2" t="s">
        <v>24354</v>
      </c>
      <c r="P235" s="9" t="s">
        <v>8439</v>
      </c>
    </row>
    <row r="236" spans="1:16" x14ac:dyDescent="0.25">
      <c r="A236" s="3" t="s">
        <v>627</v>
      </c>
      <c r="B236" s="3" t="s">
        <v>24627</v>
      </c>
      <c r="C236" s="2" t="s">
        <v>24387</v>
      </c>
      <c r="D236" s="2" t="s">
        <v>11</v>
      </c>
      <c r="E236" s="2" t="s">
        <v>105</v>
      </c>
      <c r="F236" s="2" t="s">
        <v>1101</v>
      </c>
      <c r="G236" s="3" t="s">
        <v>24364</v>
      </c>
      <c r="H236" s="2" t="s">
        <v>24373</v>
      </c>
      <c r="I236" s="2" t="s">
        <v>372</v>
      </c>
      <c r="J236" s="2" t="s">
        <v>373</v>
      </c>
      <c r="K236" s="3">
        <v>1</v>
      </c>
      <c r="L236" s="2" t="s">
        <v>8601</v>
      </c>
      <c r="M236" s="3" t="s">
        <v>8602</v>
      </c>
      <c r="N236" s="3" t="s">
        <v>1098</v>
      </c>
      <c r="O236" s="2" t="s">
        <v>24374</v>
      </c>
      <c r="P236" s="9" t="s">
        <v>8603</v>
      </c>
    </row>
    <row r="237" spans="1:16" x14ac:dyDescent="0.25">
      <c r="A237" s="3" t="s">
        <v>628</v>
      </c>
      <c r="B237" s="3" t="s">
        <v>24628</v>
      </c>
      <c r="C237" s="2" t="s">
        <v>24387</v>
      </c>
      <c r="D237" s="2" t="s">
        <v>11</v>
      </c>
      <c r="E237" s="2" t="s">
        <v>105</v>
      </c>
      <c r="F237" s="2" t="s">
        <v>1101</v>
      </c>
      <c r="G237" s="3" t="s">
        <v>24366</v>
      </c>
      <c r="H237" s="2" t="s">
        <v>24373</v>
      </c>
      <c r="I237" s="2" t="s">
        <v>378</v>
      </c>
      <c r="J237" s="2" t="s">
        <v>378</v>
      </c>
      <c r="K237" s="3">
        <v>1</v>
      </c>
      <c r="L237" s="2" t="s">
        <v>8529</v>
      </c>
      <c r="M237" s="3" t="s">
        <v>8530</v>
      </c>
      <c r="N237" s="3" t="s">
        <v>1098</v>
      </c>
      <c r="O237" s="2" t="s">
        <v>24374</v>
      </c>
      <c r="P237" s="9" t="s">
        <v>8531</v>
      </c>
    </row>
    <row r="238" spans="1:16" x14ac:dyDescent="0.25">
      <c r="A238" s="3" t="s">
        <v>24629</v>
      </c>
      <c r="B238" s="3" t="s">
        <v>24630</v>
      </c>
      <c r="C238" s="2" t="s">
        <v>24387</v>
      </c>
      <c r="D238" s="2" t="s">
        <v>11</v>
      </c>
      <c r="E238" s="2" t="s">
        <v>108</v>
      </c>
      <c r="F238" s="2" t="s">
        <v>1095</v>
      </c>
      <c r="G238" s="3" t="s">
        <v>24348</v>
      </c>
      <c r="H238" s="2" t="s">
        <v>24631</v>
      </c>
      <c r="I238" s="2" t="s">
        <v>367</v>
      </c>
      <c r="J238" s="2" t="s">
        <v>368</v>
      </c>
      <c r="K238" s="3">
        <v>1</v>
      </c>
      <c r="L238" s="2" t="s">
        <v>8665</v>
      </c>
      <c r="M238" s="3" t="s">
        <v>8666</v>
      </c>
      <c r="N238" s="3" t="s">
        <v>1098</v>
      </c>
      <c r="O238" s="2" t="s">
        <v>24632</v>
      </c>
      <c r="P238" s="9" t="s">
        <v>8667</v>
      </c>
    </row>
    <row r="239" spans="1:16" x14ac:dyDescent="0.25">
      <c r="A239" s="3" t="s">
        <v>629</v>
      </c>
      <c r="B239" s="3" t="s">
        <v>24633</v>
      </c>
      <c r="C239" s="2" t="s">
        <v>24387</v>
      </c>
      <c r="D239" s="2" t="s">
        <v>11</v>
      </c>
      <c r="E239" s="2" t="s">
        <v>108</v>
      </c>
      <c r="F239" s="2" t="s">
        <v>1101</v>
      </c>
      <c r="G239" s="3" t="s">
        <v>24352</v>
      </c>
      <c r="H239" s="2" t="s">
        <v>24353</v>
      </c>
      <c r="I239" s="2" t="s">
        <v>367</v>
      </c>
      <c r="J239" s="2" t="s">
        <v>368</v>
      </c>
      <c r="K239" s="3">
        <v>2</v>
      </c>
      <c r="L239" s="2" t="s">
        <v>8669</v>
      </c>
      <c r="M239" s="3" t="s">
        <v>8670</v>
      </c>
      <c r="N239" s="3" t="s">
        <v>1098</v>
      </c>
      <c r="O239" s="2" t="s">
        <v>24354</v>
      </c>
      <c r="P239" s="9" t="s">
        <v>8671</v>
      </c>
    </row>
    <row r="240" spans="1:16" x14ac:dyDescent="0.25">
      <c r="A240" s="3" t="s">
        <v>630</v>
      </c>
      <c r="B240" s="3" t="s">
        <v>24634</v>
      </c>
      <c r="C240" s="2" t="s">
        <v>24387</v>
      </c>
      <c r="D240" s="2" t="s">
        <v>11</v>
      </c>
      <c r="E240" s="2" t="s">
        <v>108</v>
      </c>
      <c r="F240" s="2" t="s">
        <v>1101</v>
      </c>
      <c r="G240" s="3" t="s">
        <v>24356</v>
      </c>
      <c r="H240" s="2" t="s">
        <v>24353</v>
      </c>
      <c r="I240" s="2" t="s">
        <v>367</v>
      </c>
      <c r="J240" s="2" t="s">
        <v>368</v>
      </c>
      <c r="K240" s="3">
        <v>3</v>
      </c>
      <c r="L240" s="2" t="s">
        <v>8673</v>
      </c>
      <c r="M240" s="3" t="s">
        <v>8674</v>
      </c>
      <c r="N240" s="3" t="s">
        <v>1098</v>
      </c>
      <c r="O240" s="2" t="s">
        <v>24354</v>
      </c>
      <c r="P240" s="9" t="s">
        <v>8675</v>
      </c>
    </row>
    <row r="241" spans="1:16" x14ac:dyDescent="0.25">
      <c r="A241" s="3" t="s">
        <v>631</v>
      </c>
      <c r="B241" s="3" t="s">
        <v>24635</v>
      </c>
      <c r="C241" s="2" t="s">
        <v>24387</v>
      </c>
      <c r="D241" s="2" t="s">
        <v>11</v>
      </c>
      <c r="E241" s="2" t="s">
        <v>108</v>
      </c>
      <c r="F241" s="2" t="s">
        <v>1101</v>
      </c>
      <c r="G241" s="3" t="s">
        <v>24358</v>
      </c>
      <c r="H241" s="2" t="s">
        <v>24353</v>
      </c>
      <c r="I241" s="2" t="s">
        <v>367</v>
      </c>
      <c r="J241" s="2" t="s">
        <v>368</v>
      </c>
      <c r="K241" s="3">
        <v>4</v>
      </c>
      <c r="L241" s="2" t="s">
        <v>8677</v>
      </c>
      <c r="M241" s="3" t="s">
        <v>8678</v>
      </c>
      <c r="N241" s="3" t="s">
        <v>1098</v>
      </c>
      <c r="O241" s="2" t="s">
        <v>24354</v>
      </c>
      <c r="P241" s="9" t="s">
        <v>8679</v>
      </c>
    </row>
    <row r="242" spans="1:16" x14ac:dyDescent="0.25">
      <c r="A242" s="3" t="s">
        <v>632</v>
      </c>
      <c r="B242" s="3" t="s">
        <v>24636</v>
      </c>
      <c r="C242" s="2" t="s">
        <v>24387</v>
      </c>
      <c r="D242" s="2" t="s">
        <v>11</v>
      </c>
      <c r="E242" s="2" t="s">
        <v>108</v>
      </c>
      <c r="F242" s="2" t="s">
        <v>1101</v>
      </c>
      <c r="G242" s="3" t="s">
        <v>24360</v>
      </c>
      <c r="H242" s="2" t="s">
        <v>24353</v>
      </c>
      <c r="I242" s="2" t="s">
        <v>367</v>
      </c>
      <c r="J242" s="2" t="s">
        <v>368</v>
      </c>
      <c r="K242" s="3">
        <v>5</v>
      </c>
      <c r="L242" s="2" t="s">
        <v>8681</v>
      </c>
      <c r="M242" s="3" t="s">
        <v>8682</v>
      </c>
      <c r="N242" s="3" t="s">
        <v>1098</v>
      </c>
      <c r="O242" s="2" t="s">
        <v>24354</v>
      </c>
      <c r="P242" s="9" t="s">
        <v>8683</v>
      </c>
    </row>
    <row r="243" spans="1:16" x14ac:dyDescent="0.25">
      <c r="A243" s="3" t="s">
        <v>633</v>
      </c>
      <c r="B243" s="3" t="s">
        <v>24637</v>
      </c>
      <c r="C243" s="2" t="s">
        <v>24387</v>
      </c>
      <c r="D243" s="2" t="s">
        <v>11</v>
      </c>
      <c r="E243" s="2" t="s">
        <v>108</v>
      </c>
      <c r="F243" s="2" t="s">
        <v>1101</v>
      </c>
      <c r="G243" s="3" t="s">
        <v>24362</v>
      </c>
      <c r="H243" s="2" t="s">
        <v>24373</v>
      </c>
      <c r="I243" s="2" t="s">
        <v>364</v>
      </c>
      <c r="J243" s="2" t="s">
        <v>365</v>
      </c>
      <c r="K243" s="3">
        <v>1</v>
      </c>
      <c r="L243" s="2" t="s">
        <v>8721</v>
      </c>
      <c r="M243" s="3" t="s">
        <v>8722</v>
      </c>
      <c r="N243" s="3" t="s">
        <v>1098</v>
      </c>
      <c r="O243" s="2" t="s">
        <v>24374</v>
      </c>
      <c r="P243" s="9" t="s">
        <v>8723</v>
      </c>
    </row>
    <row r="244" spans="1:16" x14ac:dyDescent="0.25">
      <c r="A244" s="3" t="s">
        <v>24638</v>
      </c>
      <c r="B244" s="3" t="s">
        <v>24639</v>
      </c>
      <c r="C244" s="2" t="s">
        <v>24387</v>
      </c>
      <c r="D244" s="2" t="s">
        <v>11</v>
      </c>
      <c r="E244" s="2" t="s">
        <v>111</v>
      </c>
      <c r="F244" s="2" t="s">
        <v>1095</v>
      </c>
      <c r="G244" s="3" t="s">
        <v>24348</v>
      </c>
      <c r="H244" s="2" t="s">
        <v>24349</v>
      </c>
      <c r="I244" s="2" t="s">
        <v>370</v>
      </c>
      <c r="J244" s="2" t="s">
        <v>370</v>
      </c>
      <c r="K244" s="3">
        <v>0</v>
      </c>
      <c r="L244" s="2" t="s">
        <v>8973</v>
      </c>
      <c r="M244" s="3" t="s">
        <v>8974</v>
      </c>
      <c r="N244" s="3" t="s">
        <v>1098</v>
      </c>
      <c r="O244" s="2" t="s">
        <v>24350</v>
      </c>
      <c r="P244" s="9" t="s">
        <v>8975</v>
      </c>
    </row>
    <row r="245" spans="1:16" x14ac:dyDescent="0.25">
      <c r="A245" s="3" t="s">
        <v>636</v>
      </c>
      <c r="B245" s="3" t="s">
        <v>24640</v>
      </c>
      <c r="C245" s="2" t="s">
        <v>24387</v>
      </c>
      <c r="D245" s="2" t="s">
        <v>11</v>
      </c>
      <c r="E245" s="2" t="s">
        <v>111</v>
      </c>
      <c r="F245" s="2" t="s">
        <v>1101</v>
      </c>
      <c r="G245" s="3" t="s">
        <v>24352</v>
      </c>
      <c r="H245" s="2" t="s">
        <v>24353</v>
      </c>
      <c r="I245" s="2" t="s">
        <v>370</v>
      </c>
      <c r="J245" s="2" t="s">
        <v>370</v>
      </c>
      <c r="K245" s="3">
        <v>1</v>
      </c>
      <c r="L245" s="2" t="s">
        <v>8977</v>
      </c>
      <c r="M245" s="3" t="s">
        <v>8978</v>
      </c>
      <c r="N245" s="3" t="s">
        <v>1098</v>
      </c>
      <c r="O245" s="2" t="s">
        <v>24354</v>
      </c>
      <c r="P245" s="9" t="s">
        <v>8979</v>
      </c>
    </row>
    <row r="246" spans="1:16" x14ac:dyDescent="0.25">
      <c r="A246" s="3" t="s">
        <v>637</v>
      </c>
      <c r="B246" s="3" t="s">
        <v>24641</v>
      </c>
      <c r="C246" s="2" t="s">
        <v>24387</v>
      </c>
      <c r="D246" s="2" t="s">
        <v>11</v>
      </c>
      <c r="E246" s="2" t="s">
        <v>111</v>
      </c>
      <c r="F246" s="2" t="s">
        <v>1101</v>
      </c>
      <c r="G246" s="3" t="s">
        <v>24356</v>
      </c>
      <c r="H246" s="2" t="s">
        <v>24353</v>
      </c>
      <c r="I246" s="2" t="s">
        <v>370</v>
      </c>
      <c r="J246" s="2" t="s">
        <v>370</v>
      </c>
      <c r="K246" s="3">
        <v>2</v>
      </c>
      <c r="L246" s="2" t="s">
        <v>8981</v>
      </c>
      <c r="M246" s="3" t="s">
        <v>8982</v>
      </c>
      <c r="N246" s="3" t="s">
        <v>1098</v>
      </c>
      <c r="O246" s="2" t="s">
        <v>24354</v>
      </c>
      <c r="P246" s="9" t="s">
        <v>8983</v>
      </c>
    </row>
    <row r="247" spans="1:16" x14ac:dyDescent="0.25">
      <c r="A247" s="3" t="s">
        <v>638</v>
      </c>
      <c r="B247" s="3" t="s">
        <v>24642</v>
      </c>
      <c r="C247" s="2" t="s">
        <v>24387</v>
      </c>
      <c r="D247" s="2" t="s">
        <v>11</v>
      </c>
      <c r="E247" s="2" t="s">
        <v>111</v>
      </c>
      <c r="F247" s="2" t="s">
        <v>1101</v>
      </c>
      <c r="G247" s="3" t="s">
        <v>24358</v>
      </c>
      <c r="H247" s="2" t="s">
        <v>24353</v>
      </c>
      <c r="I247" s="2" t="s">
        <v>370</v>
      </c>
      <c r="J247" s="2" t="s">
        <v>370</v>
      </c>
      <c r="K247" s="3">
        <v>3</v>
      </c>
      <c r="L247" s="2" t="s">
        <v>8985</v>
      </c>
      <c r="M247" s="3" t="s">
        <v>8986</v>
      </c>
      <c r="N247" s="3" t="s">
        <v>1098</v>
      </c>
      <c r="O247" s="2" t="s">
        <v>24354</v>
      </c>
      <c r="P247" s="9" t="s">
        <v>8987</v>
      </c>
    </row>
    <row r="248" spans="1:16" x14ac:dyDescent="0.25">
      <c r="A248" s="3" t="s">
        <v>639</v>
      </c>
      <c r="B248" s="3" t="s">
        <v>24643</v>
      </c>
      <c r="C248" s="2" t="s">
        <v>24387</v>
      </c>
      <c r="D248" s="2" t="s">
        <v>11</v>
      </c>
      <c r="E248" s="2" t="s">
        <v>111</v>
      </c>
      <c r="F248" s="2" t="s">
        <v>1101</v>
      </c>
      <c r="G248" s="3" t="s">
        <v>24360</v>
      </c>
      <c r="H248" s="2" t="s">
        <v>24353</v>
      </c>
      <c r="I248" s="2" t="s">
        <v>370</v>
      </c>
      <c r="J248" s="2" t="s">
        <v>370</v>
      </c>
      <c r="K248" s="3">
        <v>4</v>
      </c>
      <c r="L248" s="2" t="s">
        <v>8989</v>
      </c>
      <c r="M248" s="3" t="s">
        <v>8990</v>
      </c>
      <c r="N248" s="3" t="s">
        <v>1098</v>
      </c>
      <c r="O248" s="2" t="s">
        <v>24354</v>
      </c>
      <c r="P248" s="9" t="s">
        <v>8991</v>
      </c>
    </row>
    <row r="249" spans="1:16" x14ac:dyDescent="0.25">
      <c r="A249" s="3" t="s">
        <v>640</v>
      </c>
      <c r="B249" s="3" t="s">
        <v>24644</v>
      </c>
      <c r="C249" s="2" t="s">
        <v>24387</v>
      </c>
      <c r="D249" s="2" t="s">
        <v>11</v>
      </c>
      <c r="E249" s="2" t="s">
        <v>111</v>
      </c>
      <c r="F249" s="2" t="s">
        <v>1101</v>
      </c>
      <c r="G249" s="3" t="s">
        <v>24362</v>
      </c>
      <c r="H249" s="2" t="s">
        <v>24353</v>
      </c>
      <c r="I249" s="2" t="s">
        <v>370</v>
      </c>
      <c r="J249" s="2" t="s">
        <v>370</v>
      </c>
      <c r="K249" s="3">
        <v>5</v>
      </c>
      <c r="L249" s="2" t="s">
        <v>8993</v>
      </c>
      <c r="M249" s="3" t="s">
        <v>8994</v>
      </c>
      <c r="N249" s="3" t="s">
        <v>1098</v>
      </c>
      <c r="O249" s="2" t="s">
        <v>24354</v>
      </c>
      <c r="P249" s="9" t="s">
        <v>8995</v>
      </c>
    </row>
    <row r="250" spans="1:16" x14ac:dyDescent="0.25">
      <c r="A250" s="3" t="s">
        <v>641</v>
      </c>
      <c r="B250" s="3" t="s">
        <v>24645</v>
      </c>
      <c r="C250" s="2" t="s">
        <v>24387</v>
      </c>
      <c r="D250" s="2" t="s">
        <v>11</v>
      </c>
      <c r="E250" s="2" t="s">
        <v>111</v>
      </c>
      <c r="F250" s="2" t="s">
        <v>1101</v>
      </c>
      <c r="G250" s="3" t="s">
        <v>24364</v>
      </c>
      <c r="H250" s="2" t="s">
        <v>24373</v>
      </c>
      <c r="I250" s="2" t="s">
        <v>397</v>
      </c>
      <c r="J250" s="2" t="s">
        <v>398</v>
      </c>
      <c r="K250" s="3">
        <v>1</v>
      </c>
      <c r="L250" s="2" t="s">
        <v>9049</v>
      </c>
      <c r="M250" s="3" t="s">
        <v>9050</v>
      </c>
      <c r="N250" s="3" t="s">
        <v>1098</v>
      </c>
      <c r="O250" s="2" t="s">
        <v>24374</v>
      </c>
      <c r="P250" s="9" t="s">
        <v>9051</v>
      </c>
    </row>
    <row r="251" spans="1:16" x14ac:dyDescent="0.25">
      <c r="A251" s="3" t="s">
        <v>642</v>
      </c>
      <c r="B251" s="3" t="s">
        <v>24646</v>
      </c>
      <c r="C251" s="2" t="s">
        <v>24387</v>
      </c>
      <c r="D251" s="2" t="s">
        <v>11</v>
      </c>
      <c r="E251" s="2" t="s">
        <v>111</v>
      </c>
      <c r="F251" s="2" t="s">
        <v>1101</v>
      </c>
      <c r="G251" s="3" t="s">
        <v>24366</v>
      </c>
      <c r="H251" s="2" t="s">
        <v>24373</v>
      </c>
      <c r="I251" s="2" t="s">
        <v>380</v>
      </c>
      <c r="J251" s="2" t="s">
        <v>380</v>
      </c>
      <c r="K251" s="3">
        <v>1</v>
      </c>
      <c r="L251" s="2" t="s">
        <v>8869</v>
      </c>
      <c r="M251" s="3" t="s">
        <v>8870</v>
      </c>
      <c r="N251" s="3" t="s">
        <v>1098</v>
      </c>
      <c r="O251" s="2" t="s">
        <v>24374</v>
      </c>
      <c r="P251" s="9" t="s">
        <v>8871</v>
      </c>
    </row>
    <row r="252" spans="1:16" x14ac:dyDescent="0.25">
      <c r="A252" s="3" t="s">
        <v>24647</v>
      </c>
      <c r="B252" s="3" t="s">
        <v>24648</v>
      </c>
      <c r="C252" s="2" t="s">
        <v>24347</v>
      </c>
      <c r="D252" s="2" t="s">
        <v>20</v>
      </c>
      <c r="E252" s="2" t="s">
        <v>12</v>
      </c>
      <c r="F252" s="2" t="s">
        <v>18037</v>
      </c>
      <c r="G252" s="3" t="s">
        <v>24348</v>
      </c>
      <c r="H252" s="2" t="s">
        <v>24349</v>
      </c>
      <c r="I252" s="2" t="s">
        <v>387</v>
      </c>
      <c r="J252" s="2" t="s">
        <v>388</v>
      </c>
      <c r="K252" s="3">
        <v>0</v>
      </c>
      <c r="L252" s="2" t="s">
        <v>19400</v>
      </c>
      <c r="M252" s="3" t="s">
        <v>19401</v>
      </c>
      <c r="N252" s="3" t="s">
        <v>1098</v>
      </c>
      <c r="O252" s="2" t="s">
        <v>24350</v>
      </c>
      <c r="P252" s="9" t="s">
        <v>19402</v>
      </c>
    </row>
    <row r="253" spans="1:16" x14ac:dyDescent="0.25">
      <c r="A253" s="3" t="s">
        <v>645</v>
      </c>
      <c r="B253" s="3" t="s">
        <v>24649</v>
      </c>
      <c r="C253" s="2" t="s">
        <v>24347</v>
      </c>
      <c r="D253" s="2" t="s">
        <v>20</v>
      </c>
      <c r="E253" s="2" t="s">
        <v>12</v>
      </c>
      <c r="F253" s="2" t="s">
        <v>18042</v>
      </c>
      <c r="G253" s="3" t="s">
        <v>24352</v>
      </c>
      <c r="H253" s="2" t="s">
        <v>24353</v>
      </c>
      <c r="I253" s="2" t="s">
        <v>387</v>
      </c>
      <c r="J253" s="2" t="s">
        <v>388</v>
      </c>
      <c r="K253" s="3">
        <v>1</v>
      </c>
      <c r="L253" s="2" t="s">
        <v>19404</v>
      </c>
      <c r="M253" s="3" t="s">
        <v>19405</v>
      </c>
      <c r="N253" s="3" t="s">
        <v>1098</v>
      </c>
      <c r="O253" s="2" t="s">
        <v>24354</v>
      </c>
      <c r="P253" s="9" t="s">
        <v>19406</v>
      </c>
    </row>
    <row r="254" spans="1:16" x14ac:dyDescent="0.25">
      <c r="A254" s="3" t="s">
        <v>646</v>
      </c>
      <c r="B254" s="3" t="s">
        <v>24650</v>
      </c>
      <c r="C254" s="2" t="s">
        <v>24347</v>
      </c>
      <c r="D254" s="2" t="s">
        <v>20</v>
      </c>
      <c r="E254" s="2" t="s">
        <v>12</v>
      </c>
      <c r="F254" s="2" t="s">
        <v>18042</v>
      </c>
      <c r="G254" s="3" t="s">
        <v>24356</v>
      </c>
      <c r="H254" s="2" t="s">
        <v>24353</v>
      </c>
      <c r="I254" s="2" t="s">
        <v>387</v>
      </c>
      <c r="J254" s="2" t="s">
        <v>388</v>
      </c>
      <c r="K254" s="3">
        <v>2</v>
      </c>
      <c r="L254" s="2" t="s">
        <v>19408</v>
      </c>
      <c r="M254" s="3" t="s">
        <v>19409</v>
      </c>
      <c r="N254" s="3" t="s">
        <v>1098</v>
      </c>
      <c r="O254" s="2" t="s">
        <v>24354</v>
      </c>
      <c r="P254" s="9" t="s">
        <v>19410</v>
      </c>
    </row>
    <row r="255" spans="1:16" x14ac:dyDescent="0.25">
      <c r="A255" s="3" t="s">
        <v>647</v>
      </c>
      <c r="B255" s="3" t="s">
        <v>24651</v>
      </c>
      <c r="C255" s="2" t="s">
        <v>24347</v>
      </c>
      <c r="D255" s="2" t="s">
        <v>20</v>
      </c>
      <c r="E255" s="2" t="s">
        <v>12</v>
      </c>
      <c r="F255" s="2" t="s">
        <v>18042</v>
      </c>
      <c r="G255" s="3" t="s">
        <v>24358</v>
      </c>
      <c r="H255" s="2" t="s">
        <v>24353</v>
      </c>
      <c r="I255" s="2" t="s">
        <v>387</v>
      </c>
      <c r="J255" s="2" t="s">
        <v>388</v>
      </c>
      <c r="K255" s="3">
        <v>3</v>
      </c>
      <c r="L255" s="2" t="s">
        <v>19412</v>
      </c>
      <c r="M255" s="3" t="s">
        <v>19413</v>
      </c>
      <c r="N255" s="3" t="s">
        <v>1098</v>
      </c>
      <c r="O255" s="2" t="s">
        <v>24354</v>
      </c>
      <c r="P255" s="9" t="s">
        <v>19414</v>
      </c>
    </row>
    <row r="256" spans="1:16" x14ac:dyDescent="0.25">
      <c r="A256" s="3" t="s">
        <v>648</v>
      </c>
      <c r="B256" s="3" t="s">
        <v>24652</v>
      </c>
      <c r="C256" s="2" t="s">
        <v>24347</v>
      </c>
      <c r="D256" s="2" t="s">
        <v>20</v>
      </c>
      <c r="E256" s="2" t="s">
        <v>12</v>
      </c>
      <c r="F256" s="2" t="s">
        <v>18042</v>
      </c>
      <c r="G256" s="3" t="s">
        <v>24360</v>
      </c>
      <c r="H256" s="2" t="s">
        <v>24353</v>
      </c>
      <c r="I256" s="2" t="s">
        <v>387</v>
      </c>
      <c r="J256" s="2" t="s">
        <v>388</v>
      </c>
      <c r="K256" s="3">
        <v>5</v>
      </c>
      <c r="L256" s="2" t="s">
        <v>19420</v>
      </c>
      <c r="M256" s="3" t="s">
        <v>19421</v>
      </c>
      <c r="N256" s="3" t="s">
        <v>1098</v>
      </c>
      <c r="O256" s="2" t="s">
        <v>24354</v>
      </c>
      <c r="P256" s="9" t="s">
        <v>19422</v>
      </c>
    </row>
    <row r="257" spans="1:16" x14ac:dyDescent="0.25">
      <c r="A257" s="3" t="s">
        <v>649</v>
      </c>
      <c r="B257" s="3" t="s">
        <v>24653</v>
      </c>
      <c r="C257" s="2" t="s">
        <v>24347</v>
      </c>
      <c r="D257" s="2" t="s">
        <v>20</v>
      </c>
      <c r="E257" s="2" t="s">
        <v>12</v>
      </c>
      <c r="F257" s="2" t="s">
        <v>18042</v>
      </c>
      <c r="G257" s="3" t="s">
        <v>24362</v>
      </c>
      <c r="H257" s="2" t="s">
        <v>24353</v>
      </c>
      <c r="I257" s="2" t="s">
        <v>387</v>
      </c>
      <c r="J257" s="2" t="s">
        <v>388</v>
      </c>
      <c r="K257" s="3">
        <v>6</v>
      </c>
      <c r="L257" s="2" t="s">
        <v>19424</v>
      </c>
      <c r="M257" s="3" t="s">
        <v>19425</v>
      </c>
      <c r="N257" s="3" t="s">
        <v>1098</v>
      </c>
      <c r="O257" s="2" t="s">
        <v>24354</v>
      </c>
      <c r="P257" s="9" t="s">
        <v>19426</v>
      </c>
    </row>
    <row r="258" spans="1:16" x14ac:dyDescent="0.25">
      <c r="A258" s="3" t="s">
        <v>650</v>
      </c>
      <c r="B258" s="3" t="s">
        <v>24654</v>
      </c>
      <c r="C258" s="2" t="s">
        <v>24347</v>
      </c>
      <c r="D258" s="2" t="s">
        <v>20</v>
      </c>
      <c r="E258" s="2" t="s">
        <v>12</v>
      </c>
      <c r="F258" s="2" t="s">
        <v>18042</v>
      </c>
      <c r="G258" s="3" t="s">
        <v>24364</v>
      </c>
      <c r="H258" s="2" t="s">
        <v>24353</v>
      </c>
      <c r="I258" s="2" t="s">
        <v>387</v>
      </c>
      <c r="J258" s="2" t="s">
        <v>388</v>
      </c>
      <c r="K258" s="3">
        <v>7</v>
      </c>
      <c r="L258" s="2" t="s">
        <v>19428</v>
      </c>
      <c r="M258" s="3" t="s">
        <v>19429</v>
      </c>
      <c r="N258" s="3" t="s">
        <v>1098</v>
      </c>
      <c r="O258" s="2" t="s">
        <v>24354</v>
      </c>
      <c r="P258" s="9" t="s">
        <v>19430</v>
      </c>
    </row>
    <row r="259" spans="1:16" x14ac:dyDescent="0.25">
      <c r="A259" s="3" t="s">
        <v>651</v>
      </c>
      <c r="B259" s="3" t="s">
        <v>24655</v>
      </c>
      <c r="C259" s="2" t="s">
        <v>24347</v>
      </c>
      <c r="D259" s="2" t="s">
        <v>20</v>
      </c>
      <c r="E259" s="2" t="s">
        <v>12</v>
      </c>
      <c r="F259" s="2" t="s">
        <v>18042</v>
      </c>
      <c r="G259" s="3" t="s">
        <v>24366</v>
      </c>
      <c r="H259" s="2" t="s">
        <v>24373</v>
      </c>
      <c r="I259" s="2" t="s">
        <v>372</v>
      </c>
      <c r="J259" s="2" t="s">
        <v>373</v>
      </c>
      <c r="K259" s="3">
        <v>1</v>
      </c>
      <c r="L259" s="2" t="s">
        <v>19889</v>
      </c>
      <c r="M259" s="3" t="s">
        <v>19890</v>
      </c>
      <c r="N259" s="3" t="s">
        <v>1098</v>
      </c>
      <c r="O259" s="2" t="s">
        <v>24374</v>
      </c>
      <c r="P259" s="9" t="s">
        <v>19891</v>
      </c>
    </row>
    <row r="260" spans="1:16" x14ac:dyDescent="0.25">
      <c r="A260" s="3" t="s">
        <v>652</v>
      </c>
      <c r="B260" s="3" t="s">
        <v>24656</v>
      </c>
      <c r="C260" s="2" t="s">
        <v>24347</v>
      </c>
      <c r="D260" s="2" t="s">
        <v>20</v>
      </c>
      <c r="E260" s="2" t="s">
        <v>12</v>
      </c>
      <c r="F260" s="2" t="s">
        <v>18042</v>
      </c>
      <c r="G260" s="3" t="s">
        <v>24368</v>
      </c>
      <c r="H260" s="2" t="s">
        <v>24373</v>
      </c>
      <c r="I260" s="2" t="s">
        <v>367</v>
      </c>
      <c r="J260" s="2" t="s">
        <v>368</v>
      </c>
      <c r="K260" s="3">
        <v>2</v>
      </c>
      <c r="L260" s="2" t="s">
        <v>19452</v>
      </c>
      <c r="M260" s="3" t="s">
        <v>19453</v>
      </c>
      <c r="N260" s="3" t="s">
        <v>1098</v>
      </c>
      <c r="O260" s="2" t="s">
        <v>24374</v>
      </c>
      <c r="P260" s="9" t="s">
        <v>19454</v>
      </c>
    </row>
    <row r="261" spans="1:16" x14ac:dyDescent="0.25">
      <c r="A261" s="3" t="s">
        <v>653</v>
      </c>
      <c r="B261" s="3" t="s">
        <v>24657</v>
      </c>
      <c r="C261" s="2" t="s">
        <v>24347</v>
      </c>
      <c r="D261" s="2" t="s">
        <v>20</v>
      </c>
      <c r="E261" s="2" t="s">
        <v>12</v>
      </c>
      <c r="F261" s="2" t="s">
        <v>18042</v>
      </c>
      <c r="G261" s="3" t="s">
        <v>24370</v>
      </c>
      <c r="H261" s="2" t="s">
        <v>24373</v>
      </c>
      <c r="I261" s="2" t="s">
        <v>370</v>
      </c>
      <c r="J261" s="2" t="s">
        <v>370</v>
      </c>
      <c r="K261" s="3">
        <v>1</v>
      </c>
      <c r="L261" s="2" t="s">
        <v>19625</v>
      </c>
      <c r="M261" s="3" t="s">
        <v>19626</v>
      </c>
      <c r="N261" s="3" t="s">
        <v>1098</v>
      </c>
      <c r="O261" s="2" t="s">
        <v>24374</v>
      </c>
      <c r="P261" s="9" t="s">
        <v>19627</v>
      </c>
    </row>
    <row r="262" spans="1:16" x14ac:dyDescent="0.25">
      <c r="A262" s="3" t="s">
        <v>24658</v>
      </c>
      <c r="B262" s="3" t="s">
        <v>24659</v>
      </c>
      <c r="C262" s="2" t="s">
        <v>24387</v>
      </c>
      <c r="D262" s="2" t="s">
        <v>20</v>
      </c>
      <c r="E262" s="2" t="s">
        <v>182</v>
      </c>
      <c r="F262" s="2" t="s">
        <v>1095</v>
      </c>
      <c r="G262" s="3" t="s">
        <v>24348</v>
      </c>
      <c r="H262" s="2" t="s">
        <v>24349</v>
      </c>
      <c r="I262" s="2" t="s">
        <v>390</v>
      </c>
      <c r="J262" s="2" t="s">
        <v>390</v>
      </c>
      <c r="K262" s="3">
        <v>0</v>
      </c>
      <c r="L262" s="2" t="s">
        <v>9301</v>
      </c>
      <c r="M262" s="3" t="s">
        <v>9302</v>
      </c>
      <c r="N262" s="3" t="s">
        <v>1098</v>
      </c>
      <c r="O262" s="2" t="s">
        <v>24350</v>
      </c>
      <c r="P262" s="9" t="s">
        <v>9303</v>
      </c>
    </row>
    <row r="263" spans="1:16" x14ac:dyDescent="0.25">
      <c r="A263" s="3" t="s">
        <v>661</v>
      </c>
      <c r="B263" s="3" t="s">
        <v>24660</v>
      </c>
      <c r="C263" s="2" t="s">
        <v>24387</v>
      </c>
      <c r="D263" s="2" t="s">
        <v>20</v>
      </c>
      <c r="E263" s="2" t="s">
        <v>182</v>
      </c>
      <c r="F263" s="2" t="s">
        <v>1101</v>
      </c>
      <c r="G263" s="3" t="s">
        <v>24352</v>
      </c>
      <c r="H263" s="2" t="s">
        <v>24353</v>
      </c>
      <c r="I263" s="2" t="s">
        <v>390</v>
      </c>
      <c r="J263" s="2" t="s">
        <v>390</v>
      </c>
      <c r="K263" s="3">
        <v>1</v>
      </c>
      <c r="L263" s="2" t="s">
        <v>9305</v>
      </c>
      <c r="M263" s="3" t="s">
        <v>9306</v>
      </c>
      <c r="N263" s="3" t="s">
        <v>1098</v>
      </c>
      <c r="O263" s="2" t="s">
        <v>24354</v>
      </c>
      <c r="P263" s="9" t="s">
        <v>9307</v>
      </c>
    </row>
    <row r="264" spans="1:16" x14ac:dyDescent="0.25">
      <c r="A264" s="3" t="s">
        <v>662</v>
      </c>
      <c r="B264" s="3" t="s">
        <v>24661</v>
      </c>
      <c r="C264" s="2" t="s">
        <v>24387</v>
      </c>
      <c r="D264" s="2" t="s">
        <v>20</v>
      </c>
      <c r="E264" s="2" t="s">
        <v>182</v>
      </c>
      <c r="F264" s="2" t="s">
        <v>1101</v>
      </c>
      <c r="G264" s="3" t="s">
        <v>24356</v>
      </c>
      <c r="H264" s="2" t="s">
        <v>24353</v>
      </c>
      <c r="I264" s="2" t="s">
        <v>390</v>
      </c>
      <c r="J264" s="2" t="s">
        <v>390</v>
      </c>
      <c r="K264" s="3">
        <v>2</v>
      </c>
      <c r="L264" s="2" t="s">
        <v>9309</v>
      </c>
      <c r="M264" s="3" t="s">
        <v>9310</v>
      </c>
      <c r="N264" s="3" t="s">
        <v>1098</v>
      </c>
      <c r="O264" s="2" t="s">
        <v>24354</v>
      </c>
      <c r="P264" s="9" t="s">
        <v>9311</v>
      </c>
    </row>
    <row r="265" spans="1:16" x14ac:dyDescent="0.25">
      <c r="A265" s="3" t="s">
        <v>663</v>
      </c>
      <c r="B265" s="3" t="s">
        <v>24662</v>
      </c>
      <c r="C265" s="2" t="s">
        <v>24387</v>
      </c>
      <c r="D265" s="2" t="s">
        <v>20</v>
      </c>
      <c r="E265" s="2" t="s">
        <v>182</v>
      </c>
      <c r="F265" s="2" t="s">
        <v>1101</v>
      </c>
      <c r="G265" s="3" t="s">
        <v>24358</v>
      </c>
      <c r="H265" s="2" t="s">
        <v>24353</v>
      </c>
      <c r="I265" s="2" t="s">
        <v>390</v>
      </c>
      <c r="J265" s="2" t="s">
        <v>390</v>
      </c>
      <c r="K265" s="3">
        <v>3</v>
      </c>
      <c r="L265" s="2" t="s">
        <v>9313</v>
      </c>
      <c r="M265" s="3" t="s">
        <v>9314</v>
      </c>
      <c r="N265" s="3" t="s">
        <v>1098</v>
      </c>
      <c r="O265" s="2" t="s">
        <v>24354</v>
      </c>
      <c r="P265" s="9" t="s">
        <v>9315</v>
      </c>
    </row>
    <row r="266" spans="1:16" x14ac:dyDescent="0.25">
      <c r="A266" s="3" t="s">
        <v>664</v>
      </c>
      <c r="B266" s="3" t="s">
        <v>24663</v>
      </c>
      <c r="C266" s="2" t="s">
        <v>24387</v>
      </c>
      <c r="D266" s="2" t="s">
        <v>20</v>
      </c>
      <c r="E266" s="2" t="s">
        <v>182</v>
      </c>
      <c r="F266" s="2" t="s">
        <v>1101</v>
      </c>
      <c r="G266" s="3" t="s">
        <v>24360</v>
      </c>
      <c r="H266" s="2" t="s">
        <v>24353</v>
      </c>
      <c r="I266" s="2" t="s">
        <v>390</v>
      </c>
      <c r="J266" s="2" t="s">
        <v>390</v>
      </c>
      <c r="K266" s="3">
        <v>4</v>
      </c>
      <c r="L266" s="2" t="s">
        <v>9317</v>
      </c>
      <c r="M266" s="3" t="s">
        <v>9318</v>
      </c>
      <c r="N266" s="3" t="s">
        <v>1098</v>
      </c>
      <c r="O266" s="2" t="s">
        <v>24354</v>
      </c>
      <c r="P266" s="9" t="s">
        <v>9319</v>
      </c>
    </row>
    <row r="267" spans="1:16" x14ac:dyDescent="0.25">
      <c r="A267" s="3" t="s">
        <v>665</v>
      </c>
      <c r="B267" s="3" t="s">
        <v>24664</v>
      </c>
      <c r="C267" s="2" t="s">
        <v>24387</v>
      </c>
      <c r="D267" s="2" t="s">
        <v>20</v>
      </c>
      <c r="E267" s="2" t="s">
        <v>182</v>
      </c>
      <c r="F267" s="2" t="s">
        <v>1101</v>
      </c>
      <c r="G267" s="3" t="s">
        <v>24362</v>
      </c>
      <c r="H267" s="2" t="s">
        <v>24373</v>
      </c>
      <c r="I267" s="2" t="s">
        <v>370</v>
      </c>
      <c r="J267" s="2" t="s">
        <v>370</v>
      </c>
      <c r="K267" s="3">
        <v>1</v>
      </c>
      <c r="L267" s="2" t="s">
        <v>9249</v>
      </c>
      <c r="M267" s="3" t="s">
        <v>9250</v>
      </c>
      <c r="N267" s="3" t="s">
        <v>1098</v>
      </c>
      <c r="O267" s="2" t="s">
        <v>24374</v>
      </c>
      <c r="P267" s="9" t="s">
        <v>9251</v>
      </c>
    </row>
    <row r="268" spans="1:16" x14ac:dyDescent="0.25">
      <c r="A268" s="3" t="s">
        <v>24665</v>
      </c>
      <c r="B268" s="3" t="s">
        <v>24666</v>
      </c>
      <c r="C268" s="2" t="s">
        <v>24387</v>
      </c>
      <c r="D268" s="2" t="s">
        <v>20</v>
      </c>
      <c r="E268" s="2" t="s">
        <v>185</v>
      </c>
      <c r="F268" s="2" t="s">
        <v>1095</v>
      </c>
      <c r="G268" s="3" t="s">
        <v>24348</v>
      </c>
      <c r="H268" s="2" t="s">
        <v>24631</v>
      </c>
      <c r="I268" s="2" t="s">
        <v>400</v>
      </c>
      <c r="J268" s="2" t="s">
        <v>401</v>
      </c>
      <c r="K268" s="3">
        <v>2</v>
      </c>
      <c r="L268" s="2" t="s">
        <v>9450</v>
      </c>
      <c r="M268" s="3" t="s">
        <v>9451</v>
      </c>
      <c r="N268" s="3" t="s">
        <v>1098</v>
      </c>
      <c r="O268" s="2" t="s">
        <v>24667</v>
      </c>
      <c r="P268" s="9" t="s">
        <v>9452</v>
      </c>
    </row>
    <row r="269" spans="1:16" x14ac:dyDescent="0.25">
      <c r="A269" s="3" t="s">
        <v>666</v>
      </c>
      <c r="B269" s="3" t="s">
        <v>24668</v>
      </c>
      <c r="C269" s="2" t="s">
        <v>24387</v>
      </c>
      <c r="D269" s="2" t="s">
        <v>20</v>
      </c>
      <c r="E269" s="2" t="s">
        <v>185</v>
      </c>
      <c r="F269" s="2" t="s">
        <v>1101</v>
      </c>
      <c r="G269" s="3" t="s">
        <v>24352</v>
      </c>
      <c r="H269" s="2" t="s">
        <v>24353</v>
      </c>
      <c r="I269" s="2" t="s">
        <v>400</v>
      </c>
      <c r="J269" s="2" t="s">
        <v>401</v>
      </c>
      <c r="K269" s="3">
        <v>3</v>
      </c>
      <c r="L269" s="2" t="s">
        <v>9454</v>
      </c>
      <c r="M269" s="3" t="s">
        <v>9455</v>
      </c>
      <c r="N269" s="3" t="s">
        <v>1098</v>
      </c>
      <c r="O269" s="2" t="s">
        <v>24354</v>
      </c>
      <c r="P269" s="9" t="s">
        <v>9456</v>
      </c>
    </row>
    <row r="270" spans="1:16" x14ac:dyDescent="0.25">
      <c r="A270" s="3" t="s">
        <v>667</v>
      </c>
      <c r="B270" s="3" t="s">
        <v>24669</v>
      </c>
      <c r="C270" s="2" t="s">
        <v>24387</v>
      </c>
      <c r="D270" s="2" t="s">
        <v>20</v>
      </c>
      <c r="E270" s="2" t="s">
        <v>185</v>
      </c>
      <c r="F270" s="2" t="s">
        <v>1101</v>
      </c>
      <c r="G270" s="3" t="s">
        <v>24356</v>
      </c>
      <c r="H270" s="2" t="s">
        <v>24353</v>
      </c>
      <c r="I270" s="2" t="s">
        <v>400</v>
      </c>
      <c r="J270" s="2" t="s">
        <v>401</v>
      </c>
      <c r="K270" s="3">
        <v>4</v>
      </c>
      <c r="L270" s="2" t="s">
        <v>9458</v>
      </c>
      <c r="M270" s="3" t="s">
        <v>9459</v>
      </c>
      <c r="N270" s="3" t="s">
        <v>1098</v>
      </c>
      <c r="O270" s="2" t="s">
        <v>24354</v>
      </c>
      <c r="P270" s="9" t="s">
        <v>9460</v>
      </c>
    </row>
    <row r="271" spans="1:16" x14ac:dyDescent="0.25">
      <c r="A271" s="3" t="s">
        <v>668</v>
      </c>
      <c r="B271" s="3" t="s">
        <v>24670</v>
      </c>
      <c r="C271" s="2" t="s">
        <v>24387</v>
      </c>
      <c r="D271" s="2" t="s">
        <v>20</v>
      </c>
      <c r="E271" s="2" t="s">
        <v>185</v>
      </c>
      <c r="F271" s="2" t="s">
        <v>1101</v>
      </c>
      <c r="G271" s="3" t="s">
        <v>24358</v>
      </c>
      <c r="H271" s="2" t="s">
        <v>24353</v>
      </c>
      <c r="I271" s="2" t="s">
        <v>400</v>
      </c>
      <c r="J271" s="2" t="s">
        <v>401</v>
      </c>
      <c r="K271" s="3">
        <v>5</v>
      </c>
      <c r="L271" s="2" t="s">
        <v>9462</v>
      </c>
      <c r="M271" s="3" t="s">
        <v>9463</v>
      </c>
      <c r="N271" s="3" t="s">
        <v>1098</v>
      </c>
      <c r="O271" s="2" t="s">
        <v>24354</v>
      </c>
      <c r="P271" s="9" t="s">
        <v>9464</v>
      </c>
    </row>
    <row r="272" spans="1:16" x14ac:dyDescent="0.25">
      <c r="A272" s="3" t="s">
        <v>669</v>
      </c>
      <c r="B272" s="3" t="s">
        <v>24671</v>
      </c>
      <c r="C272" s="2" t="s">
        <v>24387</v>
      </c>
      <c r="D272" s="2" t="s">
        <v>20</v>
      </c>
      <c r="E272" s="2" t="s">
        <v>185</v>
      </c>
      <c r="F272" s="2" t="s">
        <v>1101</v>
      </c>
      <c r="G272" s="3" t="s">
        <v>24360</v>
      </c>
      <c r="H272" s="2" t="s">
        <v>24672</v>
      </c>
      <c r="I272" s="2" t="s">
        <v>397</v>
      </c>
      <c r="J272" s="2" t="s">
        <v>398</v>
      </c>
      <c r="K272" s="3">
        <v>1</v>
      </c>
      <c r="L272" s="2" t="s">
        <v>9417</v>
      </c>
      <c r="M272" s="3" t="s">
        <v>9418</v>
      </c>
      <c r="N272" s="3" t="s">
        <v>1098</v>
      </c>
      <c r="O272" s="2" t="s">
        <v>24673</v>
      </c>
      <c r="P272" s="9" t="s">
        <v>9419</v>
      </c>
    </row>
    <row r="273" spans="1:16" x14ac:dyDescent="0.25">
      <c r="A273" s="3" t="s">
        <v>670</v>
      </c>
      <c r="B273" s="3" t="s">
        <v>24674</v>
      </c>
      <c r="C273" s="2" t="s">
        <v>24387</v>
      </c>
      <c r="D273" s="2" t="s">
        <v>20</v>
      </c>
      <c r="E273" s="2" t="s">
        <v>185</v>
      </c>
      <c r="F273" s="2" t="s">
        <v>1101</v>
      </c>
      <c r="G273" s="3" t="s">
        <v>24362</v>
      </c>
      <c r="H273" s="2" t="s">
        <v>24373</v>
      </c>
      <c r="I273" s="2" t="s">
        <v>364</v>
      </c>
      <c r="J273" s="2" t="s">
        <v>365</v>
      </c>
      <c r="K273" s="3">
        <v>1</v>
      </c>
      <c r="L273" s="2" t="s">
        <v>9389</v>
      </c>
      <c r="M273" s="3" t="s">
        <v>9390</v>
      </c>
      <c r="N273" s="3" t="s">
        <v>1098</v>
      </c>
      <c r="O273" s="2" t="s">
        <v>24374</v>
      </c>
      <c r="P273" s="9" t="s">
        <v>9391</v>
      </c>
    </row>
    <row r="274" spans="1:16" x14ac:dyDescent="0.25">
      <c r="A274" s="3" t="s">
        <v>24675</v>
      </c>
      <c r="B274" s="3" t="s">
        <v>24676</v>
      </c>
      <c r="C274" s="2" t="s">
        <v>24387</v>
      </c>
      <c r="D274" s="2" t="s">
        <v>20</v>
      </c>
      <c r="E274" s="2" t="s">
        <v>188</v>
      </c>
      <c r="F274" s="2" t="s">
        <v>1095</v>
      </c>
      <c r="G274" s="3" t="s">
        <v>24348</v>
      </c>
      <c r="H274" s="2" t="s">
        <v>24349</v>
      </c>
      <c r="I274" s="2" t="s">
        <v>390</v>
      </c>
      <c r="J274" s="2" t="s">
        <v>390</v>
      </c>
      <c r="K274" s="3">
        <v>0</v>
      </c>
      <c r="L274" s="2" t="s">
        <v>9526</v>
      </c>
      <c r="M274" s="3" t="s">
        <v>9527</v>
      </c>
      <c r="N274" s="3" t="s">
        <v>1098</v>
      </c>
      <c r="O274" s="2" t="s">
        <v>24350</v>
      </c>
      <c r="P274" s="9" t="s">
        <v>9528</v>
      </c>
    </row>
    <row r="275" spans="1:16" x14ac:dyDescent="0.25">
      <c r="A275" s="3" t="s">
        <v>671</v>
      </c>
      <c r="B275" s="3" t="s">
        <v>24677</v>
      </c>
      <c r="C275" s="2" t="s">
        <v>24387</v>
      </c>
      <c r="D275" s="2" t="s">
        <v>20</v>
      </c>
      <c r="E275" s="2" t="s">
        <v>188</v>
      </c>
      <c r="F275" s="2" t="s">
        <v>1101</v>
      </c>
      <c r="G275" s="3" t="s">
        <v>24352</v>
      </c>
      <c r="H275" s="2" t="s">
        <v>24353</v>
      </c>
      <c r="I275" s="2" t="s">
        <v>390</v>
      </c>
      <c r="J275" s="2" t="s">
        <v>390</v>
      </c>
      <c r="K275" s="3">
        <v>1</v>
      </c>
      <c r="L275" s="2" t="s">
        <v>9530</v>
      </c>
      <c r="M275" s="3" t="s">
        <v>9531</v>
      </c>
      <c r="N275" s="3" t="s">
        <v>1098</v>
      </c>
      <c r="O275" s="2" t="s">
        <v>24354</v>
      </c>
      <c r="P275" s="9" t="s">
        <v>9532</v>
      </c>
    </row>
    <row r="276" spans="1:16" x14ac:dyDescent="0.25">
      <c r="A276" s="3" t="s">
        <v>672</v>
      </c>
      <c r="B276" s="3" t="s">
        <v>24678</v>
      </c>
      <c r="C276" s="2" t="s">
        <v>24387</v>
      </c>
      <c r="D276" s="2" t="s">
        <v>20</v>
      </c>
      <c r="E276" s="2" t="s">
        <v>188</v>
      </c>
      <c r="F276" s="2" t="s">
        <v>1101</v>
      </c>
      <c r="G276" s="3" t="s">
        <v>24356</v>
      </c>
      <c r="H276" s="2" t="s">
        <v>24353</v>
      </c>
      <c r="I276" s="2" t="s">
        <v>390</v>
      </c>
      <c r="J276" s="2" t="s">
        <v>390</v>
      </c>
      <c r="K276" s="3">
        <v>2</v>
      </c>
      <c r="L276" s="2" t="s">
        <v>9534</v>
      </c>
      <c r="M276" s="3" t="s">
        <v>9535</v>
      </c>
      <c r="N276" s="3" t="s">
        <v>1098</v>
      </c>
      <c r="O276" s="2" t="s">
        <v>24354</v>
      </c>
      <c r="P276" s="9" t="s">
        <v>9536</v>
      </c>
    </row>
    <row r="277" spans="1:16" x14ac:dyDescent="0.25">
      <c r="A277" s="3" t="s">
        <v>673</v>
      </c>
      <c r="B277" s="3" t="s">
        <v>24679</v>
      </c>
      <c r="C277" s="2" t="s">
        <v>24387</v>
      </c>
      <c r="D277" s="2" t="s">
        <v>20</v>
      </c>
      <c r="E277" s="2" t="s">
        <v>188</v>
      </c>
      <c r="F277" s="2" t="s">
        <v>1101</v>
      </c>
      <c r="G277" s="3" t="s">
        <v>24358</v>
      </c>
      <c r="H277" s="2" t="s">
        <v>24353</v>
      </c>
      <c r="I277" s="2" t="s">
        <v>390</v>
      </c>
      <c r="J277" s="2" t="s">
        <v>390</v>
      </c>
      <c r="K277" s="3">
        <v>3</v>
      </c>
      <c r="L277" s="2" t="s">
        <v>9538</v>
      </c>
      <c r="M277" s="3" t="s">
        <v>9539</v>
      </c>
      <c r="N277" s="3" t="s">
        <v>1098</v>
      </c>
      <c r="O277" s="2" t="s">
        <v>24354</v>
      </c>
      <c r="P277" s="9" t="s">
        <v>9540</v>
      </c>
    </row>
    <row r="278" spans="1:16" x14ac:dyDescent="0.25">
      <c r="A278" s="3" t="s">
        <v>674</v>
      </c>
      <c r="B278" s="3" t="s">
        <v>24680</v>
      </c>
      <c r="C278" s="2" t="s">
        <v>24387</v>
      </c>
      <c r="D278" s="2" t="s">
        <v>20</v>
      </c>
      <c r="E278" s="2" t="s">
        <v>188</v>
      </c>
      <c r="F278" s="2" t="s">
        <v>1101</v>
      </c>
      <c r="G278" s="3" t="s">
        <v>24360</v>
      </c>
      <c r="H278" s="2" t="s">
        <v>24353</v>
      </c>
      <c r="I278" s="2" t="s">
        <v>390</v>
      </c>
      <c r="J278" s="2" t="s">
        <v>390</v>
      </c>
      <c r="K278" s="3">
        <v>4</v>
      </c>
      <c r="L278" s="2" t="s">
        <v>9542</v>
      </c>
      <c r="M278" s="3" t="s">
        <v>9543</v>
      </c>
      <c r="N278" s="3" t="s">
        <v>1098</v>
      </c>
      <c r="O278" s="2" t="s">
        <v>24354</v>
      </c>
      <c r="P278" s="9" t="s">
        <v>9544</v>
      </c>
    </row>
    <row r="279" spans="1:16" x14ac:dyDescent="0.25">
      <c r="A279" s="3" t="s">
        <v>24681</v>
      </c>
      <c r="B279" s="3" t="s">
        <v>24682</v>
      </c>
      <c r="C279" s="2" t="s">
        <v>24387</v>
      </c>
      <c r="D279" s="2" t="s">
        <v>20</v>
      </c>
      <c r="E279" s="2" t="s">
        <v>188</v>
      </c>
      <c r="F279" s="2" t="s">
        <v>1101</v>
      </c>
      <c r="G279" s="3" t="s">
        <v>24362</v>
      </c>
      <c r="H279" s="2" t="s">
        <v>24373</v>
      </c>
      <c r="I279" s="2" t="s">
        <v>367</v>
      </c>
      <c r="J279" s="2" t="s">
        <v>368</v>
      </c>
      <c r="K279" s="3">
        <v>2</v>
      </c>
      <c r="L279" s="2" t="s">
        <v>9506</v>
      </c>
      <c r="M279" s="3" t="s">
        <v>9507</v>
      </c>
      <c r="N279" s="3" t="s">
        <v>1098</v>
      </c>
      <c r="O279" s="2" t="s">
        <v>24374</v>
      </c>
      <c r="P279" s="9" t="s">
        <v>9508</v>
      </c>
    </row>
    <row r="280" spans="1:16" x14ac:dyDescent="0.25">
      <c r="A280" s="3" t="s">
        <v>24683</v>
      </c>
      <c r="B280" s="3" t="s">
        <v>24684</v>
      </c>
      <c r="C280" s="2" t="s">
        <v>24387</v>
      </c>
      <c r="D280" s="2" t="s">
        <v>20</v>
      </c>
      <c r="E280" s="2" t="s">
        <v>191</v>
      </c>
      <c r="F280" s="2" t="s">
        <v>1095</v>
      </c>
      <c r="G280" s="3" t="s">
        <v>24348</v>
      </c>
      <c r="H280" s="2" t="s">
        <v>24349</v>
      </c>
      <c r="I280" s="2" t="s">
        <v>367</v>
      </c>
      <c r="J280" s="2" t="s">
        <v>368</v>
      </c>
      <c r="K280" s="3">
        <v>0</v>
      </c>
      <c r="L280" s="2" t="s">
        <v>9610</v>
      </c>
      <c r="M280" s="3" t="s">
        <v>9611</v>
      </c>
      <c r="N280" s="3" t="s">
        <v>1098</v>
      </c>
      <c r="O280" s="2" t="s">
        <v>24350</v>
      </c>
      <c r="P280" s="9" t="s">
        <v>9612</v>
      </c>
    </row>
    <row r="281" spans="1:16" x14ac:dyDescent="0.25">
      <c r="A281" s="3" t="s">
        <v>675</v>
      </c>
      <c r="B281" s="3" t="s">
        <v>24685</v>
      </c>
      <c r="C281" s="2" t="s">
        <v>24387</v>
      </c>
      <c r="D281" s="2" t="s">
        <v>20</v>
      </c>
      <c r="E281" s="2" t="s">
        <v>191</v>
      </c>
      <c r="F281" s="2" t="s">
        <v>1101</v>
      </c>
      <c r="G281" s="3" t="s">
        <v>24352</v>
      </c>
      <c r="H281" s="2" t="s">
        <v>24353</v>
      </c>
      <c r="I281" s="2" t="s">
        <v>367</v>
      </c>
      <c r="J281" s="2" t="s">
        <v>368</v>
      </c>
      <c r="K281" s="3">
        <v>1</v>
      </c>
      <c r="L281" s="2" t="s">
        <v>9614</v>
      </c>
      <c r="M281" s="3" t="s">
        <v>9615</v>
      </c>
      <c r="N281" s="3" t="s">
        <v>1098</v>
      </c>
      <c r="O281" s="2" t="s">
        <v>24354</v>
      </c>
      <c r="P281" s="9" t="s">
        <v>9616</v>
      </c>
    </row>
    <row r="282" spans="1:16" x14ac:dyDescent="0.25">
      <c r="A282" s="3" t="s">
        <v>676</v>
      </c>
      <c r="B282" s="3" t="s">
        <v>24686</v>
      </c>
      <c r="C282" s="2" t="s">
        <v>24387</v>
      </c>
      <c r="D282" s="2" t="s">
        <v>20</v>
      </c>
      <c r="E282" s="2" t="s">
        <v>191</v>
      </c>
      <c r="F282" s="2" t="s">
        <v>1101</v>
      </c>
      <c r="G282" s="3" t="s">
        <v>24356</v>
      </c>
      <c r="H282" s="2" t="s">
        <v>24353</v>
      </c>
      <c r="I282" s="2" t="s">
        <v>367</v>
      </c>
      <c r="J282" s="2" t="s">
        <v>368</v>
      </c>
      <c r="K282" s="3">
        <v>2</v>
      </c>
      <c r="L282" s="2" t="s">
        <v>9618</v>
      </c>
      <c r="M282" s="3" t="s">
        <v>9619</v>
      </c>
      <c r="N282" s="3" t="s">
        <v>1098</v>
      </c>
      <c r="O282" s="2" t="s">
        <v>24354</v>
      </c>
      <c r="P282" s="9" t="s">
        <v>9620</v>
      </c>
    </row>
    <row r="283" spans="1:16" x14ac:dyDescent="0.25">
      <c r="A283" s="3" t="s">
        <v>677</v>
      </c>
      <c r="B283" s="3" t="s">
        <v>24687</v>
      </c>
      <c r="C283" s="2" t="s">
        <v>24387</v>
      </c>
      <c r="D283" s="2" t="s">
        <v>20</v>
      </c>
      <c r="E283" s="2" t="s">
        <v>191</v>
      </c>
      <c r="F283" s="2" t="s">
        <v>1101</v>
      </c>
      <c r="G283" s="3" t="s">
        <v>24358</v>
      </c>
      <c r="H283" s="2" t="s">
        <v>24353</v>
      </c>
      <c r="I283" s="2" t="s">
        <v>367</v>
      </c>
      <c r="J283" s="2" t="s">
        <v>368</v>
      </c>
      <c r="K283" s="3">
        <v>3</v>
      </c>
      <c r="L283" s="2" t="s">
        <v>9622</v>
      </c>
      <c r="M283" s="3" t="s">
        <v>9623</v>
      </c>
      <c r="N283" s="3" t="s">
        <v>1098</v>
      </c>
      <c r="O283" s="2" t="s">
        <v>24354</v>
      </c>
      <c r="P283" s="9" t="s">
        <v>9624</v>
      </c>
    </row>
    <row r="284" spans="1:16" x14ac:dyDescent="0.25">
      <c r="A284" s="3" t="s">
        <v>678</v>
      </c>
      <c r="B284" s="3" t="s">
        <v>24688</v>
      </c>
      <c r="C284" s="2" t="s">
        <v>24387</v>
      </c>
      <c r="D284" s="2" t="s">
        <v>20</v>
      </c>
      <c r="E284" s="2" t="s">
        <v>191</v>
      </c>
      <c r="F284" s="2" t="s">
        <v>1101</v>
      </c>
      <c r="G284" s="3" t="s">
        <v>24360</v>
      </c>
      <c r="H284" s="2" t="s">
        <v>24353</v>
      </c>
      <c r="I284" s="2" t="s">
        <v>367</v>
      </c>
      <c r="J284" s="2" t="s">
        <v>368</v>
      </c>
      <c r="K284" s="3">
        <v>4</v>
      </c>
      <c r="L284" s="2" t="s">
        <v>9626</v>
      </c>
      <c r="M284" s="3" t="s">
        <v>9627</v>
      </c>
      <c r="N284" s="3" t="s">
        <v>1098</v>
      </c>
      <c r="O284" s="2" t="s">
        <v>24354</v>
      </c>
      <c r="P284" s="9" t="s">
        <v>9628</v>
      </c>
    </row>
    <row r="285" spans="1:16" x14ac:dyDescent="0.25">
      <c r="A285" s="3" t="s">
        <v>679</v>
      </c>
      <c r="B285" s="3" t="s">
        <v>24689</v>
      </c>
      <c r="C285" s="2" t="s">
        <v>24387</v>
      </c>
      <c r="D285" s="2" t="s">
        <v>20</v>
      </c>
      <c r="E285" s="2" t="s">
        <v>191</v>
      </c>
      <c r="F285" s="2" t="s">
        <v>1101</v>
      </c>
      <c r="G285" s="3" t="s">
        <v>24362</v>
      </c>
      <c r="H285" s="2" t="s">
        <v>24373</v>
      </c>
      <c r="I285" s="2" t="s">
        <v>372</v>
      </c>
      <c r="J285" s="2" t="s">
        <v>373</v>
      </c>
      <c r="K285" s="3">
        <v>1</v>
      </c>
      <c r="L285" s="2" t="s">
        <v>9726</v>
      </c>
      <c r="M285" s="3" t="s">
        <v>9727</v>
      </c>
      <c r="N285" s="3" t="s">
        <v>1098</v>
      </c>
      <c r="O285" s="2" t="s">
        <v>24374</v>
      </c>
      <c r="P285" s="9" t="s">
        <v>9728</v>
      </c>
    </row>
    <row r="286" spans="1:16" x14ac:dyDescent="0.25">
      <c r="A286" s="3" t="s">
        <v>24690</v>
      </c>
      <c r="B286" s="3" t="s">
        <v>24691</v>
      </c>
      <c r="C286" s="2" t="s">
        <v>24387</v>
      </c>
      <c r="D286" s="2" t="s">
        <v>20</v>
      </c>
      <c r="E286" s="2" t="s">
        <v>194</v>
      </c>
      <c r="F286" s="2" t="s">
        <v>1095</v>
      </c>
      <c r="G286" s="3" t="s">
        <v>24348</v>
      </c>
      <c r="H286" s="2" t="s">
        <v>24349</v>
      </c>
      <c r="I286" s="2" t="s">
        <v>367</v>
      </c>
      <c r="J286" s="2" t="s">
        <v>368</v>
      </c>
      <c r="K286" s="3">
        <v>0</v>
      </c>
      <c r="L286" s="2" t="s">
        <v>9806</v>
      </c>
      <c r="M286" s="3" t="s">
        <v>9807</v>
      </c>
      <c r="N286" s="3" t="s">
        <v>1098</v>
      </c>
      <c r="O286" s="2" t="s">
        <v>24350</v>
      </c>
      <c r="P286" s="9" t="s">
        <v>9808</v>
      </c>
    </row>
    <row r="287" spans="1:16" x14ac:dyDescent="0.25">
      <c r="A287" s="3" t="s">
        <v>682</v>
      </c>
      <c r="B287" s="3" t="s">
        <v>24692</v>
      </c>
      <c r="C287" s="2" t="s">
        <v>24387</v>
      </c>
      <c r="D287" s="2" t="s">
        <v>20</v>
      </c>
      <c r="E287" s="2" t="s">
        <v>194</v>
      </c>
      <c r="F287" s="2" t="s">
        <v>1101</v>
      </c>
      <c r="G287" s="3" t="s">
        <v>24352</v>
      </c>
      <c r="H287" s="2" t="s">
        <v>24353</v>
      </c>
      <c r="I287" s="2" t="s">
        <v>367</v>
      </c>
      <c r="J287" s="2" t="s">
        <v>368</v>
      </c>
      <c r="K287" s="3">
        <v>1</v>
      </c>
      <c r="L287" s="2" t="s">
        <v>9810</v>
      </c>
      <c r="M287" s="3" t="s">
        <v>9811</v>
      </c>
      <c r="N287" s="3" t="s">
        <v>1098</v>
      </c>
      <c r="O287" s="2" t="s">
        <v>24354</v>
      </c>
      <c r="P287" s="9" t="s">
        <v>9812</v>
      </c>
    </row>
    <row r="288" spans="1:16" x14ac:dyDescent="0.25">
      <c r="A288" s="3" t="s">
        <v>683</v>
      </c>
      <c r="B288" s="3" t="s">
        <v>24693</v>
      </c>
      <c r="C288" s="2" t="s">
        <v>24387</v>
      </c>
      <c r="D288" s="2" t="s">
        <v>20</v>
      </c>
      <c r="E288" s="2" t="s">
        <v>194</v>
      </c>
      <c r="F288" s="2" t="s">
        <v>1101</v>
      </c>
      <c r="G288" s="3" t="s">
        <v>24356</v>
      </c>
      <c r="H288" s="2" t="s">
        <v>24353</v>
      </c>
      <c r="I288" s="2" t="s">
        <v>367</v>
      </c>
      <c r="J288" s="2" t="s">
        <v>368</v>
      </c>
      <c r="K288" s="3">
        <v>2</v>
      </c>
      <c r="L288" s="2" t="s">
        <v>9814</v>
      </c>
      <c r="M288" s="3" t="s">
        <v>9815</v>
      </c>
      <c r="N288" s="3" t="s">
        <v>1098</v>
      </c>
      <c r="O288" s="2" t="s">
        <v>24354</v>
      </c>
      <c r="P288" s="9" t="s">
        <v>9816</v>
      </c>
    </row>
    <row r="289" spans="1:16" x14ac:dyDescent="0.25">
      <c r="A289" s="3" t="s">
        <v>684</v>
      </c>
      <c r="B289" s="3" t="s">
        <v>24694</v>
      </c>
      <c r="C289" s="2" t="s">
        <v>24387</v>
      </c>
      <c r="D289" s="2" t="s">
        <v>20</v>
      </c>
      <c r="E289" s="2" t="s">
        <v>194</v>
      </c>
      <c r="F289" s="2" t="s">
        <v>1101</v>
      </c>
      <c r="G289" s="3" t="s">
        <v>24358</v>
      </c>
      <c r="H289" s="2" t="s">
        <v>24353</v>
      </c>
      <c r="I289" s="2" t="s">
        <v>367</v>
      </c>
      <c r="J289" s="2" t="s">
        <v>368</v>
      </c>
      <c r="K289" s="3">
        <v>3</v>
      </c>
      <c r="L289" s="2" t="s">
        <v>9818</v>
      </c>
      <c r="M289" s="3" t="s">
        <v>9819</v>
      </c>
      <c r="N289" s="3" t="s">
        <v>1098</v>
      </c>
      <c r="O289" s="2" t="s">
        <v>24354</v>
      </c>
      <c r="P289" s="9" t="s">
        <v>9820</v>
      </c>
    </row>
    <row r="290" spans="1:16" x14ac:dyDescent="0.25">
      <c r="A290" s="3" t="s">
        <v>685</v>
      </c>
      <c r="B290" s="3" t="s">
        <v>24695</v>
      </c>
      <c r="C290" s="2" t="s">
        <v>24387</v>
      </c>
      <c r="D290" s="2" t="s">
        <v>20</v>
      </c>
      <c r="E290" s="2" t="s">
        <v>194</v>
      </c>
      <c r="F290" s="2" t="s">
        <v>1101</v>
      </c>
      <c r="G290" s="3" t="s">
        <v>24360</v>
      </c>
      <c r="H290" s="2" t="s">
        <v>24353</v>
      </c>
      <c r="I290" s="2" t="s">
        <v>367</v>
      </c>
      <c r="J290" s="2" t="s">
        <v>368</v>
      </c>
      <c r="K290" s="3">
        <v>4</v>
      </c>
      <c r="L290" s="2" t="s">
        <v>9822</v>
      </c>
      <c r="M290" s="3" t="s">
        <v>9823</v>
      </c>
      <c r="N290" s="3" t="s">
        <v>1098</v>
      </c>
      <c r="O290" s="2" t="s">
        <v>24354</v>
      </c>
      <c r="P290" s="9" t="s">
        <v>9824</v>
      </c>
    </row>
    <row r="291" spans="1:16" x14ac:dyDescent="0.25">
      <c r="A291" s="3" t="s">
        <v>24696</v>
      </c>
      <c r="B291" s="3" t="s">
        <v>24697</v>
      </c>
      <c r="C291" s="2" t="s">
        <v>24387</v>
      </c>
      <c r="D291" s="2" t="s">
        <v>20</v>
      </c>
      <c r="E291" s="2" t="s">
        <v>194</v>
      </c>
      <c r="F291" s="2" t="s">
        <v>1101</v>
      </c>
      <c r="G291" s="3" t="s">
        <v>24362</v>
      </c>
      <c r="H291" s="2" t="s">
        <v>24373</v>
      </c>
      <c r="I291" s="2" t="s">
        <v>382</v>
      </c>
      <c r="J291" s="2" t="s">
        <v>383</v>
      </c>
      <c r="K291" s="3">
        <v>1</v>
      </c>
      <c r="L291" s="2" t="s">
        <v>9838</v>
      </c>
      <c r="M291" s="3" t="s">
        <v>9839</v>
      </c>
      <c r="N291" s="3" t="s">
        <v>1098</v>
      </c>
      <c r="O291" s="2" t="s">
        <v>24374</v>
      </c>
      <c r="P291" s="9" t="s">
        <v>9840</v>
      </c>
    </row>
    <row r="292" spans="1:16" x14ac:dyDescent="0.25">
      <c r="A292" s="3" t="s">
        <v>24698</v>
      </c>
      <c r="B292" s="3" t="s">
        <v>24699</v>
      </c>
      <c r="C292" s="2" t="s">
        <v>24387</v>
      </c>
      <c r="D292" s="2" t="s">
        <v>20</v>
      </c>
      <c r="E292" s="2" t="s">
        <v>197</v>
      </c>
      <c r="F292" s="2" t="s">
        <v>1095</v>
      </c>
      <c r="G292" s="3" t="s">
        <v>24348</v>
      </c>
      <c r="H292" s="2" t="s">
        <v>24349</v>
      </c>
      <c r="I292" s="2" t="s">
        <v>392</v>
      </c>
      <c r="J292" s="2" t="s">
        <v>393</v>
      </c>
      <c r="K292" s="3">
        <v>0</v>
      </c>
      <c r="L292" s="2" t="s">
        <v>9918</v>
      </c>
      <c r="M292" s="3" t="s">
        <v>9919</v>
      </c>
      <c r="N292" s="3" t="s">
        <v>1098</v>
      </c>
      <c r="O292" s="2" t="s">
        <v>24350</v>
      </c>
      <c r="P292" s="9" t="s">
        <v>9920</v>
      </c>
    </row>
    <row r="293" spans="1:16" x14ac:dyDescent="0.25">
      <c r="A293" s="3" t="s">
        <v>686</v>
      </c>
      <c r="B293" s="3" t="s">
        <v>24700</v>
      </c>
      <c r="C293" s="2" t="s">
        <v>24387</v>
      </c>
      <c r="D293" s="2" t="s">
        <v>20</v>
      </c>
      <c r="E293" s="2" t="s">
        <v>197</v>
      </c>
      <c r="F293" s="2" t="s">
        <v>1101</v>
      </c>
      <c r="G293" s="3" t="s">
        <v>24352</v>
      </c>
      <c r="H293" s="2" t="s">
        <v>24353</v>
      </c>
      <c r="I293" s="2" t="s">
        <v>392</v>
      </c>
      <c r="J293" s="2" t="s">
        <v>393</v>
      </c>
      <c r="K293" s="3">
        <v>1</v>
      </c>
      <c r="L293" s="2" t="s">
        <v>9922</v>
      </c>
      <c r="M293" s="3" t="s">
        <v>9923</v>
      </c>
      <c r="N293" s="3" t="s">
        <v>1098</v>
      </c>
      <c r="O293" s="2" t="s">
        <v>24354</v>
      </c>
      <c r="P293" s="9" t="s">
        <v>9924</v>
      </c>
    </row>
    <row r="294" spans="1:16" x14ac:dyDescent="0.25">
      <c r="A294" s="3" t="s">
        <v>687</v>
      </c>
      <c r="B294" s="3" t="s">
        <v>24701</v>
      </c>
      <c r="C294" s="2" t="s">
        <v>24387</v>
      </c>
      <c r="D294" s="2" t="s">
        <v>20</v>
      </c>
      <c r="E294" s="2" t="s">
        <v>197</v>
      </c>
      <c r="F294" s="2" t="s">
        <v>1101</v>
      </c>
      <c r="G294" s="3" t="s">
        <v>24356</v>
      </c>
      <c r="H294" s="2" t="s">
        <v>24353</v>
      </c>
      <c r="I294" s="2" t="s">
        <v>392</v>
      </c>
      <c r="J294" s="2" t="s">
        <v>393</v>
      </c>
      <c r="K294" s="3">
        <v>2</v>
      </c>
      <c r="L294" s="2" t="s">
        <v>9926</v>
      </c>
      <c r="M294" s="3" t="s">
        <v>9927</v>
      </c>
      <c r="N294" s="3" t="s">
        <v>1098</v>
      </c>
      <c r="O294" s="2" t="s">
        <v>24354</v>
      </c>
      <c r="P294" s="9" t="s">
        <v>9928</v>
      </c>
    </row>
    <row r="295" spans="1:16" x14ac:dyDescent="0.25">
      <c r="A295" s="3" t="s">
        <v>688</v>
      </c>
      <c r="B295" s="3" t="s">
        <v>24702</v>
      </c>
      <c r="C295" s="2" t="s">
        <v>24387</v>
      </c>
      <c r="D295" s="2" t="s">
        <v>20</v>
      </c>
      <c r="E295" s="2" t="s">
        <v>197</v>
      </c>
      <c r="F295" s="2" t="s">
        <v>1101</v>
      </c>
      <c r="G295" s="3" t="s">
        <v>24358</v>
      </c>
      <c r="H295" s="2" t="s">
        <v>24353</v>
      </c>
      <c r="I295" s="2" t="s">
        <v>392</v>
      </c>
      <c r="J295" s="2" t="s">
        <v>393</v>
      </c>
      <c r="K295" s="3">
        <v>3</v>
      </c>
      <c r="L295" s="2" t="s">
        <v>9930</v>
      </c>
      <c r="M295" s="3" t="s">
        <v>9931</v>
      </c>
      <c r="N295" s="3" t="s">
        <v>1098</v>
      </c>
      <c r="O295" s="2" t="s">
        <v>24354</v>
      </c>
      <c r="P295" s="9" t="s">
        <v>9932</v>
      </c>
    </row>
    <row r="296" spans="1:16" x14ac:dyDescent="0.25">
      <c r="A296" s="3" t="s">
        <v>689</v>
      </c>
      <c r="B296" s="3" t="s">
        <v>24703</v>
      </c>
      <c r="C296" s="2" t="s">
        <v>24387</v>
      </c>
      <c r="D296" s="2" t="s">
        <v>20</v>
      </c>
      <c r="E296" s="2" t="s">
        <v>197</v>
      </c>
      <c r="F296" s="2" t="s">
        <v>1101</v>
      </c>
      <c r="G296" s="3" t="s">
        <v>24360</v>
      </c>
      <c r="H296" s="2" t="s">
        <v>24353</v>
      </c>
      <c r="I296" s="2" t="s">
        <v>392</v>
      </c>
      <c r="J296" s="2" t="s">
        <v>393</v>
      </c>
      <c r="K296" s="3">
        <v>4</v>
      </c>
      <c r="L296" s="2" t="s">
        <v>9934</v>
      </c>
      <c r="M296" s="3" t="s">
        <v>9935</v>
      </c>
      <c r="N296" s="3" t="s">
        <v>1098</v>
      </c>
      <c r="O296" s="2" t="s">
        <v>24354</v>
      </c>
      <c r="P296" s="9" t="s">
        <v>9936</v>
      </c>
    </row>
    <row r="297" spans="1:16" x14ac:dyDescent="0.25">
      <c r="A297" s="3" t="s">
        <v>24704</v>
      </c>
      <c r="B297" s="3" t="s">
        <v>24705</v>
      </c>
      <c r="C297" s="2" t="s">
        <v>24387</v>
      </c>
      <c r="D297" s="2" t="s">
        <v>20</v>
      </c>
      <c r="E297" s="2" t="s">
        <v>197</v>
      </c>
      <c r="F297" s="2" t="s">
        <v>1101</v>
      </c>
      <c r="G297" s="3" t="s">
        <v>24362</v>
      </c>
      <c r="H297" s="2" t="s">
        <v>24373</v>
      </c>
      <c r="I297" s="2" t="s">
        <v>367</v>
      </c>
      <c r="J297" s="2" t="s">
        <v>368</v>
      </c>
      <c r="K297" s="3">
        <v>1</v>
      </c>
      <c r="L297" s="2" t="s">
        <v>9894</v>
      </c>
      <c r="M297" s="3" t="s">
        <v>9895</v>
      </c>
      <c r="N297" s="3" t="s">
        <v>1098</v>
      </c>
      <c r="O297" s="2" t="s">
        <v>24374</v>
      </c>
      <c r="P297" s="9" t="s">
        <v>9896</v>
      </c>
    </row>
    <row r="298" spans="1:16" x14ac:dyDescent="0.25">
      <c r="A298" s="3" t="s">
        <v>24706</v>
      </c>
      <c r="B298" s="3" t="s">
        <v>24707</v>
      </c>
      <c r="C298" s="2" t="s">
        <v>24387</v>
      </c>
      <c r="D298" s="2" t="s">
        <v>20</v>
      </c>
      <c r="E298" s="2" t="s">
        <v>200</v>
      </c>
      <c r="F298" s="2" t="s">
        <v>1095</v>
      </c>
      <c r="G298" s="3" t="s">
        <v>24348</v>
      </c>
      <c r="H298" s="2" t="s">
        <v>24349</v>
      </c>
      <c r="I298" s="2" t="s">
        <v>367</v>
      </c>
      <c r="J298" s="2" t="s">
        <v>368</v>
      </c>
      <c r="K298" s="3">
        <v>0</v>
      </c>
      <c r="L298" s="2" t="s">
        <v>10030</v>
      </c>
      <c r="M298" s="3" t="s">
        <v>10031</v>
      </c>
      <c r="N298" s="3" t="s">
        <v>1098</v>
      </c>
      <c r="O298" s="2" t="s">
        <v>24350</v>
      </c>
      <c r="P298" s="9" t="s">
        <v>10032</v>
      </c>
    </row>
    <row r="299" spans="1:16" x14ac:dyDescent="0.25">
      <c r="A299" s="3" t="s">
        <v>690</v>
      </c>
      <c r="B299" s="3" t="s">
        <v>24708</v>
      </c>
      <c r="C299" s="2" t="s">
        <v>24387</v>
      </c>
      <c r="D299" s="2" t="s">
        <v>20</v>
      </c>
      <c r="E299" s="2" t="s">
        <v>200</v>
      </c>
      <c r="F299" s="2" t="s">
        <v>1101</v>
      </c>
      <c r="G299" s="3" t="s">
        <v>24352</v>
      </c>
      <c r="H299" s="2" t="s">
        <v>24353</v>
      </c>
      <c r="I299" s="2" t="s">
        <v>367</v>
      </c>
      <c r="J299" s="2" t="s">
        <v>368</v>
      </c>
      <c r="K299" s="3">
        <v>1</v>
      </c>
      <c r="L299" s="2" t="s">
        <v>10034</v>
      </c>
      <c r="M299" s="3" t="s">
        <v>10035</v>
      </c>
      <c r="N299" s="3" t="s">
        <v>1098</v>
      </c>
      <c r="O299" s="2" t="s">
        <v>24354</v>
      </c>
      <c r="P299" s="9" t="s">
        <v>10036</v>
      </c>
    </row>
    <row r="300" spans="1:16" x14ac:dyDescent="0.25">
      <c r="A300" s="3" t="s">
        <v>691</v>
      </c>
      <c r="B300" s="3" t="s">
        <v>24709</v>
      </c>
      <c r="C300" s="2" t="s">
        <v>24387</v>
      </c>
      <c r="D300" s="2" t="s">
        <v>20</v>
      </c>
      <c r="E300" s="2" t="s">
        <v>200</v>
      </c>
      <c r="F300" s="2" t="s">
        <v>1101</v>
      </c>
      <c r="G300" s="3" t="s">
        <v>24356</v>
      </c>
      <c r="H300" s="2" t="s">
        <v>24353</v>
      </c>
      <c r="I300" s="2" t="s">
        <v>367</v>
      </c>
      <c r="J300" s="2" t="s">
        <v>368</v>
      </c>
      <c r="K300" s="3">
        <v>2</v>
      </c>
      <c r="L300" s="2" t="s">
        <v>10038</v>
      </c>
      <c r="M300" s="3" t="s">
        <v>10039</v>
      </c>
      <c r="N300" s="3" t="s">
        <v>1098</v>
      </c>
      <c r="O300" s="2" t="s">
        <v>24354</v>
      </c>
      <c r="P300" s="9" t="s">
        <v>10040</v>
      </c>
    </row>
    <row r="301" spans="1:16" x14ac:dyDescent="0.25">
      <c r="A301" s="3" t="s">
        <v>692</v>
      </c>
      <c r="B301" s="3" t="s">
        <v>24710</v>
      </c>
      <c r="C301" s="2" t="s">
        <v>24387</v>
      </c>
      <c r="D301" s="2" t="s">
        <v>20</v>
      </c>
      <c r="E301" s="2" t="s">
        <v>200</v>
      </c>
      <c r="F301" s="2" t="s">
        <v>1101</v>
      </c>
      <c r="G301" s="3" t="s">
        <v>24358</v>
      </c>
      <c r="H301" s="2" t="s">
        <v>24353</v>
      </c>
      <c r="I301" s="2" t="s">
        <v>367</v>
      </c>
      <c r="J301" s="2" t="s">
        <v>368</v>
      </c>
      <c r="K301" s="3">
        <v>3</v>
      </c>
      <c r="L301" s="2" t="s">
        <v>10042</v>
      </c>
      <c r="M301" s="3" t="s">
        <v>10043</v>
      </c>
      <c r="N301" s="3" t="s">
        <v>1098</v>
      </c>
      <c r="O301" s="2" t="s">
        <v>24354</v>
      </c>
      <c r="P301" s="9" t="s">
        <v>10044</v>
      </c>
    </row>
    <row r="302" spans="1:16" x14ac:dyDescent="0.25">
      <c r="A302" s="3" t="s">
        <v>693</v>
      </c>
      <c r="B302" s="3" t="s">
        <v>24711</v>
      </c>
      <c r="C302" s="2" t="s">
        <v>24387</v>
      </c>
      <c r="D302" s="2" t="s">
        <v>20</v>
      </c>
      <c r="E302" s="2" t="s">
        <v>200</v>
      </c>
      <c r="F302" s="2" t="s">
        <v>1101</v>
      </c>
      <c r="G302" s="3" t="s">
        <v>24360</v>
      </c>
      <c r="H302" s="2" t="s">
        <v>24353</v>
      </c>
      <c r="I302" s="2" t="s">
        <v>367</v>
      </c>
      <c r="J302" s="2" t="s">
        <v>368</v>
      </c>
      <c r="K302" s="3">
        <v>4</v>
      </c>
      <c r="L302" s="2" t="s">
        <v>10046</v>
      </c>
      <c r="M302" s="3" t="s">
        <v>10047</v>
      </c>
      <c r="N302" s="3" t="s">
        <v>1098</v>
      </c>
      <c r="O302" s="2" t="s">
        <v>24354</v>
      </c>
      <c r="P302" s="9" t="s">
        <v>10048</v>
      </c>
    </row>
    <row r="303" spans="1:16" x14ac:dyDescent="0.25">
      <c r="A303" s="3" t="s">
        <v>694</v>
      </c>
      <c r="B303" s="3" t="s">
        <v>24712</v>
      </c>
      <c r="C303" s="2" t="s">
        <v>24387</v>
      </c>
      <c r="D303" s="2" t="s">
        <v>20</v>
      </c>
      <c r="E303" s="2" t="s">
        <v>200</v>
      </c>
      <c r="F303" s="2" t="s">
        <v>1101</v>
      </c>
      <c r="G303" s="3" t="s">
        <v>24362</v>
      </c>
      <c r="H303" s="2" t="s">
        <v>24373</v>
      </c>
      <c r="I303" s="2" t="s">
        <v>385</v>
      </c>
      <c r="J303" s="2" t="s">
        <v>385</v>
      </c>
      <c r="K303" s="3">
        <v>1</v>
      </c>
      <c r="L303" s="2" t="s">
        <v>10230</v>
      </c>
      <c r="M303" s="3" t="s">
        <v>10231</v>
      </c>
      <c r="N303" s="3" t="s">
        <v>1098</v>
      </c>
      <c r="O303" s="2" t="s">
        <v>24374</v>
      </c>
      <c r="P303" s="9" t="s">
        <v>10232</v>
      </c>
    </row>
    <row r="304" spans="1:16" x14ac:dyDescent="0.25">
      <c r="A304" s="3" t="s">
        <v>24713</v>
      </c>
      <c r="B304" s="3" t="s">
        <v>24714</v>
      </c>
      <c r="C304" s="2" t="s">
        <v>24347</v>
      </c>
      <c r="D304" s="2" t="s">
        <v>27</v>
      </c>
      <c r="E304" s="2" t="s">
        <v>12</v>
      </c>
      <c r="F304" s="2" t="s">
        <v>18037</v>
      </c>
      <c r="G304" s="3" t="s">
        <v>24348</v>
      </c>
      <c r="H304" s="2" t="s">
        <v>24349</v>
      </c>
      <c r="I304" s="2" t="s">
        <v>390</v>
      </c>
      <c r="J304" s="2" t="s">
        <v>390</v>
      </c>
      <c r="K304" s="3">
        <v>0</v>
      </c>
      <c r="L304" s="2" t="s">
        <v>20189</v>
      </c>
      <c r="M304" s="3" t="s">
        <v>20190</v>
      </c>
      <c r="N304" s="3" t="s">
        <v>1098</v>
      </c>
      <c r="O304" s="2" t="s">
        <v>24350</v>
      </c>
      <c r="P304" s="9" t="s">
        <v>20191</v>
      </c>
    </row>
    <row r="305" spans="1:16" x14ac:dyDescent="0.25">
      <c r="A305" s="3" t="s">
        <v>699</v>
      </c>
      <c r="B305" s="3" t="s">
        <v>24715</v>
      </c>
      <c r="C305" s="2" t="s">
        <v>24347</v>
      </c>
      <c r="D305" s="2" t="s">
        <v>27</v>
      </c>
      <c r="E305" s="2" t="s">
        <v>12</v>
      </c>
      <c r="F305" s="2" t="s">
        <v>18042</v>
      </c>
      <c r="G305" s="3" t="s">
        <v>24352</v>
      </c>
      <c r="H305" s="2" t="s">
        <v>24353</v>
      </c>
      <c r="I305" s="2" t="s">
        <v>390</v>
      </c>
      <c r="J305" s="2" t="s">
        <v>390</v>
      </c>
      <c r="K305" s="3">
        <v>1</v>
      </c>
      <c r="L305" s="2" t="s">
        <v>20193</v>
      </c>
      <c r="M305" s="3" t="s">
        <v>20194</v>
      </c>
      <c r="N305" s="3" t="s">
        <v>1098</v>
      </c>
      <c r="O305" s="2" t="s">
        <v>24354</v>
      </c>
      <c r="P305" s="9" t="s">
        <v>20195</v>
      </c>
    </row>
    <row r="306" spans="1:16" x14ac:dyDescent="0.25">
      <c r="A306" s="3" t="s">
        <v>700</v>
      </c>
      <c r="B306" s="3" t="s">
        <v>24716</v>
      </c>
      <c r="C306" s="2" t="s">
        <v>24347</v>
      </c>
      <c r="D306" s="2" t="s">
        <v>27</v>
      </c>
      <c r="E306" s="2" t="s">
        <v>12</v>
      </c>
      <c r="F306" s="2" t="s">
        <v>18042</v>
      </c>
      <c r="G306" s="3" t="s">
        <v>24356</v>
      </c>
      <c r="H306" s="2" t="s">
        <v>24353</v>
      </c>
      <c r="I306" s="2" t="s">
        <v>390</v>
      </c>
      <c r="J306" s="2" t="s">
        <v>390</v>
      </c>
      <c r="K306" s="3">
        <v>2</v>
      </c>
      <c r="L306" s="2" t="s">
        <v>20197</v>
      </c>
      <c r="M306" s="3" t="s">
        <v>20198</v>
      </c>
      <c r="N306" s="3" t="s">
        <v>1098</v>
      </c>
      <c r="O306" s="2" t="s">
        <v>24354</v>
      </c>
      <c r="P306" s="9" t="s">
        <v>20199</v>
      </c>
    </row>
    <row r="307" spans="1:16" x14ac:dyDescent="0.25">
      <c r="A307" s="3" t="s">
        <v>701</v>
      </c>
      <c r="B307" s="3" t="s">
        <v>24717</v>
      </c>
      <c r="C307" s="2" t="s">
        <v>24347</v>
      </c>
      <c r="D307" s="2" t="s">
        <v>27</v>
      </c>
      <c r="E307" s="2" t="s">
        <v>12</v>
      </c>
      <c r="F307" s="2" t="s">
        <v>18042</v>
      </c>
      <c r="G307" s="3" t="s">
        <v>24358</v>
      </c>
      <c r="H307" s="2" t="s">
        <v>24353</v>
      </c>
      <c r="I307" s="2" t="s">
        <v>390</v>
      </c>
      <c r="J307" s="2" t="s">
        <v>390</v>
      </c>
      <c r="K307" s="3">
        <v>3</v>
      </c>
      <c r="L307" s="2" t="s">
        <v>20201</v>
      </c>
      <c r="M307" s="3" t="s">
        <v>20202</v>
      </c>
      <c r="N307" s="3" t="s">
        <v>1098</v>
      </c>
      <c r="O307" s="2" t="s">
        <v>24354</v>
      </c>
      <c r="P307" s="9" t="s">
        <v>20203</v>
      </c>
    </row>
    <row r="308" spans="1:16" x14ac:dyDescent="0.25">
      <c r="A308" s="3" t="s">
        <v>702</v>
      </c>
      <c r="B308" s="3" t="s">
        <v>24718</v>
      </c>
      <c r="C308" s="2" t="s">
        <v>24347</v>
      </c>
      <c r="D308" s="2" t="s">
        <v>27</v>
      </c>
      <c r="E308" s="2" t="s">
        <v>12</v>
      </c>
      <c r="F308" s="2" t="s">
        <v>18042</v>
      </c>
      <c r="G308" s="3" t="s">
        <v>24360</v>
      </c>
      <c r="H308" s="2" t="s">
        <v>24353</v>
      </c>
      <c r="I308" s="2" t="s">
        <v>390</v>
      </c>
      <c r="J308" s="2" t="s">
        <v>390</v>
      </c>
      <c r="K308" s="3">
        <v>4</v>
      </c>
      <c r="L308" s="2" t="s">
        <v>20205</v>
      </c>
      <c r="M308" s="3" t="s">
        <v>20206</v>
      </c>
      <c r="N308" s="3" t="s">
        <v>1098</v>
      </c>
      <c r="O308" s="2" t="s">
        <v>24354</v>
      </c>
      <c r="P308" s="9" t="s">
        <v>20207</v>
      </c>
    </row>
    <row r="309" spans="1:16" x14ac:dyDescent="0.25">
      <c r="A309" s="3" t="s">
        <v>703</v>
      </c>
      <c r="B309" s="3" t="s">
        <v>24719</v>
      </c>
      <c r="C309" s="2" t="s">
        <v>24347</v>
      </c>
      <c r="D309" s="2" t="s">
        <v>27</v>
      </c>
      <c r="E309" s="2" t="s">
        <v>12</v>
      </c>
      <c r="F309" s="2" t="s">
        <v>18042</v>
      </c>
      <c r="G309" s="3" t="s">
        <v>24362</v>
      </c>
      <c r="H309" s="2" t="s">
        <v>24353</v>
      </c>
      <c r="I309" s="2" t="s">
        <v>390</v>
      </c>
      <c r="J309" s="2" t="s">
        <v>390</v>
      </c>
      <c r="K309" s="3">
        <v>5</v>
      </c>
      <c r="L309" s="2" t="s">
        <v>20209</v>
      </c>
      <c r="M309" s="3" t="s">
        <v>20210</v>
      </c>
      <c r="N309" s="3" t="s">
        <v>1098</v>
      </c>
      <c r="O309" s="2" t="s">
        <v>24354</v>
      </c>
      <c r="P309" s="9" t="s">
        <v>20211</v>
      </c>
    </row>
    <row r="310" spans="1:16" x14ac:dyDescent="0.25">
      <c r="A310" s="3" t="s">
        <v>704</v>
      </c>
      <c r="B310" s="3" t="s">
        <v>24720</v>
      </c>
      <c r="C310" s="2" t="s">
        <v>24347</v>
      </c>
      <c r="D310" s="2" t="s">
        <v>27</v>
      </c>
      <c r="E310" s="2" t="s">
        <v>12</v>
      </c>
      <c r="F310" s="2" t="s">
        <v>18042</v>
      </c>
      <c r="G310" s="3" t="s">
        <v>24364</v>
      </c>
      <c r="H310" s="2" t="s">
        <v>24373</v>
      </c>
      <c r="I310" s="2" t="s">
        <v>400</v>
      </c>
      <c r="J310" s="2" t="s">
        <v>401</v>
      </c>
      <c r="K310" s="3">
        <v>1</v>
      </c>
      <c r="L310" s="2" t="s">
        <v>20157</v>
      </c>
      <c r="M310" s="3" t="s">
        <v>20158</v>
      </c>
      <c r="N310" s="3" t="s">
        <v>1098</v>
      </c>
      <c r="O310" s="2" t="s">
        <v>24374</v>
      </c>
      <c r="P310" s="9" t="s">
        <v>20159</v>
      </c>
    </row>
    <row r="311" spans="1:16" x14ac:dyDescent="0.25">
      <c r="A311" s="3" t="s">
        <v>707</v>
      </c>
      <c r="B311" s="3" t="s">
        <v>24721</v>
      </c>
      <c r="C311" s="2" t="s">
        <v>24347</v>
      </c>
      <c r="D311" s="2" t="s">
        <v>27</v>
      </c>
      <c r="E311" s="2" t="s">
        <v>12</v>
      </c>
      <c r="F311" s="2" t="s">
        <v>18042</v>
      </c>
      <c r="G311" s="3" t="s">
        <v>24366</v>
      </c>
      <c r="H311" s="2" t="s">
        <v>24373</v>
      </c>
      <c r="I311" s="2" t="s">
        <v>372</v>
      </c>
      <c r="J311" s="2" t="s">
        <v>373</v>
      </c>
      <c r="K311" s="3">
        <v>1</v>
      </c>
      <c r="L311" s="2" t="s">
        <v>20229</v>
      </c>
      <c r="M311" s="3" t="s">
        <v>20230</v>
      </c>
      <c r="N311" s="3" t="s">
        <v>1098</v>
      </c>
      <c r="O311" s="2" t="s">
        <v>24374</v>
      </c>
      <c r="P311" s="9" t="s">
        <v>20231</v>
      </c>
    </row>
    <row r="312" spans="1:16" x14ac:dyDescent="0.25">
      <c r="A312" s="3" t="s">
        <v>24722</v>
      </c>
      <c r="B312" s="3" t="s">
        <v>24723</v>
      </c>
      <c r="C312" s="2" t="s">
        <v>24387</v>
      </c>
      <c r="D312" s="2" t="s">
        <v>27</v>
      </c>
      <c r="E312" s="2" t="s">
        <v>203</v>
      </c>
      <c r="F312" s="2" t="s">
        <v>1095</v>
      </c>
      <c r="G312" s="3" t="s">
        <v>24348</v>
      </c>
      <c r="H312" s="2" t="s">
        <v>24349</v>
      </c>
      <c r="I312" s="2" t="s">
        <v>400</v>
      </c>
      <c r="J312" s="2" t="s">
        <v>401</v>
      </c>
      <c r="K312" s="3">
        <v>0</v>
      </c>
      <c r="L312" s="2" t="s">
        <v>10338</v>
      </c>
      <c r="M312" s="3" t="s">
        <v>10339</v>
      </c>
      <c r="N312" s="3" t="s">
        <v>1098</v>
      </c>
      <c r="O312" s="2" t="s">
        <v>24350</v>
      </c>
      <c r="P312" s="9" t="s">
        <v>10340</v>
      </c>
    </row>
    <row r="313" spans="1:16" x14ac:dyDescent="0.25">
      <c r="A313" s="3" t="s">
        <v>709</v>
      </c>
      <c r="B313" s="3" t="s">
        <v>24724</v>
      </c>
      <c r="C313" s="2" t="s">
        <v>24387</v>
      </c>
      <c r="D313" s="2" t="s">
        <v>27</v>
      </c>
      <c r="E313" s="2" t="s">
        <v>203</v>
      </c>
      <c r="F313" s="2" t="s">
        <v>1101</v>
      </c>
      <c r="G313" s="3" t="s">
        <v>24352</v>
      </c>
      <c r="H313" s="2" t="s">
        <v>24353</v>
      </c>
      <c r="I313" s="2" t="s">
        <v>400</v>
      </c>
      <c r="J313" s="2" t="s">
        <v>401</v>
      </c>
      <c r="K313" s="3">
        <v>1</v>
      </c>
      <c r="L313" s="2" t="s">
        <v>10342</v>
      </c>
      <c r="M313" s="3" t="s">
        <v>10343</v>
      </c>
      <c r="N313" s="3" t="s">
        <v>1098</v>
      </c>
      <c r="O313" s="2" t="s">
        <v>24354</v>
      </c>
      <c r="P313" s="9" t="s">
        <v>10344</v>
      </c>
    </row>
    <row r="314" spans="1:16" x14ac:dyDescent="0.25">
      <c r="A314" s="3" t="s">
        <v>710</v>
      </c>
      <c r="B314" s="3" t="s">
        <v>24725</v>
      </c>
      <c r="C314" s="2" t="s">
        <v>24387</v>
      </c>
      <c r="D314" s="2" t="s">
        <v>27</v>
      </c>
      <c r="E314" s="2" t="s">
        <v>203</v>
      </c>
      <c r="F314" s="2" t="s">
        <v>1101</v>
      </c>
      <c r="G314" s="3" t="s">
        <v>24356</v>
      </c>
      <c r="H314" s="2" t="s">
        <v>24353</v>
      </c>
      <c r="I314" s="2" t="s">
        <v>400</v>
      </c>
      <c r="J314" s="2" t="s">
        <v>401</v>
      </c>
      <c r="K314" s="3">
        <v>3</v>
      </c>
      <c r="L314" s="2" t="s">
        <v>10350</v>
      </c>
      <c r="M314" s="3" t="s">
        <v>10351</v>
      </c>
      <c r="N314" s="3" t="s">
        <v>1098</v>
      </c>
      <c r="O314" s="2" t="s">
        <v>24354</v>
      </c>
      <c r="P314" s="9" t="s">
        <v>10352</v>
      </c>
    </row>
    <row r="315" spans="1:16" x14ac:dyDescent="0.25">
      <c r="A315" s="3" t="s">
        <v>711</v>
      </c>
      <c r="B315" s="3" t="s">
        <v>24726</v>
      </c>
      <c r="C315" s="2" t="s">
        <v>24387</v>
      </c>
      <c r="D315" s="2" t="s">
        <v>27</v>
      </c>
      <c r="E315" s="2" t="s">
        <v>203</v>
      </c>
      <c r="F315" s="2" t="s">
        <v>1101</v>
      </c>
      <c r="G315" s="3" t="s">
        <v>24358</v>
      </c>
      <c r="H315" s="2" t="s">
        <v>24353</v>
      </c>
      <c r="I315" s="2" t="s">
        <v>400</v>
      </c>
      <c r="J315" s="2" t="s">
        <v>401</v>
      </c>
      <c r="K315" s="3">
        <v>4</v>
      </c>
      <c r="L315" s="2" t="s">
        <v>10354</v>
      </c>
      <c r="M315" s="3" t="s">
        <v>10355</v>
      </c>
      <c r="N315" s="3" t="s">
        <v>1098</v>
      </c>
      <c r="O315" s="2" t="s">
        <v>24354</v>
      </c>
      <c r="P315" s="9" t="s">
        <v>10356</v>
      </c>
    </row>
    <row r="316" spans="1:16" x14ac:dyDescent="0.25">
      <c r="A316" s="3" t="s">
        <v>712</v>
      </c>
      <c r="B316" s="3" t="s">
        <v>24727</v>
      </c>
      <c r="C316" s="2" t="s">
        <v>24387</v>
      </c>
      <c r="D316" s="2" t="s">
        <v>27</v>
      </c>
      <c r="E316" s="2" t="s">
        <v>203</v>
      </c>
      <c r="F316" s="2" t="s">
        <v>1101</v>
      </c>
      <c r="G316" s="3" t="s">
        <v>24360</v>
      </c>
      <c r="H316" s="2" t="s">
        <v>24353</v>
      </c>
      <c r="I316" s="2" t="s">
        <v>400</v>
      </c>
      <c r="J316" s="2" t="s">
        <v>401</v>
      </c>
      <c r="K316" s="3">
        <v>5</v>
      </c>
      <c r="L316" s="2" t="s">
        <v>10358</v>
      </c>
      <c r="M316" s="3" t="s">
        <v>10359</v>
      </c>
      <c r="N316" s="3" t="s">
        <v>1098</v>
      </c>
      <c r="O316" s="2" t="s">
        <v>24354</v>
      </c>
      <c r="P316" s="9" t="s">
        <v>10360</v>
      </c>
    </row>
    <row r="317" spans="1:16" x14ac:dyDescent="0.25">
      <c r="A317" s="3" t="s">
        <v>713</v>
      </c>
      <c r="B317" s="3" t="s">
        <v>24728</v>
      </c>
      <c r="C317" s="2" t="s">
        <v>24387</v>
      </c>
      <c r="D317" s="2" t="s">
        <v>27</v>
      </c>
      <c r="E317" s="2" t="s">
        <v>203</v>
      </c>
      <c r="F317" s="2" t="s">
        <v>1101</v>
      </c>
      <c r="G317" s="3" t="s">
        <v>24362</v>
      </c>
      <c r="H317" s="2" t="s">
        <v>24373</v>
      </c>
      <c r="I317" s="2" t="s">
        <v>390</v>
      </c>
      <c r="J317" s="2" t="s">
        <v>390</v>
      </c>
      <c r="K317" s="3">
        <v>1</v>
      </c>
      <c r="L317" s="2" t="s">
        <v>10370</v>
      </c>
      <c r="M317" s="3" t="s">
        <v>10371</v>
      </c>
      <c r="N317" s="3" t="s">
        <v>1098</v>
      </c>
      <c r="O317" s="2" t="s">
        <v>24374</v>
      </c>
      <c r="P317" s="9" t="s">
        <v>10372</v>
      </c>
    </row>
    <row r="318" spans="1:16" x14ac:dyDescent="0.25">
      <c r="A318" s="3" t="s">
        <v>24729</v>
      </c>
      <c r="B318" s="3" t="s">
        <v>24730</v>
      </c>
      <c r="C318" s="2" t="s">
        <v>24387</v>
      </c>
      <c r="D318" s="2" t="s">
        <v>27</v>
      </c>
      <c r="E318" s="2" t="s">
        <v>206</v>
      </c>
      <c r="F318" s="2" t="s">
        <v>1095</v>
      </c>
      <c r="G318" s="3" t="s">
        <v>24348</v>
      </c>
      <c r="H318" s="2" t="s">
        <v>24349</v>
      </c>
      <c r="I318" s="2" t="s">
        <v>390</v>
      </c>
      <c r="J318" s="2" t="s">
        <v>390</v>
      </c>
      <c r="K318" s="3">
        <v>0</v>
      </c>
      <c r="L318" s="2" t="s">
        <v>10506</v>
      </c>
      <c r="M318" s="3" t="s">
        <v>10507</v>
      </c>
      <c r="N318" s="3" t="s">
        <v>1098</v>
      </c>
      <c r="O318" s="2" t="s">
        <v>24350</v>
      </c>
      <c r="P318" s="9" t="s">
        <v>10508</v>
      </c>
    </row>
    <row r="319" spans="1:16" x14ac:dyDescent="0.25">
      <c r="A319" s="3" t="s">
        <v>714</v>
      </c>
      <c r="B319" s="3" t="s">
        <v>24731</v>
      </c>
      <c r="C319" s="2" t="s">
        <v>24387</v>
      </c>
      <c r="D319" s="2" t="s">
        <v>27</v>
      </c>
      <c r="E319" s="2" t="s">
        <v>206</v>
      </c>
      <c r="F319" s="2" t="s">
        <v>1101</v>
      </c>
      <c r="G319" s="3" t="s">
        <v>24352</v>
      </c>
      <c r="H319" s="2" t="s">
        <v>24353</v>
      </c>
      <c r="I319" s="2" t="s">
        <v>390</v>
      </c>
      <c r="J319" s="2" t="s">
        <v>390</v>
      </c>
      <c r="K319" s="3">
        <v>1</v>
      </c>
      <c r="L319" s="2" t="s">
        <v>10510</v>
      </c>
      <c r="M319" s="3" t="s">
        <v>10511</v>
      </c>
      <c r="N319" s="3" t="s">
        <v>1098</v>
      </c>
      <c r="O319" s="2" t="s">
        <v>24354</v>
      </c>
      <c r="P319" s="9" t="s">
        <v>10512</v>
      </c>
    </row>
    <row r="320" spans="1:16" x14ac:dyDescent="0.25">
      <c r="A320" s="3" t="s">
        <v>715</v>
      </c>
      <c r="B320" s="3" t="s">
        <v>24732</v>
      </c>
      <c r="C320" s="2" t="s">
        <v>24387</v>
      </c>
      <c r="D320" s="2" t="s">
        <v>27</v>
      </c>
      <c r="E320" s="2" t="s">
        <v>206</v>
      </c>
      <c r="F320" s="2" t="s">
        <v>1101</v>
      </c>
      <c r="G320" s="3" t="s">
        <v>24356</v>
      </c>
      <c r="H320" s="2" t="s">
        <v>24353</v>
      </c>
      <c r="I320" s="2" t="s">
        <v>390</v>
      </c>
      <c r="J320" s="2" t="s">
        <v>390</v>
      </c>
      <c r="K320" s="3">
        <v>2</v>
      </c>
      <c r="L320" s="2" t="s">
        <v>10514</v>
      </c>
      <c r="M320" s="3" t="s">
        <v>10515</v>
      </c>
      <c r="N320" s="3" t="s">
        <v>1098</v>
      </c>
      <c r="O320" s="2" t="s">
        <v>24354</v>
      </c>
      <c r="P320" s="9" t="s">
        <v>10516</v>
      </c>
    </row>
    <row r="321" spans="1:16" x14ac:dyDescent="0.25">
      <c r="A321" s="3" t="s">
        <v>716</v>
      </c>
      <c r="B321" s="3" t="s">
        <v>24733</v>
      </c>
      <c r="C321" s="2" t="s">
        <v>24387</v>
      </c>
      <c r="D321" s="2" t="s">
        <v>27</v>
      </c>
      <c r="E321" s="2" t="s">
        <v>206</v>
      </c>
      <c r="F321" s="2" t="s">
        <v>1101</v>
      </c>
      <c r="G321" s="3" t="s">
        <v>24358</v>
      </c>
      <c r="H321" s="2" t="s">
        <v>24353</v>
      </c>
      <c r="I321" s="2" t="s">
        <v>390</v>
      </c>
      <c r="J321" s="2" t="s">
        <v>390</v>
      </c>
      <c r="K321" s="3">
        <v>3</v>
      </c>
      <c r="L321" s="2" t="s">
        <v>10518</v>
      </c>
      <c r="M321" s="3" t="s">
        <v>10519</v>
      </c>
      <c r="N321" s="3" t="s">
        <v>1098</v>
      </c>
      <c r="O321" s="2" t="s">
        <v>24354</v>
      </c>
      <c r="P321" s="9" t="s">
        <v>10520</v>
      </c>
    </row>
    <row r="322" spans="1:16" x14ac:dyDescent="0.25">
      <c r="A322" s="3" t="s">
        <v>717</v>
      </c>
      <c r="B322" s="3" t="s">
        <v>24734</v>
      </c>
      <c r="C322" s="2" t="s">
        <v>24387</v>
      </c>
      <c r="D322" s="2" t="s">
        <v>27</v>
      </c>
      <c r="E322" s="2" t="s">
        <v>206</v>
      </c>
      <c r="F322" s="2" t="s">
        <v>1101</v>
      </c>
      <c r="G322" s="3" t="s">
        <v>24360</v>
      </c>
      <c r="H322" s="2" t="s">
        <v>24353</v>
      </c>
      <c r="I322" s="2" t="s">
        <v>390</v>
      </c>
      <c r="J322" s="2" t="s">
        <v>390</v>
      </c>
      <c r="K322" s="3">
        <v>4</v>
      </c>
      <c r="L322" s="2" t="s">
        <v>10522</v>
      </c>
      <c r="M322" s="3" t="s">
        <v>10523</v>
      </c>
      <c r="N322" s="3" t="s">
        <v>1098</v>
      </c>
      <c r="O322" s="2" t="s">
        <v>24354</v>
      </c>
      <c r="P322" s="9" t="s">
        <v>10524</v>
      </c>
    </row>
    <row r="323" spans="1:16" x14ac:dyDescent="0.25">
      <c r="A323" s="3" t="s">
        <v>24735</v>
      </c>
      <c r="B323" s="3" t="s">
        <v>24736</v>
      </c>
      <c r="C323" s="2" t="s">
        <v>24387</v>
      </c>
      <c r="D323" s="2" t="s">
        <v>27</v>
      </c>
      <c r="E323" s="2" t="s">
        <v>206</v>
      </c>
      <c r="F323" s="2" t="s">
        <v>1101</v>
      </c>
      <c r="G323" s="3" t="s">
        <v>24362</v>
      </c>
      <c r="H323" s="2" t="s">
        <v>24373</v>
      </c>
      <c r="I323" s="2" t="s">
        <v>378</v>
      </c>
      <c r="J323" s="2" t="s">
        <v>378</v>
      </c>
      <c r="K323" s="3">
        <v>1</v>
      </c>
      <c r="L323" s="2" t="s">
        <v>10426</v>
      </c>
      <c r="M323" s="3" t="s">
        <v>10427</v>
      </c>
      <c r="N323" s="3" t="s">
        <v>1098</v>
      </c>
      <c r="O323" s="2" t="s">
        <v>24374</v>
      </c>
      <c r="P323" s="9" t="s">
        <v>10428</v>
      </c>
    </row>
    <row r="324" spans="1:16" x14ac:dyDescent="0.25">
      <c r="A324" s="3" t="s">
        <v>24737</v>
      </c>
      <c r="B324" s="3" t="s">
        <v>24738</v>
      </c>
      <c r="C324" s="2" t="s">
        <v>24387</v>
      </c>
      <c r="D324" s="2" t="s">
        <v>27</v>
      </c>
      <c r="E324" s="2" t="s">
        <v>209</v>
      </c>
      <c r="F324" s="2" t="s">
        <v>1095</v>
      </c>
      <c r="G324" s="3" t="s">
        <v>24348</v>
      </c>
      <c r="H324" s="2" t="s">
        <v>24349</v>
      </c>
      <c r="I324" s="2" t="s">
        <v>372</v>
      </c>
      <c r="J324" s="2" t="s">
        <v>373</v>
      </c>
      <c r="K324" s="3">
        <v>0</v>
      </c>
      <c r="L324" s="2" t="s">
        <v>10562</v>
      </c>
      <c r="M324" s="3" t="s">
        <v>10563</v>
      </c>
      <c r="N324" s="3" t="s">
        <v>1098</v>
      </c>
      <c r="O324" s="2" t="s">
        <v>24350</v>
      </c>
      <c r="P324" s="9" t="s">
        <v>10564</v>
      </c>
    </row>
    <row r="325" spans="1:16" x14ac:dyDescent="0.25">
      <c r="A325" s="3" t="s">
        <v>718</v>
      </c>
      <c r="B325" s="3" t="s">
        <v>24739</v>
      </c>
      <c r="C325" s="2" t="s">
        <v>24387</v>
      </c>
      <c r="D325" s="2" t="s">
        <v>27</v>
      </c>
      <c r="E325" s="2" t="s">
        <v>209</v>
      </c>
      <c r="F325" s="2" t="s">
        <v>1101</v>
      </c>
      <c r="G325" s="3" t="s">
        <v>24352</v>
      </c>
      <c r="H325" s="2" t="s">
        <v>24353</v>
      </c>
      <c r="I325" s="2" t="s">
        <v>372</v>
      </c>
      <c r="J325" s="2" t="s">
        <v>373</v>
      </c>
      <c r="K325" s="3">
        <v>1</v>
      </c>
      <c r="L325" s="2" t="s">
        <v>10566</v>
      </c>
      <c r="M325" s="3" t="s">
        <v>10567</v>
      </c>
      <c r="N325" s="3" t="s">
        <v>1098</v>
      </c>
      <c r="O325" s="2" t="s">
        <v>24354</v>
      </c>
      <c r="P325" s="9" t="s">
        <v>10568</v>
      </c>
    </row>
    <row r="326" spans="1:16" x14ac:dyDescent="0.25">
      <c r="A326" s="3" t="s">
        <v>24740</v>
      </c>
      <c r="B326" s="3" t="s">
        <v>24741</v>
      </c>
      <c r="C326" s="2" t="s">
        <v>24387</v>
      </c>
      <c r="D326" s="2" t="s">
        <v>27</v>
      </c>
      <c r="E326" s="2" t="s">
        <v>209</v>
      </c>
      <c r="F326" s="2" t="s">
        <v>1101</v>
      </c>
      <c r="G326" s="3" t="s">
        <v>24356</v>
      </c>
      <c r="H326" s="2" t="s">
        <v>24353</v>
      </c>
      <c r="I326" s="2" t="s">
        <v>372</v>
      </c>
      <c r="J326" s="2" t="s">
        <v>373</v>
      </c>
      <c r="K326" s="3">
        <v>2</v>
      </c>
      <c r="L326" s="2" t="s">
        <v>10570</v>
      </c>
      <c r="M326" s="3" t="s">
        <v>10571</v>
      </c>
      <c r="N326" s="3" t="s">
        <v>1098</v>
      </c>
      <c r="O326" s="2" t="s">
        <v>24354</v>
      </c>
      <c r="P326" s="9" t="s">
        <v>10572</v>
      </c>
    </row>
    <row r="327" spans="1:16" x14ac:dyDescent="0.25">
      <c r="A327" s="3" t="s">
        <v>24742</v>
      </c>
      <c r="B327" s="3" t="s">
        <v>24743</v>
      </c>
      <c r="C327" s="2" t="s">
        <v>24387</v>
      </c>
      <c r="D327" s="2" t="s">
        <v>27</v>
      </c>
      <c r="E327" s="2" t="s">
        <v>209</v>
      </c>
      <c r="F327" s="2" t="s">
        <v>1101</v>
      </c>
      <c r="G327" s="3" t="s">
        <v>24358</v>
      </c>
      <c r="H327" s="2" t="s">
        <v>24353</v>
      </c>
      <c r="I327" s="2" t="s">
        <v>372</v>
      </c>
      <c r="J327" s="2" t="s">
        <v>373</v>
      </c>
      <c r="K327" s="3">
        <v>3</v>
      </c>
      <c r="L327" s="2" t="s">
        <v>10574</v>
      </c>
      <c r="M327" s="3" t="s">
        <v>10575</v>
      </c>
      <c r="N327" s="3" t="s">
        <v>1098</v>
      </c>
      <c r="O327" s="2" t="s">
        <v>24354</v>
      </c>
      <c r="P327" s="9" t="s">
        <v>10576</v>
      </c>
    </row>
    <row r="328" spans="1:16" x14ac:dyDescent="0.25">
      <c r="A328" s="3" t="s">
        <v>24744</v>
      </c>
      <c r="B328" s="3" t="s">
        <v>24745</v>
      </c>
      <c r="C328" s="2" t="s">
        <v>24387</v>
      </c>
      <c r="D328" s="2" t="s">
        <v>27</v>
      </c>
      <c r="E328" s="2" t="s">
        <v>209</v>
      </c>
      <c r="F328" s="2" t="s">
        <v>1101</v>
      </c>
      <c r="G328" s="3" t="s">
        <v>24360</v>
      </c>
      <c r="H328" s="2" t="s">
        <v>24353</v>
      </c>
      <c r="I328" s="2" t="s">
        <v>372</v>
      </c>
      <c r="J328" s="2" t="s">
        <v>373</v>
      </c>
      <c r="K328" s="3">
        <v>4</v>
      </c>
      <c r="L328" s="2" t="s">
        <v>10578</v>
      </c>
      <c r="M328" s="3" t="s">
        <v>10579</v>
      </c>
      <c r="N328" s="3" t="s">
        <v>1098</v>
      </c>
      <c r="O328" s="2" t="s">
        <v>24354</v>
      </c>
      <c r="P328" s="9" t="s">
        <v>10580</v>
      </c>
    </row>
    <row r="329" spans="1:16" x14ac:dyDescent="0.25">
      <c r="A329" s="3" t="s">
        <v>24746</v>
      </c>
      <c r="B329" s="3" t="s">
        <v>24747</v>
      </c>
      <c r="C329" s="2" t="s">
        <v>24387</v>
      </c>
      <c r="D329" s="2" t="s">
        <v>27</v>
      </c>
      <c r="E329" s="2" t="s">
        <v>209</v>
      </c>
      <c r="F329" s="2" t="s">
        <v>1101</v>
      </c>
      <c r="G329" s="3" t="s">
        <v>24362</v>
      </c>
      <c r="H329" s="2" t="s">
        <v>24748</v>
      </c>
      <c r="I329" s="2" t="s">
        <v>372</v>
      </c>
      <c r="J329" s="2" t="s">
        <v>373</v>
      </c>
      <c r="K329" s="3">
        <v>5</v>
      </c>
      <c r="L329" s="2" t="s">
        <v>10582</v>
      </c>
      <c r="M329" s="3" t="s">
        <v>10583</v>
      </c>
      <c r="N329" s="3" t="s">
        <v>1098</v>
      </c>
      <c r="O329" s="2" t="s">
        <v>24749</v>
      </c>
      <c r="P329" s="9" t="s">
        <v>10584</v>
      </c>
    </row>
    <row r="330" spans="1:16" x14ac:dyDescent="0.25">
      <c r="A330" s="3" t="s">
        <v>24750</v>
      </c>
      <c r="B330" s="3" t="s">
        <v>24751</v>
      </c>
      <c r="C330" s="2" t="s">
        <v>24387</v>
      </c>
      <c r="D330" s="2" t="s">
        <v>27</v>
      </c>
      <c r="E330" s="2" t="s">
        <v>212</v>
      </c>
      <c r="F330" s="2" t="s">
        <v>1095</v>
      </c>
      <c r="G330" s="3" t="s">
        <v>24348</v>
      </c>
      <c r="H330" s="2" t="s">
        <v>24349</v>
      </c>
      <c r="I330" s="2" t="s">
        <v>390</v>
      </c>
      <c r="J330" s="2" t="s">
        <v>390</v>
      </c>
      <c r="K330" s="3">
        <v>0</v>
      </c>
      <c r="L330" s="2" t="s">
        <v>10674</v>
      </c>
      <c r="M330" s="3" t="s">
        <v>10675</v>
      </c>
      <c r="N330" s="3" t="s">
        <v>1098</v>
      </c>
      <c r="O330" s="2" t="s">
        <v>24350</v>
      </c>
      <c r="P330" s="9" t="s">
        <v>10676</v>
      </c>
    </row>
    <row r="331" spans="1:16" x14ac:dyDescent="0.25">
      <c r="A331" s="3" t="s">
        <v>719</v>
      </c>
      <c r="B331" s="3" t="s">
        <v>24752</v>
      </c>
      <c r="C331" s="2" t="s">
        <v>24387</v>
      </c>
      <c r="D331" s="2" t="s">
        <v>27</v>
      </c>
      <c r="E331" s="2" t="s">
        <v>212</v>
      </c>
      <c r="F331" s="2" t="s">
        <v>1101</v>
      </c>
      <c r="G331" s="3" t="s">
        <v>24352</v>
      </c>
      <c r="H331" s="2" t="s">
        <v>24353</v>
      </c>
      <c r="I331" s="2" t="s">
        <v>390</v>
      </c>
      <c r="J331" s="2" t="s">
        <v>390</v>
      </c>
      <c r="K331" s="3">
        <v>1</v>
      </c>
      <c r="L331" s="2" t="s">
        <v>10678</v>
      </c>
      <c r="M331" s="3" t="s">
        <v>10679</v>
      </c>
      <c r="N331" s="3" t="s">
        <v>1098</v>
      </c>
      <c r="O331" s="2" t="s">
        <v>24354</v>
      </c>
      <c r="P331" s="9" t="s">
        <v>10680</v>
      </c>
    </row>
    <row r="332" spans="1:16" x14ac:dyDescent="0.25">
      <c r="A332" s="3" t="s">
        <v>720</v>
      </c>
      <c r="B332" s="3" t="s">
        <v>24753</v>
      </c>
      <c r="C332" s="2" t="s">
        <v>24387</v>
      </c>
      <c r="D332" s="2" t="s">
        <v>27</v>
      </c>
      <c r="E332" s="2" t="s">
        <v>212</v>
      </c>
      <c r="F332" s="2" t="s">
        <v>1101</v>
      </c>
      <c r="G332" s="3" t="s">
        <v>24356</v>
      </c>
      <c r="H332" s="2" t="s">
        <v>24353</v>
      </c>
      <c r="I332" s="2" t="s">
        <v>390</v>
      </c>
      <c r="J332" s="2" t="s">
        <v>390</v>
      </c>
      <c r="K332" s="3">
        <v>2</v>
      </c>
      <c r="L332" s="2" t="s">
        <v>10682</v>
      </c>
      <c r="M332" s="3" t="s">
        <v>10683</v>
      </c>
      <c r="N332" s="3" t="s">
        <v>1098</v>
      </c>
      <c r="O332" s="2" t="s">
        <v>24354</v>
      </c>
      <c r="P332" s="9" t="s">
        <v>10684</v>
      </c>
    </row>
    <row r="333" spans="1:16" x14ac:dyDescent="0.25">
      <c r="A333" s="3" t="s">
        <v>721</v>
      </c>
      <c r="B333" s="3" t="s">
        <v>24754</v>
      </c>
      <c r="C333" s="2" t="s">
        <v>24387</v>
      </c>
      <c r="D333" s="2" t="s">
        <v>27</v>
      </c>
      <c r="E333" s="2" t="s">
        <v>212</v>
      </c>
      <c r="F333" s="2" t="s">
        <v>1101</v>
      </c>
      <c r="G333" s="3" t="s">
        <v>24358</v>
      </c>
      <c r="H333" s="2" t="s">
        <v>24353</v>
      </c>
      <c r="I333" s="2" t="s">
        <v>390</v>
      </c>
      <c r="J333" s="2" t="s">
        <v>390</v>
      </c>
      <c r="K333" s="3">
        <v>3</v>
      </c>
      <c r="L333" s="2" t="s">
        <v>10686</v>
      </c>
      <c r="M333" s="3" t="s">
        <v>10687</v>
      </c>
      <c r="N333" s="3" t="s">
        <v>1098</v>
      </c>
      <c r="O333" s="2" t="s">
        <v>24354</v>
      </c>
      <c r="P333" s="9" t="s">
        <v>10688</v>
      </c>
    </row>
    <row r="334" spans="1:16" x14ac:dyDescent="0.25">
      <c r="A334" s="3" t="s">
        <v>722</v>
      </c>
      <c r="B334" s="3" t="s">
        <v>24755</v>
      </c>
      <c r="C334" s="2" t="s">
        <v>24387</v>
      </c>
      <c r="D334" s="2" t="s">
        <v>27</v>
      </c>
      <c r="E334" s="2" t="s">
        <v>212</v>
      </c>
      <c r="F334" s="2" t="s">
        <v>1101</v>
      </c>
      <c r="G334" s="3" t="s">
        <v>24360</v>
      </c>
      <c r="H334" s="2" t="s">
        <v>24353</v>
      </c>
      <c r="I334" s="2" t="s">
        <v>390</v>
      </c>
      <c r="J334" s="2" t="s">
        <v>390</v>
      </c>
      <c r="K334" s="3">
        <v>4</v>
      </c>
      <c r="L334" s="2" t="s">
        <v>10690</v>
      </c>
      <c r="M334" s="3" t="s">
        <v>10691</v>
      </c>
      <c r="N334" s="3" t="s">
        <v>1098</v>
      </c>
      <c r="O334" s="2" t="s">
        <v>24354</v>
      </c>
      <c r="P334" s="9" t="s">
        <v>10692</v>
      </c>
    </row>
    <row r="335" spans="1:16" x14ac:dyDescent="0.25">
      <c r="A335" s="3" t="s">
        <v>723</v>
      </c>
      <c r="B335" s="3" t="s">
        <v>24756</v>
      </c>
      <c r="C335" s="2" t="s">
        <v>24387</v>
      </c>
      <c r="D335" s="2" t="s">
        <v>27</v>
      </c>
      <c r="E335" s="2" t="s">
        <v>212</v>
      </c>
      <c r="F335" s="2" t="s">
        <v>1101</v>
      </c>
      <c r="G335" s="3" t="s">
        <v>24362</v>
      </c>
      <c r="H335" s="2" t="s">
        <v>24373</v>
      </c>
      <c r="I335" s="2" t="s">
        <v>367</v>
      </c>
      <c r="J335" s="2" t="s">
        <v>368</v>
      </c>
      <c r="K335" s="3">
        <v>1</v>
      </c>
      <c r="L335" s="2" t="s">
        <v>10594</v>
      </c>
      <c r="M335" s="3" t="s">
        <v>10595</v>
      </c>
      <c r="N335" s="3" t="s">
        <v>1098</v>
      </c>
      <c r="O335" s="2" t="s">
        <v>24374</v>
      </c>
      <c r="P335" s="9" t="s">
        <v>10596</v>
      </c>
    </row>
    <row r="336" spans="1:16" x14ac:dyDescent="0.25">
      <c r="A336" s="3" t="s">
        <v>24757</v>
      </c>
      <c r="B336" s="3" t="s">
        <v>24758</v>
      </c>
      <c r="C336" s="2" t="s">
        <v>24387</v>
      </c>
      <c r="D336" s="2" t="s">
        <v>27</v>
      </c>
      <c r="E336" s="2" t="s">
        <v>215</v>
      </c>
      <c r="F336" s="2" t="s">
        <v>1095</v>
      </c>
      <c r="G336" s="3" t="s">
        <v>24348</v>
      </c>
      <c r="H336" s="2" t="s">
        <v>24349</v>
      </c>
      <c r="I336" s="2" t="s">
        <v>390</v>
      </c>
      <c r="J336" s="2" t="s">
        <v>390</v>
      </c>
      <c r="K336" s="3">
        <v>0</v>
      </c>
      <c r="L336" s="2" t="s">
        <v>10786</v>
      </c>
      <c r="M336" s="3" t="s">
        <v>10787</v>
      </c>
      <c r="N336" s="3" t="s">
        <v>1098</v>
      </c>
      <c r="O336" s="2" t="s">
        <v>24350</v>
      </c>
      <c r="P336" s="9" t="s">
        <v>10788</v>
      </c>
    </row>
    <row r="337" spans="1:16" x14ac:dyDescent="0.25">
      <c r="A337" s="3" t="s">
        <v>724</v>
      </c>
      <c r="B337" s="3" t="s">
        <v>24759</v>
      </c>
      <c r="C337" s="2" t="s">
        <v>24387</v>
      </c>
      <c r="D337" s="2" t="s">
        <v>27</v>
      </c>
      <c r="E337" s="2" t="s">
        <v>215</v>
      </c>
      <c r="F337" s="2" t="s">
        <v>1101</v>
      </c>
      <c r="G337" s="3" t="s">
        <v>24352</v>
      </c>
      <c r="H337" s="2" t="s">
        <v>24353</v>
      </c>
      <c r="I337" s="2" t="s">
        <v>390</v>
      </c>
      <c r="J337" s="2" t="s">
        <v>390</v>
      </c>
      <c r="K337" s="3">
        <v>1</v>
      </c>
      <c r="L337" s="2" t="s">
        <v>10790</v>
      </c>
      <c r="M337" s="3" t="s">
        <v>10791</v>
      </c>
      <c r="N337" s="3" t="s">
        <v>1098</v>
      </c>
      <c r="O337" s="2" t="s">
        <v>24354</v>
      </c>
      <c r="P337" s="9" t="s">
        <v>10792</v>
      </c>
    </row>
    <row r="338" spans="1:16" x14ac:dyDescent="0.25">
      <c r="A338" s="3" t="s">
        <v>725</v>
      </c>
      <c r="B338" s="3" t="s">
        <v>24760</v>
      </c>
      <c r="C338" s="2" t="s">
        <v>24387</v>
      </c>
      <c r="D338" s="2" t="s">
        <v>27</v>
      </c>
      <c r="E338" s="2" t="s">
        <v>215</v>
      </c>
      <c r="F338" s="2" t="s">
        <v>1101</v>
      </c>
      <c r="G338" s="3" t="s">
        <v>24356</v>
      </c>
      <c r="H338" s="2" t="s">
        <v>24353</v>
      </c>
      <c r="I338" s="2" t="s">
        <v>390</v>
      </c>
      <c r="J338" s="2" t="s">
        <v>390</v>
      </c>
      <c r="K338" s="3">
        <v>2</v>
      </c>
      <c r="L338" s="2" t="s">
        <v>10794</v>
      </c>
      <c r="M338" s="3" t="s">
        <v>10795</v>
      </c>
      <c r="N338" s="3" t="s">
        <v>1098</v>
      </c>
      <c r="O338" s="2" t="s">
        <v>24354</v>
      </c>
      <c r="P338" s="9" t="s">
        <v>10796</v>
      </c>
    </row>
    <row r="339" spans="1:16" x14ac:dyDescent="0.25">
      <c r="A339" s="3" t="s">
        <v>726</v>
      </c>
      <c r="B339" s="3" t="s">
        <v>24761</v>
      </c>
      <c r="C339" s="2" t="s">
        <v>24387</v>
      </c>
      <c r="D339" s="2" t="s">
        <v>27</v>
      </c>
      <c r="E339" s="2" t="s">
        <v>215</v>
      </c>
      <c r="F339" s="2" t="s">
        <v>1101</v>
      </c>
      <c r="G339" s="3" t="s">
        <v>24358</v>
      </c>
      <c r="H339" s="2" t="s">
        <v>24353</v>
      </c>
      <c r="I339" s="2" t="s">
        <v>390</v>
      </c>
      <c r="J339" s="2" t="s">
        <v>390</v>
      </c>
      <c r="K339" s="3">
        <v>3</v>
      </c>
      <c r="L339" s="2" t="s">
        <v>10798</v>
      </c>
      <c r="M339" s="3" t="s">
        <v>10799</v>
      </c>
      <c r="N339" s="3" t="s">
        <v>1098</v>
      </c>
      <c r="O339" s="2" t="s">
        <v>24354</v>
      </c>
      <c r="P339" s="9" t="s">
        <v>10800</v>
      </c>
    </row>
    <row r="340" spans="1:16" x14ac:dyDescent="0.25">
      <c r="A340" s="3" t="s">
        <v>24762</v>
      </c>
      <c r="B340" s="3" t="s">
        <v>24763</v>
      </c>
      <c r="C340" s="2" t="s">
        <v>24387</v>
      </c>
      <c r="D340" s="2" t="s">
        <v>27</v>
      </c>
      <c r="E340" s="2" t="s">
        <v>215</v>
      </c>
      <c r="F340" s="2" t="s">
        <v>1101</v>
      </c>
      <c r="G340" s="3" t="s">
        <v>24360</v>
      </c>
      <c r="H340" s="2" t="s">
        <v>24353</v>
      </c>
      <c r="I340" s="2" t="s">
        <v>390</v>
      </c>
      <c r="J340" s="2" t="s">
        <v>390</v>
      </c>
      <c r="K340" s="3">
        <v>4</v>
      </c>
      <c r="L340" s="2" t="s">
        <v>10802</v>
      </c>
      <c r="M340" s="3" t="s">
        <v>10803</v>
      </c>
      <c r="N340" s="3" t="s">
        <v>1098</v>
      </c>
      <c r="O340" s="2" t="s">
        <v>24354</v>
      </c>
      <c r="P340" s="9" t="s">
        <v>10804</v>
      </c>
    </row>
    <row r="341" spans="1:16" x14ac:dyDescent="0.25">
      <c r="A341" s="3" t="s">
        <v>24764</v>
      </c>
      <c r="B341" s="3" t="s">
        <v>24765</v>
      </c>
      <c r="C341" s="2" t="s">
        <v>24387</v>
      </c>
      <c r="D341" s="2" t="s">
        <v>27</v>
      </c>
      <c r="E341" s="2" t="s">
        <v>215</v>
      </c>
      <c r="F341" s="2" t="s">
        <v>1101</v>
      </c>
      <c r="G341" s="3" t="s">
        <v>24362</v>
      </c>
      <c r="H341" s="2" t="s">
        <v>24373</v>
      </c>
      <c r="I341" s="2" t="s">
        <v>400</v>
      </c>
      <c r="J341" s="2" t="s">
        <v>401</v>
      </c>
      <c r="K341" s="3">
        <v>1</v>
      </c>
      <c r="L341" s="2" t="s">
        <v>10762</v>
      </c>
      <c r="M341" s="3" t="s">
        <v>10763</v>
      </c>
      <c r="N341" s="3" t="s">
        <v>1098</v>
      </c>
      <c r="O341" s="2" t="s">
        <v>24374</v>
      </c>
      <c r="P341" s="9" t="s">
        <v>10764</v>
      </c>
    </row>
    <row r="342" spans="1:16" x14ac:dyDescent="0.25">
      <c r="A342" s="3" t="s">
        <v>24766</v>
      </c>
      <c r="B342" s="3" t="s">
        <v>24767</v>
      </c>
      <c r="C342" s="2" t="s">
        <v>24387</v>
      </c>
      <c r="D342" s="2" t="s">
        <v>27</v>
      </c>
      <c r="E342" s="2" t="s">
        <v>218</v>
      </c>
      <c r="F342" s="2" t="s">
        <v>1095</v>
      </c>
      <c r="G342" s="3" t="s">
        <v>24348</v>
      </c>
      <c r="H342" s="2" t="s">
        <v>24349</v>
      </c>
      <c r="I342" s="2" t="s">
        <v>372</v>
      </c>
      <c r="J342" s="2" t="s">
        <v>373</v>
      </c>
      <c r="K342" s="3">
        <v>0</v>
      </c>
      <c r="L342" s="2" t="s">
        <v>10926</v>
      </c>
      <c r="M342" s="3" t="s">
        <v>10927</v>
      </c>
      <c r="N342" s="3" t="s">
        <v>1098</v>
      </c>
      <c r="O342" s="2" t="s">
        <v>24350</v>
      </c>
      <c r="P342" s="9" t="s">
        <v>10928</v>
      </c>
    </row>
    <row r="343" spans="1:16" x14ac:dyDescent="0.25">
      <c r="A343" s="3" t="s">
        <v>727</v>
      </c>
      <c r="B343" s="3" t="s">
        <v>24768</v>
      </c>
      <c r="C343" s="2" t="s">
        <v>24387</v>
      </c>
      <c r="D343" s="2" t="s">
        <v>27</v>
      </c>
      <c r="E343" s="2" t="s">
        <v>218</v>
      </c>
      <c r="F343" s="2" t="s">
        <v>1101</v>
      </c>
      <c r="G343" s="3" t="s">
        <v>24352</v>
      </c>
      <c r="H343" s="2" t="s">
        <v>24353</v>
      </c>
      <c r="I343" s="2" t="s">
        <v>372</v>
      </c>
      <c r="J343" s="2" t="s">
        <v>373</v>
      </c>
      <c r="K343" s="3">
        <v>1</v>
      </c>
      <c r="L343" s="2" t="s">
        <v>10930</v>
      </c>
      <c r="M343" s="3" t="s">
        <v>10931</v>
      </c>
      <c r="N343" s="3" t="s">
        <v>1098</v>
      </c>
      <c r="O343" s="2" t="s">
        <v>24354</v>
      </c>
      <c r="P343" s="9" t="s">
        <v>10932</v>
      </c>
    </row>
    <row r="344" spans="1:16" x14ac:dyDescent="0.25">
      <c r="A344" s="3" t="s">
        <v>728</v>
      </c>
      <c r="B344" s="3" t="s">
        <v>24769</v>
      </c>
      <c r="C344" s="2" t="s">
        <v>24387</v>
      </c>
      <c r="D344" s="2" t="s">
        <v>27</v>
      </c>
      <c r="E344" s="2" t="s">
        <v>218</v>
      </c>
      <c r="F344" s="2" t="s">
        <v>1101</v>
      </c>
      <c r="G344" s="3" t="s">
        <v>24356</v>
      </c>
      <c r="H344" s="2" t="s">
        <v>24353</v>
      </c>
      <c r="I344" s="2" t="s">
        <v>372</v>
      </c>
      <c r="J344" s="2" t="s">
        <v>373</v>
      </c>
      <c r="K344" s="3">
        <v>2</v>
      </c>
      <c r="L344" s="2" t="s">
        <v>10934</v>
      </c>
      <c r="M344" s="3" t="s">
        <v>10935</v>
      </c>
      <c r="N344" s="3" t="s">
        <v>1098</v>
      </c>
      <c r="O344" s="2" t="s">
        <v>24354</v>
      </c>
      <c r="P344" s="9" t="s">
        <v>10936</v>
      </c>
    </row>
    <row r="345" spans="1:16" x14ac:dyDescent="0.25">
      <c r="A345" s="3" t="s">
        <v>729</v>
      </c>
      <c r="B345" s="3" t="s">
        <v>24770</v>
      </c>
      <c r="C345" s="2" t="s">
        <v>24387</v>
      </c>
      <c r="D345" s="2" t="s">
        <v>27</v>
      </c>
      <c r="E345" s="2" t="s">
        <v>218</v>
      </c>
      <c r="F345" s="2" t="s">
        <v>1101</v>
      </c>
      <c r="G345" s="3" t="s">
        <v>24358</v>
      </c>
      <c r="H345" s="2" t="s">
        <v>24353</v>
      </c>
      <c r="I345" s="2" t="s">
        <v>372</v>
      </c>
      <c r="J345" s="2" t="s">
        <v>373</v>
      </c>
      <c r="K345" s="3">
        <v>3</v>
      </c>
      <c r="L345" s="2" t="s">
        <v>10938</v>
      </c>
      <c r="M345" s="3" t="s">
        <v>10939</v>
      </c>
      <c r="N345" s="3" t="s">
        <v>1098</v>
      </c>
      <c r="O345" s="2" t="s">
        <v>24354</v>
      </c>
      <c r="P345" s="9" t="s">
        <v>10940</v>
      </c>
    </row>
    <row r="346" spans="1:16" x14ac:dyDescent="0.25">
      <c r="A346" s="3" t="s">
        <v>730</v>
      </c>
      <c r="B346" s="3" t="s">
        <v>24771</v>
      </c>
      <c r="C346" s="2" t="s">
        <v>24387</v>
      </c>
      <c r="D346" s="2" t="s">
        <v>27</v>
      </c>
      <c r="E346" s="2" t="s">
        <v>218</v>
      </c>
      <c r="F346" s="2" t="s">
        <v>1101</v>
      </c>
      <c r="G346" s="3" t="s">
        <v>24360</v>
      </c>
      <c r="H346" s="2" t="s">
        <v>24353</v>
      </c>
      <c r="I346" s="2" t="s">
        <v>372</v>
      </c>
      <c r="J346" s="2" t="s">
        <v>373</v>
      </c>
      <c r="K346" s="3">
        <v>4</v>
      </c>
      <c r="L346" s="2" t="s">
        <v>10942</v>
      </c>
      <c r="M346" s="3" t="s">
        <v>10943</v>
      </c>
      <c r="N346" s="3" t="s">
        <v>1098</v>
      </c>
      <c r="O346" s="2" t="s">
        <v>24354</v>
      </c>
      <c r="P346" s="9" t="s">
        <v>10944</v>
      </c>
    </row>
    <row r="347" spans="1:16" x14ac:dyDescent="0.25">
      <c r="A347" s="3" t="s">
        <v>24772</v>
      </c>
      <c r="B347" s="3" t="s">
        <v>24773</v>
      </c>
      <c r="C347" s="2" t="s">
        <v>24387</v>
      </c>
      <c r="D347" s="2" t="s">
        <v>27</v>
      </c>
      <c r="E347" s="2" t="s">
        <v>218</v>
      </c>
      <c r="F347" s="2" t="s">
        <v>1101</v>
      </c>
      <c r="G347" s="3" t="s">
        <v>24362</v>
      </c>
      <c r="H347" s="2" t="s">
        <v>24373</v>
      </c>
      <c r="I347" s="2" t="s">
        <v>390</v>
      </c>
      <c r="J347" s="2" t="s">
        <v>390</v>
      </c>
      <c r="K347" s="3">
        <v>1</v>
      </c>
      <c r="L347" s="2" t="s">
        <v>10902</v>
      </c>
      <c r="M347" s="3" t="s">
        <v>10903</v>
      </c>
      <c r="N347" s="3" t="s">
        <v>1098</v>
      </c>
      <c r="O347" s="2" t="s">
        <v>24374</v>
      </c>
      <c r="P347" s="9" t="s">
        <v>10904</v>
      </c>
    </row>
    <row r="348" spans="1:16" x14ac:dyDescent="0.25">
      <c r="A348" s="3" t="s">
        <v>24774</v>
      </c>
      <c r="B348" s="3" t="s">
        <v>24775</v>
      </c>
      <c r="C348" s="2" t="s">
        <v>24387</v>
      </c>
      <c r="D348" s="2" t="s">
        <v>27</v>
      </c>
      <c r="E348" s="2" t="s">
        <v>221</v>
      </c>
      <c r="F348" s="2" t="s">
        <v>1095</v>
      </c>
      <c r="G348" s="3" t="s">
        <v>24348</v>
      </c>
      <c r="H348" s="2" t="s">
        <v>24349</v>
      </c>
      <c r="I348" s="2" t="s">
        <v>400</v>
      </c>
      <c r="J348" s="2" t="s">
        <v>401</v>
      </c>
      <c r="K348" s="3">
        <v>0</v>
      </c>
      <c r="L348" s="2" t="s">
        <v>11066</v>
      </c>
      <c r="M348" s="3" t="s">
        <v>11067</v>
      </c>
      <c r="N348" s="3" t="s">
        <v>1098</v>
      </c>
      <c r="O348" s="2" t="s">
        <v>24350</v>
      </c>
      <c r="P348" s="9" t="s">
        <v>11068</v>
      </c>
    </row>
    <row r="349" spans="1:16" x14ac:dyDescent="0.25">
      <c r="A349" s="3" t="s">
        <v>731</v>
      </c>
      <c r="B349" s="3" t="s">
        <v>24776</v>
      </c>
      <c r="C349" s="2" t="s">
        <v>24387</v>
      </c>
      <c r="D349" s="2" t="s">
        <v>27</v>
      </c>
      <c r="E349" s="2" t="s">
        <v>221</v>
      </c>
      <c r="F349" s="2" t="s">
        <v>1101</v>
      </c>
      <c r="G349" s="3" t="s">
        <v>24352</v>
      </c>
      <c r="H349" s="2" t="s">
        <v>24353</v>
      </c>
      <c r="I349" s="2" t="s">
        <v>400</v>
      </c>
      <c r="J349" s="2" t="s">
        <v>401</v>
      </c>
      <c r="K349" s="3">
        <v>1</v>
      </c>
      <c r="L349" s="2" t="s">
        <v>11070</v>
      </c>
      <c r="M349" s="3" t="s">
        <v>11071</v>
      </c>
      <c r="N349" s="3" t="s">
        <v>1098</v>
      </c>
      <c r="O349" s="2" t="s">
        <v>24354</v>
      </c>
      <c r="P349" s="9" t="s">
        <v>11072</v>
      </c>
    </row>
    <row r="350" spans="1:16" x14ac:dyDescent="0.25">
      <c r="A350" s="3" t="s">
        <v>732</v>
      </c>
      <c r="B350" s="3" t="s">
        <v>24777</v>
      </c>
      <c r="C350" s="2" t="s">
        <v>24387</v>
      </c>
      <c r="D350" s="2" t="s">
        <v>27</v>
      </c>
      <c r="E350" s="2" t="s">
        <v>221</v>
      </c>
      <c r="F350" s="2" t="s">
        <v>1101</v>
      </c>
      <c r="G350" s="3" t="s">
        <v>24356</v>
      </c>
      <c r="H350" s="2" t="s">
        <v>24353</v>
      </c>
      <c r="I350" s="2" t="s">
        <v>400</v>
      </c>
      <c r="J350" s="2" t="s">
        <v>401</v>
      </c>
      <c r="K350" s="3">
        <v>2</v>
      </c>
      <c r="L350" s="2" t="s">
        <v>11074</v>
      </c>
      <c r="M350" s="3" t="s">
        <v>11075</v>
      </c>
      <c r="N350" s="3" t="s">
        <v>1098</v>
      </c>
      <c r="O350" s="2" t="s">
        <v>24354</v>
      </c>
      <c r="P350" s="9" t="s">
        <v>11076</v>
      </c>
    </row>
    <row r="351" spans="1:16" x14ac:dyDescent="0.25">
      <c r="A351" s="3" t="s">
        <v>733</v>
      </c>
      <c r="B351" s="3" t="s">
        <v>24778</v>
      </c>
      <c r="C351" s="2" t="s">
        <v>24387</v>
      </c>
      <c r="D351" s="2" t="s">
        <v>27</v>
      </c>
      <c r="E351" s="2" t="s">
        <v>221</v>
      </c>
      <c r="F351" s="2" t="s">
        <v>1101</v>
      </c>
      <c r="G351" s="3" t="s">
        <v>24358</v>
      </c>
      <c r="H351" s="2" t="s">
        <v>24353</v>
      </c>
      <c r="I351" s="2" t="s">
        <v>400</v>
      </c>
      <c r="J351" s="2" t="s">
        <v>401</v>
      </c>
      <c r="K351" s="3">
        <v>3</v>
      </c>
      <c r="L351" s="2" t="s">
        <v>11078</v>
      </c>
      <c r="M351" s="3" t="s">
        <v>11079</v>
      </c>
      <c r="N351" s="3" t="s">
        <v>1098</v>
      </c>
      <c r="O351" s="2" t="s">
        <v>24354</v>
      </c>
      <c r="P351" s="9" t="s">
        <v>11080</v>
      </c>
    </row>
    <row r="352" spans="1:16" x14ac:dyDescent="0.25">
      <c r="A352" s="3" t="s">
        <v>734</v>
      </c>
      <c r="B352" s="3" t="s">
        <v>24779</v>
      </c>
      <c r="C352" s="2" t="s">
        <v>24387</v>
      </c>
      <c r="D352" s="2" t="s">
        <v>27</v>
      </c>
      <c r="E352" s="2" t="s">
        <v>221</v>
      </c>
      <c r="F352" s="2" t="s">
        <v>1101</v>
      </c>
      <c r="G352" s="3" t="s">
        <v>24360</v>
      </c>
      <c r="H352" s="2" t="s">
        <v>24353</v>
      </c>
      <c r="I352" s="2" t="s">
        <v>400</v>
      </c>
      <c r="J352" s="2" t="s">
        <v>401</v>
      </c>
      <c r="K352" s="3">
        <v>4</v>
      </c>
      <c r="L352" s="2" t="s">
        <v>11082</v>
      </c>
      <c r="M352" s="3" t="s">
        <v>11083</v>
      </c>
      <c r="N352" s="3" t="s">
        <v>1098</v>
      </c>
      <c r="O352" s="2" t="s">
        <v>24354</v>
      </c>
      <c r="P352" s="9" t="s">
        <v>11084</v>
      </c>
    </row>
    <row r="353" spans="1:16" x14ac:dyDescent="0.25">
      <c r="A353" s="3" t="s">
        <v>735</v>
      </c>
      <c r="B353" s="3" t="s">
        <v>24780</v>
      </c>
      <c r="C353" s="2" t="s">
        <v>24387</v>
      </c>
      <c r="D353" s="2" t="s">
        <v>27</v>
      </c>
      <c r="E353" s="2" t="s">
        <v>221</v>
      </c>
      <c r="F353" s="2" t="s">
        <v>1101</v>
      </c>
      <c r="G353" s="3" t="s">
        <v>24362</v>
      </c>
      <c r="H353" s="2" t="s">
        <v>24373</v>
      </c>
      <c r="I353" s="2" t="s">
        <v>367</v>
      </c>
      <c r="J353" s="2" t="s">
        <v>368</v>
      </c>
      <c r="K353" s="3">
        <v>1</v>
      </c>
      <c r="L353" s="2" t="s">
        <v>10958</v>
      </c>
      <c r="M353" s="3" t="s">
        <v>10959</v>
      </c>
      <c r="N353" s="3" t="s">
        <v>1098</v>
      </c>
      <c r="O353" s="2" t="s">
        <v>24374</v>
      </c>
      <c r="P353" s="9" t="s">
        <v>10960</v>
      </c>
    </row>
    <row r="354" spans="1:16" x14ac:dyDescent="0.25">
      <c r="A354" s="3" t="s">
        <v>24781</v>
      </c>
      <c r="B354" s="3" t="s">
        <v>24782</v>
      </c>
      <c r="C354" s="2" t="s">
        <v>24387</v>
      </c>
      <c r="D354" s="2" t="s">
        <v>27</v>
      </c>
      <c r="E354" s="2" t="s">
        <v>224</v>
      </c>
      <c r="F354" s="2" t="s">
        <v>1095</v>
      </c>
      <c r="G354" s="3" t="s">
        <v>24348</v>
      </c>
      <c r="H354" s="2" t="s">
        <v>24349</v>
      </c>
      <c r="I354" s="2" t="s">
        <v>390</v>
      </c>
      <c r="J354" s="2" t="s">
        <v>390</v>
      </c>
      <c r="K354" s="3">
        <v>0</v>
      </c>
      <c r="L354" s="2" t="s">
        <v>11206</v>
      </c>
      <c r="M354" s="3" t="s">
        <v>11207</v>
      </c>
      <c r="N354" s="3" t="s">
        <v>1098</v>
      </c>
      <c r="O354" s="2" t="s">
        <v>24350</v>
      </c>
      <c r="P354" s="9" t="s">
        <v>11208</v>
      </c>
    </row>
    <row r="355" spans="1:16" x14ac:dyDescent="0.25">
      <c r="A355" s="3" t="s">
        <v>737</v>
      </c>
      <c r="B355" s="3" t="s">
        <v>24783</v>
      </c>
      <c r="C355" s="2" t="s">
        <v>24387</v>
      </c>
      <c r="D355" s="2" t="s">
        <v>27</v>
      </c>
      <c r="E355" s="2" t="s">
        <v>224</v>
      </c>
      <c r="F355" s="2" t="s">
        <v>1101</v>
      </c>
      <c r="G355" s="3" t="s">
        <v>24352</v>
      </c>
      <c r="H355" s="2" t="s">
        <v>24353</v>
      </c>
      <c r="I355" s="2" t="s">
        <v>390</v>
      </c>
      <c r="J355" s="2" t="s">
        <v>390</v>
      </c>
      <c r="K355" s="3">
        <v>1</v>
      </c>
      <c r="L355" s="2" t="s">
        <v>11210</v>
      </c>
      <c r="M355" s="3" t="s">
        <v>11211</v>
      </c>
      <c r="N355" s="3" t="s">
        <v>1098</v>
      </c>
      <c r="O355" s="2" t="s">
        <v>24354</v>
      </c>
      <c r="P355" s="9" t="s">
        <v>11212</v>
      </c>
    </row>
    <row r="356" spans="1:16" x14ac:dyDescent="0.25">
      <c r="A356" s="3" t="s">
        <v>738</v>
      </c>
      <c r="B356" s="3" t="s">
        <v>24784</v>
      </c>
      <c r="C356" s="2" t="s">
        <v>24387</v>
      </c>
      <c r="D356" s="2" t="s">
        <v>27</v>
      </c>
      <c r="E356" s="2" t="s">
        <v>224</v>
      </c>
      <c r="F356" s="2" t="s">
        <v>1101</v>
      </c>
      <c r="G356" s="3" t="s">
        <v>24356</v>
      </c>
      <c r="H356" s="2" t="s">
        <v>24353</v>
      </c>
      <c r="I356" s="2" t="s">
        <v>390</v>
      </c>
      <c r="J356" s="2" t="s">
        <v>390</v>
      </c>
      <c r="K356" s="3">
        <v>2</v>
      </c>
      <c r="L356" s="2" t="s">
        <v>11214</v>
      </c>
      <c r="M356" s="3" t="s">
        <v>11215</v>
      </c>
      <c r="N356" s="3" t="s">
        <v>1098</v>
      </c>
      <c r="O356" s="2" t="s">
        <v>24354</v>
      </c>
      <c r="P356" s="9" t="s">
        <v>11216</v>
      </c>
    </row>
    <row r="357" spans="1:16" x14ac:dyDescent="0.25">
      <c r="A357" s="3" t="s">
        <v>739</v>
      </c>
      <c r="B357" s="3" t="s">
        <v>24785</v>
      </c>
      <c r="C357" s="2" t="s">
        <v>24387</v>
      </c>
      <c r="D357" s="2" t="s">
        <v>27</v>
      </c>
      <c r="E357" s="2" t="s">
        <v>224</v>
      </c>
      <c r="F357" s="2" t="s">
        <v>1101</v>
      </c>
      <c r="G357" s="3" t="s">
        <v>24358</v>
      </c>
      <c r="H357" s="2" t="s">
        <v>24353</v>
      </c>
      <c r="I357" s="2" t="s">
        <v>390</v>
      </c>
      <c r="J357" s="2" t="s">
        <v>390</v>
      </c>
      <c r="K357" s="3">
        <v>3</v>
      </c>
      <c r="L357" s="2" t="s">
        <v>11218</v>
      </c>
      <c r="M357" s="3" t="s">
        <v>11219</v>
      </c>
      <c r="N357" s="3" t="s">
        <v>1098</v>
      </c>
      <c r="O357" s="2" t="s">
        <v>24354</v>
      </c>
      <c r="P357" s="9" t="s">
        <v>11220</v>
      </c>
    </row>
    <row r="358" spans="1:16" x14ac:dyDescent="0.25">
      <c r="A358" s="3" t="s">
        <v>740</v>
      </c>
      <c r="B358" s="3" t="s">
        <v>24786</v>
      </c>
      <c r="C358" s="2" t="s">
        <v>24387</v>
      </c>
      <c r="D358" s="2" t="s">
        <v>27</v>
      </c>
      <c r="E358" s="2" t="s">
        <v>224</v>
      </c>
      <c r="F358" s="2" t="s">
        <v>1101</v>
      </c>
      <c r="G358" s="3" t="s">
        <v>24360</v>
      </c>
      <c r="H358" s="2" t="s">
        <v>24353</v>
      </c>
      <c r="I358" s="2" t="s">
        <v>390</v>
      </c>
      <c r="J358" s="2" t="s">
        <v>390</v>
      </c>
      <c r="K358" s="3">
        <v>4</v>
      </c>
      <c r="L358" s="2" t="s">
        <v>11222</v>
      </c>
      <c r="M358" s="3" t="s">
        <v>11223</v>
      </c>
      <c r="N358" s="3" t="s">
        <v>1098</v>
      </c>
      <c r="O358" s="2" t="s">
        <v>24354</v>
      </c>
      <c r="P358" s="9" t="s">
        <v>11224</v>
      </c>
    </row>
    <row r="359" spans="1:16" x14ac:dyDescent="0.25">
      <c r="A359" s="3" t="s">
        <v>741</v>
      </c>
      <c r="B359" s="3" t="s">
        <v>24787</v>
      </c>
      <c r="C359" s="2" t="s">
        <v>24387</v>
      </c>
      <c r="D359" s="2" t="s">
        <v>27</v>
      </c>
      <c r="E359" s="2" t="s">
        <v>224</v>
      </c>
      <c r="F359" s="2" t="s">
        <v>1101</v>
      </c>
      <c r="G359" s="3" t="s">
        <v>24362</v>
      </c>
      <c r="H359" s="2" t="s">
        <v>24373</v>
      </c>
      <c r="I359" s="2" t="s">
        <v>392</v>
      </c>
      <c r="J359" s="2" t="s">
        <v>393</v>
      </c>
      <c r="K359" s="3">
        <v>1</v>
      </c>
      <c r="L359" s="2" t="s">
        <v>11154</v>
      </c>
      <c r="M359" s="3" t="s">
        <v>11155</v>
      </c>
      <c r="N359" s="3" t="s">
        <v>1098</v>
      </c>
      <c r="O359" s="2" t="s">
        <v>24374</v>
      </c>
      <c r="P359" s="9" t="s">
        <v>11156</v>
      </c>
    </row>
    <row r="360" spans="1:16" x14ac:dyDescent="0.25">
      <c r="A360" s="3" t="s">
        <v>24788</v>
      </c>
      <c r="B360" s="3" t="s">
        <v>24789</v>
      </c>
      <c r="C360" s="2" t="s">
        <v>24387</v>
      </c>
      <c r="D360" s="2" t="s">
        <v>27</v>
      </c>
      <c r="E360" s="2" t="s">
        <v>227</v>
      </c>
      <c r="F360" s="2" t="s">
        <v>1095</v>
      </c>
      <c r="G360" s="3" t="s">
        <v>24348</v>
      </c>
      <c r="H360" s="2" t="s">
        <v>24349</v>
      </c>
      <c r="I360" s="2" t="s">
        <v>392</v>
      </c>
      <c r="J360" s="2" t="s">
        <v>393</v>
      </c>
      <c r="K360" s="3">
        <v>0</v>
      </c>
      <c r="L360" s="2" t="s">
        <v>11318</v>
      </c>
      <c r="M360" s="3" t="s">
        <v>11319</v>
      </c>
      <c r="N360" s="3" t="s">
        <v>1098</v>
      </c>
      <c r="O360" s="2" t="s">
        <v>24350</v>
      </c>
      <c r="P360" s="9" t="s">
        <v>11320</v>
      </c>
    </row>
    <row r="361" spans="1:16" x14ac:dyDescent="0.25">
      <c r="A361" s="3" t="s">
        <v>742</v>
      </c>
      <c r="B361" s="3" t="s">
        <v>24790</v>
      </c>
      <c r="C361" s="2" t="s">
        <v>24387</v>
      </c>
      <c r="D361" s="2" t="s">
        <v>27</v>
      </c>
      <c r="E361" s="2" t="s">
        <v>227</v>
      </c>
      <c r="F361" s="2" t="s">
        <v>1101</v>
      </c>
      <c r="G361" s="3" t="s">
        <v>24352</v>
      </c>
      <c r="H361" s="2" t="s">
        <v>24353</v>
      </c>
      <c r="I361" s="2" t="s">
        <v>392</v>
      </c>
      <c r="J361" s="2" t="s">
        <v>393</v>
      </c>
      <c r="K361" s="3">
        <v>1</v>
      </c>
      <c r="L361" s="2" t="s">
        <v>11322</v>
      </c>
      <c r="M361" s="3" t="s">
        <v>11323</v>
      </c>
      <c r="N361" s="3" t="s">
        <v>1098</v>
      </c>
      <c r="O361" s="2" t="s">
        <v>24354</v>
      </c>
      <c r="P361" s="9" t="s">
        <v>11324</v>
      </c>
    </row>
    <row r="362" spans="1:16" x14ac:dyDescent="0.25">
      <c r="A362" s="3" t="s">
        <v>743</v>
      </c>
      <c r="B362" s="3" t="s">
        <v>24791</v>
      </c>
      <c r="C362" s="2" t="s">
        <v>24387</v>
      </c>
      <c r="D362" s="2" t="s">
        <v>27</v>
      </c>
      <c r="E362" s="2" t="s">
        <v>227</v>
      </c>
      <c r="F362" s="2" t="s">
        <v>1101</v>
      </c>
      <c r="G362" s="3" t="s">
        <v>24356</v>
      </c>
      <c r="H362" s="2" t="s">
        <v>24353</v>
      </c>
      <c r="I362" s="2" t="s">
        <v>392</v>
      </c>
      <c r="J362" s="2" t="s">
        <v>393</v>
      </c>
      <c r="K362" s="3">
        <v>2</v>
      </c>
      <c r="L362" s="2" t="s">
        <v>11326</v>
      </c>
      <c r="M362" s="3" t="s">
        <v>11327</v>
      </c>
      <c r="N362" s="3" t="s">
        <v>1098</v>
      </c>
      <c r="O362" s="2" t="s">
        <v>24354</v>
      </c>
      <c r="P362" s="9" t="s">
        <v>11328</v>
      </c>
    </row>
    <row r="363" spans="1:16" x14ac:dyDescent="0.25">
      <c r="A363" s="3" t="s">
        <v>744</v>
      </c>
      <c r="B363" s="3" t="s">
        <v>24792</v>
      </c>
      <c r="C363" s="2" t="s">
        <v>24387</v>
      </c>
      <c r="D363" s="2" t="s">
        <v>27</v>
      </c>
      <c r="E363" s="2" t="s">
        <v>227</v>
      </c>
      <c r="F363" s="2" t="s">
        <v>1101</v>
      </c>
      <c r="G363" s="3" t="s">
        <v>24358</v>
      </c>
      <c r="H363" s="2" t="s">
        <v>24353</v>
      </c>
      <c r="I363" s="2" t="s">
        <v>392</v>
      </c>
      <c r="J363" s="2" t="s">
        <v>393</v>
      </c>
      <c r="K363" s="3">
        <v>3</v>
      </c>
      <c r="L363" s="2" t="s">
        <v>11330</v>
      </c>
      <c r="M363" s="3" t="s">
        <v>11331</v>
      </c>
      <c r="N363" s="3" t="s">
        <v>1098</v>
      </c>
      <c r="O363" s="2" t="s">
        <v>24354</v>
      </c>
      <c r="P363" s="9" t="s">
        <v>11332</v>
      </c>
    </row>
    <row r="364" spans="1:16" x14ac:dyDescent="0.25">
      <c r="A364" s="3" t="s">
        <v>745</v>
      </c>
      <c r="B364" s="3" t="s">
        <v>24793</v>
      </c>
      <c r="C364" s="2" t="s">
        <v>24387</v>
      </c>
      <c r="D364" s="2" t="s">
        <v>27</v>
      </c>
      <c r="E364" s="2" t="s">
        <v>227</v>
      </c>
      <c r="F364" s="2" t="s">
        <v>1101</v>
      </c>
      <c r="G364" s="3" t="s">
        <v>24360</v>
      </c>
      <c r="H364" s="2" t="s">
        <v>24353</v>
      </c>
      <c r="I364" s="2" t="s">
        <v>392</v>
      </c>
      <c r="J364" s="2" t="s">
        <v>393</v>
      </c>
      <c r="K364" s="3">
        <v>4</v>
      </c>
      <c r="L364" s="2" t="s">
        <v>11334</v>
      </c>
      <c r="M364" s="3" t="s">
        <v>11335</v>
      </c>
      <c r="N364" s="3" t="s">
        <v>1098</v>
      </c>
      <c r="O364" s="2" t="s">
        <v>24354</v>
      </c>
      <c r="P364" s="9" t="s">
        <v>11336</v>
      </c>
    </row>
    <row r="365" spans="1:16" x14ac:dyDescent="0.25">
      <c r="A365" s="3" t="s">
        <v>24794</v>
      </c>
      <c r="B365" s="3" t="s">
        <v>24795</v>
      </c>
      <c r="C365" s="2" t="s">
        <v>24387</v>
      </c>
      <c r="D365" s="2" t="s">
        <v>27</v>
      </c>
      <c r="E365" s="2" t="s">
        <v>227</v>
      </c>
      <c r="F365" s="2" t="s">
        <v>1101</v>
      </c>
      <c r="G365" s="3" t="s">
        <v>24362</v>
      </c>
      <c r="H365" s="2" t="s">
        <v>24373</v>
      </c>
      <c r="I365" s="2" t="s">
        <v>380</v>
      </c>
      <c r="J365" s="2" t="s">
        <v>380</v>
      </c>
      <c r="K365" s="3">
        <v>1</v>
      </c>
      <c r="L365" s="2" t="s">
        <v>11266</v>
      </c>
      <c r="M365" s="3" t="s">
        <v>11267</v>
      </c>
      <c r="N365" s="3" t="s">
        <v>1098</v>
      </c>
      <c r="O365" s="2" t="s">
        <v>24374</v>
      </c>
      <c r="P365" s="9" t="s">
        <v>11268</v>
      </c>
    </row>
    <row r="366" spans="1:16" x14ac:dyDescent="0.25">
      <c r="A366" s="3" t="s">
        <v>24796</v>
      </c>
      <c r="B366" s="3" t="s">
        <v>24797</v>
      </c>
      <c r="C366" s="2" t="s">
        <v>24387</v>
      </c>
      <c r="D366" s="2" t="s">
        <v>27</v>
      </c>
      <c r="E366" s="2" t="s">
        <v>230</v>
      </c>
      <c r="F366" s="2" t="s">
        <v>1095</v>
      </c>
      <c r="G366" s="3" t="s">
        <v>24348</v>
      </c>
      <c r="H366" s="2" t="s">
        <v>24349</v>
      </c>
      <c r="I366" s="2" t="s">
        <v>390</v>
      </c>
      <c r="J366" s="2" t="s">
        <v>390</v>
      </c>
      <c r="K366" s="3">
        <v>0</v>
      </c>
      <c r="L366" s="2" t="s">
        <v>11430</v>
      </c>
      <c r="M366" s="3" t="s">
        <v>11431</v>
      </c>
      <c r="N366" s="3" t="s">
        <v>1098</v>
      </c>
      <c r="O366" s="2" t="s">
        <v>24350</v>
      </c>
      <c r="P366" s="9" t="s">
        <v>11432</v>
      </c>
    </row>
    <row r="367" spans="1:16" x14ac:dyDescent="0.25">
      <c r="A367" s="3" t="s">
        <v>746</v>
      </c>
      <c r="B367" s="3" t="s">
        <v>24798</v>
      </c>
      <c r="C367" s="2" t="s">
        <v>24387</v>
      </c>
      <c r="D367" s="2" t="s">
        <v>27</v>
      </c>
      <c r="E367" s="2" t="s">
        <v>230</v>
      </c>
      <c r="F367" s="2" t="s">
        <v>1101</v>
      </c>
      <c r="G367" s="3" t="s">
        <v>24352</v>
      </c>
      <c r="H367" s="2" t="s">
        <v>24353</v>
      </c>
      <c r="I367" s="2" t="s">
        <v>390</v>
      </c>
      <c r="J367" s="2" t="s">
        <v>390</v>
      </c>
      <c r="K367" s="3">
        <v>1</v>
      </c>
      <c r="L367" s="2" t="s">
        <v>11434</v>
      </c>
      <c r="M367" s="3" t="s">
        <v>11435</v>
      </c>
      <c r="N367" s="3" t="s">
        <v>1098</v>
      </c>
      <c r="O367" s="2" t="s">
        <v>24354</v>
      </c>
      <c r="P367" s="9" t="s">
        <v>11436</v>
      </c>
    </row>
    <row r="368" spans="1:16" x14ac:dyDescent="0.25">
      <c r="A368" s="3" t="s">
        <v>747</v>
      </c>
      <c r="B368" s="3" t="s">
        <v>24799</v>
      </c>
      <c r="C368" s="2" t="s">
        <v>24387</v>
      </c>
      <c r="D368" s="2" t="s">
        <v>27</v>
      </c>
      <c r="E368" s="2" t="s">
        <v>230</v>
      </c>
      <c r="F368" s="2" t="s">
        <v>1101</v>
      </c>
      <c r="G368" s="3" t="s">
        <v>24356</v>
      </c>
      <c r="H368" s="2" t="s">
        <v>24353</v>
      </c>
      <c r="I368" s="2" t="s">
        <v>390</v>
      </c>
      <c r="J368" s="2" t="s">
        <v>390</v>
      </c>
      <c r="K368" s="3">
        <v>2</v>
      </c>
      <c r="L368" s="2" t="s">
        <v>11438</v>
      </c>
      <c r="M368" s="3" t="s">
        <v>11439</v>
      </c>
      <c r="N368" s="3" t="s">
        <v>1098</v>
      </c>
      <c r="O368" s="2" t="s">
        <v>24354</v>
      </c>
      <c r="P368" s="9" t="s">
        <v>11440</v>
      </c>
    </row>
    <row r="369" spans="1:16" x14ac:dyDescent="0.25">
      <c r="A369" s="3" t="s">
        <v>748</v>
      </c>
      <c r="B369" s="3" t="s">
        <v>24800</v>
      </c>
      <c r="C369" s="2" t="s">
        <v>24387</v>
      </c>
      <c r="D369" s="2" t="s">
        <v>27</v>
      </c>
      <c r="E369" s="2" t="s">
        <v>230</v>
      </c>
      <c r="F369" s="2" t="s">
        <v>1101</v>
      </c>
      <c r="G369" s="3" t="s">
        <v>24358</v>
      </c>
      <c r="H369" s="2" t="s">
        <v>24353</v>
      </c>
      <c r="I369" s="2" t="s">
        <v>390</v>
      </c>
      <c r="J369" s="2" t="s">
        <v>390</v>
      </c>
      <c r="K369" s="3">
        <v>3</v>
      </c>
      <c r="L369" s="2" t="s">
        <v>11442</v>
      </c>
      <c r="M369" s="3" t="s">
        <v>11443</v>
      </c>
      <c r="N369" s="3" t="s">
        <v>1098</v>
      </c>
      <c r="O369" s="2" t="s">
        <v>24354</v>
      </c>
      <c r="P369" s="9" t="s">
        <v>11444</v>
      </c>
    </row>
    <row r="370" spans="1:16" x14ac:dyDescent="0.25">
      <c r="A370" s="3" t="s">
        <v>24801</v>
      </c>
      <c r="B370" s="3" t="s">
        <v>24802</v>
      </c>
      <c r="C370" s="2" t="s">
        <v>24387</v>
      </c>
      <c r="D370" s="2" t="s">
        <v>27</v>
      </c>
      <c r="E370" s="2" t="s">
        <v>230</v>
      </c>
      <c r="F370" s="2" t="s">
        <v>1101</v>
      </c>
      <c r="G370" s="3" t="s">
        <v>24360</v>
      </c>
      <c r="H370" s="2" t="s">
        <v>24353</v>
      </c>
      <c r="I370" s="2" t="s">
        <v>390</v>
      </c>
      <c r="J370" s="2" t="s">
        <v>390</v>
      </c>
      <c r="K370" s="3">
        <v>4</v>
      </c>
      <c r="L370" s="2" t="s">
        <v>11446</v>
      </c>
      <c r="M370" s="3" t="s">
        <v>11447</v>
      </c>
      <c r="N370" s="3" t="s">
        <v>1098</v>
      </c>
      <c r="O370" s="2" t="s">
        <v>24354</v>
      </c>
      <c r="P370" s="9" t="s">
        <v>11448</v>
      </c>
    </row>
    <row r="371" spans="1:16" x14ac:dyDescent="0.25">
      <c r="A371" s="3" t="s">
        <v>24803</v>
      </c>
      <c r="B371" s="3" t="s">
        <v>24804</v>
      </c>
      <c r="C371" s="2" t="s">
        <v>24387</v>
      </c>
      <c r="D371" s="2" t="s">
        <v>27</v>
      </c>
      <c r="E371" s="2" t="s">
        <v>230</v>
      </c>
      <c r="F371" s="2" t="s">
        <v>1101</v>
      </c>
      <c r="G371" s="3" t="s">
        <v>24362</v>
      </c>
      <c r="H371" s="2" t="s">
        <v>24373</v>
      </c>
      <c r="I371" s="2" t="s">
        <v>372</v>
      </c>
      <c r="J371" s="2" t="s">
        <v>373</v>
      </c>
      <c r="K371" s="3">
        <v>1</v>
      </c>
      <c r="L371" s="2" t="s">
        <v>11462</v>
      </c>
      <c r="M371" s="3" t="s">
        <v>11463</v>
      </c>
      <c r="N371" s="3" t="s">
        <v>1098</v>
      </c>
      <c r="O371" s="2" t="s">
        <v>24374</v>
      </c>
      <c r="P371" s="9" t="s">
        <v>11464</v>
      </c>
    </row>
    <row r="372" spans="1:16" x14ac:dyDescent="0.25">
      <c r="A372" s="3" t="s">
        <v>24805</v>
      </c>
      <c r="B372" s="3" t="s">
        <v>24806</v>
      </c>
      <c r="C372" s="2" t="s">
        <v>24387</v>
      </c>
      <c r="D372" s="2" t="s">
        <v>27</v>
      </c>
      <c r="E372" s="2" t="s">
        <v>233</v>
      </c>
      <c r="F372" s="2" t="s">
        <v>1095</v>
      </c>
      <c r="G372" s="3" t="s">
        <v>24348</v>
      </c>
      <c r="H372" s="2" t="s">
        <v>24349</v>
      </c>
      <c r="I372" s="2" t="s">
        <v>400</v>
      </c>
      <c r="J372" s="2" t="s">
        <v>401</v>
      </c>
      <c r="K372" s="3">
        <v>0</v>
      </c>
      <c r="L372" s="2" t="s">
        <v>11486</v>
      </c>
      <c r="M372" s="3" t="s">
        <v>11487</v>
      </c>
      <c r="N372" s="3" t="s">
        <v>1098</v>
      </c>
      <c r="O372" s="2" t="s">
        <v>24350</v>
      </c>
      <c r="P372" s="9" t="s">
        <v>11488</v>
      </c>
    </row>
    <row r="373" spans="1:16" x14ac:dyDescent="0.25">
      <c r="A373" s="3" t="s">
        <v>749</v>
      </c>
      <c r="B373" s="3" t="s">
        <v>24807</v>
      </c>
      <c r="C373" s="2" t="s">
        <v>24387</v>
      </c>
      <c r="D373" s="2" t="s">
        <v>27</v>
      </c>
      <c r="E373" s="2" t="s">
        <v>233</v>
      </c>
      <c r="F373" s="2" t="s">
        <v>1101</v>
      </c>
      <c r="G373" s="3" t="s">
        <v>24352</v>
      </c>
      <c r="H373" s="2" t="s">
        <v>24353</v>
      </c>
      <c r="I373" s="2" t="s">
        <v>400</v>
      </c>
      <c r="J373" s="2" t="s">
        <v>401</v>
      </c>
      <c r="K373" s="3">
        <v>1</v>
      </c>
      <c r="L373" s="2" t="s">
        <v>11490</v>
      </c>
      <c r="M373" s="3" t="s">
        <v>11491</v>
      </c>
      <c r="N373" s="3" t="s">
        <v>1098</v>
      </c>
      <c r="O373" s="2" t="s">
        <v>24354</v>
      </c>
      <c r="P373" s="9" t="s">
        <v>11492</v>
      </c>
    </row>
    <row r="374" spans="1:16" x14ac:dyDescent="0.25">
      <c r="A374" s="3" t="s">
        <v>24808</v>
      </c>
      <c r="B374" s="3" t="s">
        <v>24809</v>
      </c>
      <c r="C374" s="2" t="s">
        <v>24387</v>
      </c>
      <c r="D374" s="2" t="s">
        <v>27</v>
      </c>
      <c r="E374" s="2" t="s">
        <v>233</v>
      </c>
      <c r="F374" s="2" t="s">
        <v>1101</v>
      </c>
      <c r="G374" s="3" t="s">
        <v>24356</v>
      </c>
      <c r="H374" s="2" t="s">
        <v>24353</v>
      </c>
      <c r="I374" s="2" t="s">
        <v>400</v>
      </c>
      <c r="J374" s="2" t="s">
        <v>401</v>
      </c>
      <c r="K374" s="3">
        <v>3</v>
      </c>
      <c r="L374" s="2" t="s">
        <v>11498</v>
      </c>
      <c r="M374" s="3" t="s">
        <v>11499</v>
      </c>
      <c r="N374" s="3" t="s">
        <v>1098</v>
      </c>
      <c r="O374" s="2" t="s">
        <v>24354</v>
      </c>
      <c r="P374" s="9" t="s">
        <v>11500</v>
      </c>
    </row>
    <row r="375" spans="1:16" x14ac:dyDescent="0.25">
      <c r="A375" s="3" t="s">
        <v>24810</v>
      </c>
      <c r="B375" s="3" t="s">
        <v>24811</v>
      </c>
      <c r="C375" s="2" t="s">
        <v>24387</v>
      </c>
      <c r="D375" s="2" t="s">
        <v>27</v>
      </c>
      <c r="E375" s="2" t="s">
        <v>233</v>
      </c>
      <c r="F375" s="2" t="s">
        <v>1101</v>
      </c>
      <c r="G375" s="3" t="s">
        <v>24358</v>
      </c>
      <c r="H375" s="2" t="s">
        <v>24353</v>
      </c>
      <c r="I375" s="2" t="s">
        <v>400</v>
      </c>
      <c r="J375" s="2" t="s">
        <v>401</v>
      </c>
      <c r="K375" s="3">
        <v>4</v>
      </c>
      <c r="L375" s="2" t="s">
        <v>11502</v>
      </c>
      <c r="M375" s="3" t="s">
        <v>11503</v>
      </c>
      <c r="N375" s="3" t="s">
        <v>1098</v>
      </c>
      <c r="O375" s="2" t="s">
        <v>24354</v>
      </c>
      <c r="P375" s="9" t="s">
        <v>11504</v>
      </c>
    </row>
    <row r="376" spans="1:16" x14ac:dyDescent="0.25">
      <c r="A376" s="3" t="s">
        <v>24812</v>
      </c>
      <c r="B376" s="3" t="s">
        <v>24813</v>
      </c>
      <c r="C376" s="2" t="s">
        <v>24387</v>
      </c>
      <c r="D376" s="2" t="s">
        <v>27</v>
      </c>
      <c r="E376" s="2" t="s">
        <v>233</v>
      </c>
      <c r="F376" s="2" t="s">
        <v>1101</v>
      </c>
      <c r="G376" s="3" t="s">
        <v>24360</v>
      </c>
      <c r="H376" s="2" t="s">
        <v>24353</v>
      </c>
      <c r="I376" s="2" t="s">
        <v>400</v>
      </c>
      <c r="J376" s="2" t="s">
        <v>401</v>
      </c>
      <c r="K376" s="3">
        <v>5</v>
      </c>
      <c r="L376" s="2" t="s">
        <v>11506</v>
      </c>
      <c r="M376" s="3" t="s">
        <v>11507</v>
      </c>
      <c r="N376" s="3" t="s">
        <v>1098</v>
      </c>
      <c r="O376" s="2" t="s">
        <v>24354</v>
      </c>
      <c r="P376" s="9" t="s">
        <v>11508</v>
      </c>
    </row>
    <row r="377" spans="1:16" x14ac:dyDescent="0.25">
      <c r="A377" s="3" t="s">
        <v>24814</v>
      </c>
      <c r="B377" s="3" t="s">
        <v>24815</v>
      </c>
      <c r="C377" s="2" t="s">
        <v>24387</v>
      </c>
      <c r="D377" s="2" t="s">
        <v>27</v>
      </c>
      <c r="E377" s="2" t="s">
        <v>233</v>
      </c>
      <c r="F377" s="2" t="s">
        <v>1101</v>
      </c>
      <c r="G377" s="3" t="s">
        <v>24362</v>
      </c>
      <c r="H377" s="2" t="s">
        <v>24748</v>
      </c>
      <c r="I377" s="2" t="s">
        <v>400</v>
      </c>
      <c r="J377" s="2" t="s">
        <v>401</v>
      </c>
      <c r="K377" s="3">
        <v>6</v>
      </c>
      <c r="L377" s="2" t="s">
        <v>11510</v>
      </c>
      <c r="M377" s="3" t="s">
        <v>11511</v>
      </c>
      <c r="N377" s="3" t="s">
        <v>1098</v>
      </c>
      <c r="O377" s="2" t="s">
        <v>24749</v>
      </c>
      <c r="P377" s="9" t="s">
        <v>11512</v>
      </c>
    </row>
    <row r="378" spans="1:16" x14ac:dyDescent="0.25">
      <c r="A378" s="3" t="s">
        <v>24816</v>
      </c>
      <c r="B378" s="3" t="s">
        <v>24817</v>
      </c>
      <c r="C378" s="2" t="s">
        <v>24387</v>
      </c>
      <c r="D378" s="2" t="s">
        <v>27</v>
      </c>
      <c r="E378" s="2" t="s">
        <v>236</v>
      </c>
      <c r="F378" s="2" t="s">
        <v>1095</v>
      </c>
      <c r="G378" s="3" t="s">
        <v>24348</v>
      </c>
      <c r="H378" s="2" t="s">
        <v>24349</v>
      </c>
      <c r="I378" s="2" t="s">
        <v>550</v>
      </c>
      <c r="J378" s="2" t="s">
        <v>550</v>
      </c>
      <c r="K378" s="3">
        <v>0</v>
      </c>
      <c r="L378" s="2" t="s">
        <v>11514</v>
      </c>
      <c r="M378" s="3" t="s">
        <v>11515</v>
      </c>
      <c r="N378" s="3" t="s">
        <v>1098</v>
      </c>
      <c r="O378" s="2" t="s">
        <v>24350</v>
      </c>
      <c r="P378" s="9" t="s">
        <v>11516</v>
      </c>
    </row>
    <row r="379" spans="1:16" x14ac:dyDescent="0.25">
      <c r="A379" s="3" t="s">
        <v>750</v>
      </c>
      <c r="B379" s="3" t="s">
        <v>24818</v>
      </c>
      <c r="C379" s="2" t="s">
        <v>24387</v>
      </c>
      <c r="D379" s="2" t="s">
        <v>27</v>
      </c>
      <c r="E379" s="2" t="s">
        <v>236</v>
      </c>
      <c r="F379" s="2" t="s">
        <v>1101</v>
      </c>
      <c r="G379" s="3" t="s">
        <v>24352</v>
      </c>
      <c r="H379" s="2" t="s">
        <v>24353</v>
      </c>
      <c r="I379" s="2" t="s">
        <v>550</v>
      </c>
      <c r="J379" s="2" t="s">
        <v>550</v>
      </c>
      <c r="K379" s="3">
        <v>1</v>
      </c>
      <c r="L379" s="2" t="s">
        <v>11518</v>
      </c>
      <c r="M379" s="3" t="s">
        <v>11519</v>
      </c>
      <c r="N379" s="3" t="s">
        <v>1098</v>
      </c>
      <c r="O379" s="2" t="s">
        <v>24354</v>
      </c>
      <c r="P379" s="9" t="s">
        <v>11520</v>
      </c>
    </row>
    <row r="380" spans="1:16" x14ac:dyDescent="0.25">
      <c r="A380" s="3" t="s">
        <v>751</v>
      </c>
      <c r="B380" s="3" t="s">
        <v>24819</v>
      </c>
      <c r="C380" s="2" t="s">
        <v>24387</v>
      </c>
      <c r="D380" s="2" t="s">
        <v>27</v>
      </c>
      <c r="E380" s="2" t="s">
        <v>236</v>
      </c>
      <c r="F380" s="2" t="s">
        <v>1101</v>
      </c>
      <c r="G380" s="3" t="s">
        <v>24356</v>
      </c>
      <c r="H380" s="2" t="s">
        <v>24353</v>
      </c>
      <c r="I380" s="2" t="s">
        <v>550</v>
      </c>
      <c r="J380" s="2" t="s">
        <v>550</v>
      </c>
      <c r="K380" s="3">
        <v>2</v>
      </c>
      <c r="L380" s="2" t="s">
        <v>11522</v>
      </c>
      <c r="M380" s="3" t="s">
        <v>11523</v>
      </c>
      <c r="N380" s="3" t="s">
        <v>1098</v>
      </c>
      <c r="O380" s="2" t="s">
        <v>24354</v>
      </c>
      <c r="P380" s="9" t="s">
        <v>11524</v>
      </c>
    </row>
    <row r="381" spans="1:16" x14ac:dyDescent="0.25">
      <c r="A381" s="3" t="s">
        <v>752</v>
      </c>
      <c r="B381" s="3" t="s">
        <v>24820</v>
      </c>
      <c r="C381" s="2" t="s">
        <v>24387</v>
      </c>
      <c r="D381" s="2" t="s">
        <v>27</v>
      </c>
      <c r="E381" s="2" t="s">
        <v>236</v>
      </c>
      <c r="F381" s="2" t="s">
        <v>1101</v>
      </c>
      <c r="G381" s="3" t="s">
        <v>24358</v>
      </c>
      <c r="H381" s="2" t="s">
        <v>24353</v>
      </c>
      <c r="I381" s="2" t="s">
        <v>550</v>
      </c>
      <c r="J381" s="2" t="s">
        <v>550</v>
      </c>
      <c r="K381" s="3">
        <v>3</v>
      </c>
      <c r="L381" s="2" t="s">
        <v>11526</v>
      </c>
      <c r="M381" s="3" t="s">
        <v>11527</v>
      </c>
      <c r="N381" s="3" t="s">
        <v>1098</v>
      </c>
      <c r="O381" s="2" t="s">
        <v>24354</v>
      </c>
      <c r="P381" s="9" t="s">
        <v>11528</v>
      </c>
    </row>
    <row r="382" spans="1:16" x14ac:dyDescent="0.25">
      <c r="A382" s="3" t="s">
        <v>753</v>
      </c>
      <c r="B382" s="3" t="s">
        <v>24821</v>
      </c>
      <c r="C382" s="2" t="s">
        <v>24387</v>
      </c>
      <c r="D382" s="2" t="s">
        <v>27</v>
      </c>
      <c r="E382" s="2" t="s">
        <v>236</v>
      </c>
      <c r="F382" s="2" t="s">
        <v>1101</v>
      </c>
      <c r="G382" s="3" t="s">
        <v>24360</v>
      </c>
      <c r="H382" s="2" t="s">
        <v>24353</v>
      </c>
      <c r="I382" s="2" t="s">
        <v>550</v>
      </c>
      <c r="J382" s="2" t="s">
        <v>550</v>
      </c>
      <c r="K382" s="3">
        <v>4</v>
      </c>
      <c r="L382" s="2" t="s">
        <v>11530</v>
      </c>
      <c r="M382" s="3" t="s">
        <v>11531</v>
      </c>
      <c r="N382" s="3" t="s">
        <v>1098</v>
      </c>
      <c r="O382" s="2" t="s">
        <v>24354</v>
      </c>
      <c r="P382" s="9" t="s">
        <v>11532</v>
      </c>
    </row>
    <row r="383" spans="1:16" x14ac:dyDescent="0.25">
      <c r="A383" s="3" t="s">
        <v>24822</v>
      </c>
      <c r="B383" s="3" t="s">
        <v>24823</v>
      </c>
      <c r="C383" s="2" t="s">
        <v>24387</v>
      </c>
      <c r="D383" s="2" t="s">
        <v>27</v>
      </c>
      <c r="E383" s="2" t="s">
        <v>236</v>
      </c>
      <c r="F383" s="2" t="s">
        <v>1101</v>
      </c>
      <c r="G383" s="3" t="s">
        <v>24362</v>
      </c>
      <c r="H383" s="2" t="s">
        <v>24373</v>
      </c>
      <c r="I383" s="2" t="s">
        <v>390</v>
      </c>
      <c r="J383" s="2" t="s">
        <v>390</v>
      </c>
      <c r="K383" s="3">
        <v>1</v>
      </c>
      <c r="L383" s="2" t="s">
        <v>11602</v>
      </c>
      <c r="M383" s="3" t="s">
        <v>11603</v>
      </c>
      <c r="N383" s="3" t="s">
        <v>1098</v>
      </c>
      <c r="O383" s="2" t="s">
        <v>24374</v>
      </c>
      <c r="P383" s="9" t="s">
        <v>11604</v>
      </c>
    </row>
    <row r="384" spans="1:16" x14ac:dyDescent="0.25">
      <c r="A384" s="3" t="s">
        <v>24824</v>
      </c>
      <c r="B384" s="3" t="s">
        <v>24825</v>
      </c>
      <c r="C384" s="2" t="s">
        <v>24347</v>
      </c>
      <c r="D384" s="2" t="s">
        <v>31</v>
      </c>
      <c r="E384" s="2" t="s">
        <v>12</v>
      </c>
      <c r="F384" s="2" t="s">
        <v>18037</v>
      </c>
      <c r="G384" s="3" t="s">
        <v>24348</v>
      </c>
      <c r="H384" s="2" t="s">
        <v>24349</v>
      </c>
      <c r="I384" s="2" t="s">
        <v>390</v>
      </c>
      <c r="J384" s="2" t="s">
        <v>390</v>
      </c>
      <c r="K384" s="3">
        <v>0</v>
      </c>
      <c r="L384" s="2" t="s">
        <v>20477</v>
      </c>
      <c r="M384" s="3" t="s">
        <v>20478</v>
      </c>
      <c r="N384" s="3" t="s">
        <v>1098</v>
      </c>
      <c r="O384" s="2" t="s">
        <v>24350</v>
      </c>
      <c r="P384" s="9" t="s">
        <v>20479</v>
      </c>
    </row>
    <row r="385" spans="1:16" x14ac:dyDescent="0.25">
      <c r="A385" s="3" t="s">
        <v>754</v>
      </c>
      <c r="B385" s="3" t="s">
        <v>24826</v>
      </c>
      <c r="C385" s="2" t="s">
        <v>24347</v>
      </c>
      <c r="D385" s="2" t="s">
        <v>31</v>
      </c>
      <c r="E385" s="2" t="s">
        <v>12</v>
      </c>
      <c r="F385" s="2" t="s">
        <v>18042</v>
      </c>
      <c r="G385" s="3" t="s">
        <v>24352</v>
      </c>
      <c r="H385" s="2" t="s">
        <v>24353</v>
      </c>
      <c r="I385" s="2" t="s">
        <v>390</v>
      </c>
      <c r="J385" s="2" t="s">
        <v>390</v>
      </c>
      <c r="K385" s="3">
        <v>1</v>
      </c>
      <c r="L385" s="2" t="s">
        <v>20481</v>
      </c>
      <c r="M385" s="3" t="s">
        <v>20482</v>
      </c>
      <c r="N385" s="3" t="s">
        <v>1098</v>
      </c>
      <c r="O385" s="2" t="s">
        <v>24354</v>
      </c>
      <c r="P385" s="9" t="s">
        <v>20483</v>
      </c>
    </row>
    <row r="386" spans="1:16" x14ac:dyDescent="0.25">
      <c r="A386" s="3" t="s">
        <v>755</v>
      </c>
      <c r="B386" s="3" t="s">
        <v>24827</v>
      </c>
      <c r="C386" s="2" t="s">
        <v>24347</v>
      </c>
      <c r="D386" s="2" t="s">
        <v>31</v>
      </c>
      <c r="E386" s="2" t="s">
        <v>12</v>
      </c>
      <c r="F386" s="2" t="s">
        <v>18042</v>
      </c>
      <c r="G386" s="3" t="s">
        <v>24356</v>
      </c>
      <c r="H386" s="2" t="s">
        <v>24353</v>
      </c>
      <c r="I386" s="2" t="s">
        <v>390</v>
      </c>
      <c r="J386" s="2" t="s">
        <v>390</v>
      </c>
      <c r="K386" s="3">
        <v>2</v>
      </c>
      <c r="L386" s="2" t="s">
        <v>20485</v>
      </c>
      <c r="M386" s="3" t="s">
        <v>20486</v>
      </c>
      <c r="N386" s="3" t="s">
        <v>1098</v>
      </c>
      <c r="O386" s="2" t="s">
        <v>24354</v>
      </c>
      <c r="P386" s="9" t="s">
        <v>20487</v>
      </c>
    </row>
    <row r="387" spans="1:16" x14ac:dyDescent="0.25">
      <c r="A387" s="3" t="s">
        <v>756</v>
      </c>
      <c r="B387" s="3" t="s">
        <v>24828</v>
      </c>
      <c r="C387" s="2" t="s">
        <v>24347</v>
      </c>
      <c r="D387" s="2" t="s">
        <v>31</v>
      </c>
      <c r="E387" s="2" t="s">
        <v>12</v>
      </c>
      <c r="F387" s="2" t="s">
        <v>18042</v>
      </c>
      <c r="G387" s="3" t="s">
        <v>24358</v>
      </c>
      <c r="H387" s="2" t="s">
        <v>24353</v>
      </c>
      <c r="I387" s="2" t="s">
        <v>390</v>
      </c>
      <c r="J387" s="2" t="s">
        <v>390</v>
      </c>
      <c r="K387" s="3">
        <v>3</v>
      </c>
      <c r="L387" s="2" t="s">
        <v>20489</v>
      </c>
      <c r="M387" s="3" t="s">
        <v>20490</v>
      </c>
      <c r="N387" s="3" t="s">
        <v>1098</v>
      </c>
      <c r="O387" s="2" t="s">
        <v>24354</v>
      </c>
      <c r="P387" s="9" t="s">
        <v>20491</v>
      </c>
    </row>
    <row r="388" spans="1:16" x14ac:dyDescent="0.25">
      <c r="A388" s="3" t="s">
        <v>757</v>
      </c>
      <c r="B388" s="3" t="s">
        <v>24829</v>
      </c>
      <c r="C388" s="2" t="s">
        <v>24347</v>
      </c>
      <c r="D388" s="2" t="s">
        <v>31</v>
      </c>
      <c r="E388" s="2" t="s">
        <v>12</v>
      </c>
      <c r="F388" s="2" t="s">
        <v>18042</v>
      </c>
      <c r="G388" s="3" t="s">
        <v>24360</v>
      </c>
      <c r="H388" s="2" t="s">
        <v>24353</v>
      </c>
      <c r="I388" s="2" t="s">
        <v>390</v>
      </c>
      <c r="J388" s="2" t="s">
        <v>390</v>
      </c>
      <c r="K388" s="3">
        <v>4</v>
      </c>
      <c r="L388" s="2" t="s">
        <v>20493</v>
      </c>
      <c r="M388" s="3" t="s">
        <v>20494</v>
      </c>
      <c r="N388" s="3" t="s">
        <v>1098</v>
      </c>
      <c r="O388" s="2" t="s">
        <v>24354</v>
      </c>
      <c r="P388" s="9" t="s">
        <v>20495</v>
      </c>
    </row>
    <row r="389" spans="1:16" x14ac:dyDescent="0.25">
      <c r="A389" s="3" t="s">
        <v>758</v>
      </c>
      <c r="B389" s="3" t="s">
        <v>24830</v>
      </c>
      <c r="C389" s="2" t="s">
        <v>24347</v>
      </c>
      <c r="D389" s="2" t="s">
        <v>31</v>
      </c>
      <c r="E389" s="2" t="s">
        <v>12</v>
      </c>
      <c r="F389" s="2" t="s">
        <v>18042</v>
      </c>
      <c r="G389" s="3" t="s">
        <v>24362</v>
      </c>
      <c r="H389" s="2" t="s">
        <v>24353</v>
      </c>
      <c r="I389" s="2" t="s">
        <v>390</v>
      </c>
      <c r="J389" s="2" t="s">
        <v>390</v>
      </c>
      <c r="K389" s="3">
        <v>5</v>
      </c>
      <c r="L389" s="2" t="s">
        <v>20497</v>
      </c>
      <c r="M389" s="3" t="s">
        <v>20498</v>
      </c>
      <c r="N389" s="3" t="s">
        <v>1098</v>
      </c>
      <c r="O389" s="2" t="s">
        <v>24354</v>
      </c>
      <c r="P389" s="9" t="s">
        <v>20499</v>
      </c>
    </row>
    <row r="390" spans="1:16" x14ac:dyDescent="0.25">
      <c r="A390" s="3" t="s">
        <v>759</v>
      </c>
      <c r="B390" s="3" t="s">
        <v>24831</v>
      </c>
      <c r="C390" s="2" t="s">
        <v>24347</v>
      </c>
      <c r="D390" s="2" t="s">
        <v>31</v>
      </c>
      <c r="E390" s="2" t="s">
        <v>12</v>
      </c>
      <c r="F390" s="2" t="s">
        <v>18042</v>
      </c>
      <c r="G390" s="3" t="s">
        <v>24364</v>
      </c>
      <c r="H390" s="2" t="s">
        <v>24373</v>
      </c>
      <c r="I390" s="2" t="s">
        <v>364</v>
      </c>
      <c r="J390" s="2" t="s">
        <v>365</v>
      </c>
      <c r="K390" s="3">
        <v>1</v>
      </c>
      <c r="L390" s="2" t="s">
        <v>20373</v>
      </c>
      <c r="M390" s="3" t="s">
        <v>20374</v>
      </c>
      <c r="N390" s="3" t="s">
        <v>1098</v>
      </c>
      <c r="O390" s="2" t="s">
        <v>24374</v>
      </c>
      <c r="P390" s="9" t="s">
        <v>20375</v>
      </c>
    </row>
    <row r="391" spans="1:16" x14ac:dyDescent="0.25">
      <c r="A391" s="3" t="s">
        <v>760</v>
      </c>
      <c r="B391" s="3" t="s">
        <v>24832</v>
      </c>
      <c r="C391" s="2" t="s">
        <v>24347</v>
      </c>
      <c r="D391" s="2" t="s">
        <v>31</v>
      </c>
      <c r="E391" s="2" t="s">
        <v>12</v>
      </c>
      <c r="F391" s="2" t="s">
        <v>18042</v>
      </c>
      <c r="G391" s="3" t="s">
        <v>24366</v>
      </c>
      <c r="H391" s="2" t="s">
        <v>24373</v>
      </c>
      <c r="I391" s="2" t="s">
        <v>397</v>
      </c>
      <c r="J391" s="2" t="s">
        <v>398</v>
      </c>
      <c r="K391" s="3">
        <v>1</v>
      </c>
      <c r="L391" s="2" t="s">
        <v>20445</v>
      </c>
      <c r="M391" s="3" t="s">
        <v>20446</v>
      </c>
      <c r="N391" s="3" t="s">
        <v>1098</v>
      </c>
      <c r="O391" s="2" t="s">
        <v>24374</v>
      </c>
      <c r="P391" s="9" t="s">
        <v>20447</v>
      </c>
    </row>
    <row r="392" spans="1:16" x14ac:dyDescent="0.25">
      <c r="A392" s="3" t="s">
        <v>24833</v>
      </c>
      <c r="B392" s="3" t="s">
        <v>24834</v>
      </c>
      <c r="C392" s="2" t="s">
        <v>24387</v>
      </c>
      <c r="D392" s="2" t="s">
        <v>31</v>
      </c>
      <c r="E392" s="2" t="s">
        <v>239</v>
      </c>
      <c r="F392" s="2" t="s">
        <v>1095</v>
      </c>
      <c r="G392" s="3" t="s">
        <v>24348</v>
      </c>
      <c r="H392" s="2" t="s">
        <v>24349</v>
      </c>
      <c r="I392" s="2" t="s">
        <v>367</v>
      </c>
      <c r="J392" s="2" t="s">
        <v>368</v>
      </c>
      <c r="K392" s="3">
        <v>0</v>
      </c>
      <c r="L392" s="2" t="s">
        <v>11626</v>
      </c>
      <c r="M392" s="3" t="s">
        <v>11627</v>
      </c>
      <c r="N392" s="3" t="s">
        <v>1098</v>
      </c>
      <c r="O392" s="2" t="s">
        <v>24350</v>
      </c>
      <c r="P392" s="9" t="s">
        <v>11628</v>
      </c>
    </row>
    <row r="393" spans="1:16" x14ac:dyDescent="0.25">
      <c r="A393" s="3" t="s">
        <v>764</v>
      </c>
      <c r="B393" s="3" t="s">
        <v>24835</v>
      </c>
      <c r="C393" s="2" t="s">
        <v>24387</v>
      </c>
      <c r="D393" s="2" t="s">
        <v>31</v>
      </c>
      <c r="E393" s="2" t="s">
        <v>239</v>
      </c>
      <c r="F393" s="2" t="s">
        <v>1101</v>
      </c>
      <c r="G393" s="3" t="s">
        <v>24352</v>
      </c>
      <c r="H393" s="2" t="s">
        <v>24353</v>
      </c>
      <c r="I393" s="2" t="s">
        <v>367</v>
      </c>
      <c r="J393" s="2" t="s">
        <v>368</v>
      </c>
      <c r="K393" s="3">
        <v>1</v>
      </c>
      <c r="L393" s="2" t="s">
        <v>11630</v>
      </c>
      <c r="M393" s="3" t="s">
        <v>11631</v>
      </c>
      <c r="N393" s="3" t="s">
        <v>1098</v>
      </c>
      <c r="O393" s="2" t="s">
        <v>24354</v>
      </c>
      <c r="P393" s="9" t="s">
        <v>11632</v>
      </c>
    </row>
    <row r="394" spans="1:16" x14ac:dyDescent="0.25">
      <c r="A394" s="3" t="s">
        <v>765</v>
      </c>
      <c r="B394" s="3" t="s">
        <v>24836</v>
      </c>
      <c r="C394" s="2" t="s">
        <v>24387</v>
      </c>
      <c r="D394" s="2" t="s">
        <v>31</v>
      </c>
      <c r="E394" s="2" t="s">
        <v>239</v>
      </c>
      <c r="F394" s="2" t="s">
        <v>1101</v>
      </c>
      <c r="G394" s="3" t="s">
        <v>24356</v>
      </c>
      <c r="H394" s="2" t="s">
        <v>24353</v>
      </c>
      <c r="I394" s="2" t="s">
        <v>367</v>
      </c>
      <c r="J394" s="2" t="s">
        <v>368</v>
      </c>
      <c r="K394" s="3">
        <v>2</v>
      </c>
      <c r="L394" s="2" t="s">
        <v>11634</v>
      </c>
      <c r="M394" s="3" t="s">
        <v>11635</v>
      </c>
      <c r="N394" s="3" t="s">
        <v>1098</v>
      </c>
      <c r="O394" s="2" t="s">
        <v>24354</v>
      </c>
      <c r="P394" s="9" t="s">
        <v>11636</v>
      </c>
    </row>
    <row r="395" spans="1:16" x14ac:dyDescent="0.25">
      <c r="A395" s="3" t="s">
        <v>766</v>
      </c>
      <c r="B395" s="3" t="s">
        <v>24837</v>
      </c>
      <c r="C395" s="2" t="s">
        <v>24387</v>
      </c>
      <c r="D395" s="2" t="s">
        <v>31</v>
      </c>
      <c r="E395" s="2" t="s">
        <v>239</v>
      </c>
      <c r="F395" s="2" t="s">
        <v>1101</v>
      </c>
      <c r="G395" s="3" t="s">
        <v>24358</v>
      </c>
      <c r="H395" s="2" t="s">
        <v>24353</v>
      </c>
      <c r="I395" s="2" t="s">
        <v>367</v>
      </c>
      <c r="J395" s="2" t="s">
        <v>368</v>
      </c>
      <c r="K395" s="3">
        <v>3</v>
      </c>
      <c r="L395" s="2" t="s">
        <v>11638</v>
      </c>
      <c r="M395" s="3" t="s">
        <v>11639</v>
      </c>
      <c r="N395" s="3" t="s">
        <v>1098</v>
      </c>
      <c r="O395" s="2" t="s">
        <v>24354</v>
      </c>
      <c r="P395" s="9" t="s">
        <v>11640</v>
      </c>
    </row>
    <row r="396" spans="1:16" x14ac:dyDescent="0.25">
      <c r="A396" s="3" t="s">
        <v>24838</v>
      </c>
      <c r="B396" s="3" t="s">
        <v>24839</v>
      </c>
      <c r="C396" s="2" t="s">
        <v>24387</v>
      </c>
      <c r="D396" s="2" t="s">
        <v>31</v>
      </c>
      <c r="E396" s="2" t="s">
        <v>239</v>
      </c>
      <c r="F396" s="2" t="s">
        <v>1101</v>
      </c>
      <c r="G396" s="3" t="s">
        <v>24360</v>
      </c>
      <c r="H396" s="2" t="s">
        <v>24353</v>
      </c>
      <c r="I396" s="2" t="s">
        <v>367</v>
      </c>
      <c r="J396" s="2" t="s">
        <v>368</v>
      </c>
      <c r="K396" s="3">
        <v>4</v>
      </c>
      <c r="L396" s="2" t="s">
        <v>11642</v>
      </c>
      <c r="M396" s="3" t="s">
        <v>11643</v>
      </c>
      <c r="N396" s="3" t="s">
        <v>1098</v>
      </c>
      <c r="O396" s="2" t="s">
        <v>24354</v>
      </c>
      <c r="P396" s="9" t="s">
        <v>11644</v>
      </c>
    </row>
    <row r="397" spans="1:16" x14ac:dyDescent="0.25">
      <c r="A397" s="3" t="s">
        <v>24840</v>
      </c>
      <c r="B397" s="3" t="s">
        <v>24841</v>
      </c>
      <c r="C397" s="2" t="s">
        <v>24387</v>
      </c>
      <c r="D397" s="2" t="s">
        <v>31</v>
      </c>
      <c r="E397" s="2" t="s">
        <v>239</v>
      </c>
      <c r="F397" s="2" t="s">
        <v>1101</v>
      </c>
      <c r="G397" s="3" t="s">
        <v>24362</v>
      </c>
      <c r="H397" s="2" t="s">
        <v>24373</v>
      </c>
      <c r="I397" s="2" t="s">
        <v>397</v>
      </c>
      <c r="J397" s="2" t="s">
        <v>398</v>
      </c>
      <c r="K397" s="3">
        <v>1</v>
      </c>
      <c r="L397" s="2" t="s">
        <v>11686</v>
      </c>
      <c r="M397" s="3" t="s">
        <v>11687</v>
      </c>
      <c r="N397" s="3" t="s">
        <v>1098</v>
      </c>
      <c r="O397" s="2" t="s">
        <v>24374</v>
      </c>
      <c r="P397" s="9" t="s">
        <v>11688</v>
      </c>
    </row>
    <row r="398" spans="1:16" x14ac:dyDescent="0.25">
      <c r="A398" s="3" t="s">
        <v>24842</v>
      </c>
      <c r="B398" s="3" t="s">
        <v>24843</v>
      </c>
      <c r="C398" s="2" t="s">
        <v>24387</v>
      </c>
      <c r="D398" s="2" t="s">
        <v>31</v>
      </c>
      <c r="E398" s="2" t="s">
        <v>242</v>
      </c>
      <c r="F398" s="2" t="s">
        <v>1095</v>
      </c>
      <c r="G398" s="3" t="s">
        <v>24348</v>
      </c>
      <c r="H398" s="2" t="s">
        <v>24349</v>
      </c>
      <c r="I398" s="2" t="s">
        <v>364</v>
      </c>
      <c r="J398" s="2" t="s">
        <v>365</v>
      </c>
      <c r="K398" s="3">
        <v>0</v>
      </c>
      <c r="L398" s="2" t="s">
        <v>11766</v>
      </c>
      <c r="M398" s="3" t="s">
        <v>11767</v>
      </c>
      <c r="N398" s="3" t="s">
        <v>1098</v>
      </c>
      <c r="O398" s="2" t="s">
        <v>24350</v>
      </c>
      <c r="P398" s="9" t="s">
        <v>11768</v>
      </c>
    </row>
    <row r="399" spans="1:16" x14ac:dyDescent="0.25">
      <c r="A399" s="3" t="s">
        <v>767</v>
      </c>
      <c r="B399" s="3" t="s">
        <v>24844</v>
      </c>
      <c r="C399" s="2" t="s">
        <v>24387</v>
      </c>
      <c r="D399" s="2" t="s">
        <v>31</v>
      </c>
      <c r="E399" s="2" t="s">
        <v>242</v>
      </c>
      <c r="F399" s="2" t="s">
        <v>1101</v>
      </c>
      <c r="G399" s="3" t="s">
        <v>24352</v>
      </c>
      <c r="H399" s="2" t="s">
        <v>24353</v>
      </c>
      <c r="I399" s="2" t="s">
        <v>364</v>
      </c>
      <c r="J399" s="2" t="s">
        <v>365</v>
      </c>
      <c r="K399" s="3">
        <v>1</v>
      </c>
      <c r="L399" s="2" t="s">
        <v>11770</v>
      </c>
      <c r="M399" s="3" t="s">
        <v>11771</v>
      </c>
      <c r="N399" s="3" t="s">
        <v>1098</v>
      </c>
      <c r="O399" s="2" t="s">
        <v>24354</v>
      </c>
      <c r="P399" s="9" t="s">
        <v>11772</v>
      </c>
    </row>
    <row r="400" spans="1:16" x14ac:dyDescent="0.25">
      <c r="A400" s="3" t="s">
        <v>768</v>
      </c>
      <c r="B400" s="3" t="s">
        <v>24845</v>
      </c>
      <c r="C400" s="2" t="s">
        <v>24387</v>
      </c>
      <c r="D400" s="2" t="s">
        <v>31</v>
      </c>
      <c r="E400" s="2" t="s">
        <v>242</v>
      </c>
      <c r="F400" s="2" t="s">
        <v>1101</v>
      </c>
      <c r="G400" s="3" t="s">
        <v>24356</v>
      </c>
      <c r="H400" s="2" t="s">
        <v>24353</v>
      </c>
      <c r="I400" s="2" t="s">
        <v>364</v>
      </c>
      <c r="J400" s="2" t="s">
        <v>365</v>
      </c>
      <c r="K400" s="3">
        <v>2</v>
      </c>
      <c r="L400" s="2" t="s">
        <v>11774</v>
      </c>
      <c r="M400" s="3" t="s">
        <v>11775</v>
      </c>
      <c r="N400" s="3" t="s">
        <v>1098</v>
      </c>
      <c r="O400" s="2" t="s">
        <v>24354</v>
      </c>
      <c r="P400" s="9" t="s">
        <v>11776</v>
      </c>
    </row>
    <row r="401" spans="1:16" x14ac:dyDescent="0.25">
      <c r="A401" s="3" t="s">
        <v>769</v>
      </c>
      <c r="B401" s="3" t="s">
        <v>24846</v>
      </c>
      <c r="C401" s="2" t="s">
        <v>24387</v>
      </c>
      <c r="D401" s="2" t="s">
        <v>31</v>
      </c>
      <c r="E401" s="2" t="s">
        <v>242</v>
      </c>
      <c r="F401" s="2" t="s">
        <v>1101</v>
      </c>
      <c r="G401" s="3" t="s">
        <v>24358</v>
      </c>
      <c r="H401" s="2" t="s">
        <v>24353</v>
      </c>
      <c r="I401" s="2" t="s">
        <v>364</v>
      </c>
      <c r="J401" s="2" t="s">
        <v>365</v>
      </c>
      <c r="K401" s="3">
        <v>3</v>
      </c>
      <c r="L401" s="2" t="s">
        <v>11778</v>
      </c>
      <c r="M401" s="3" t="s">
        <v>11779</v>
      </c>
      <c r="N401" s="3" t="s">
        <v>1098</v>
      </c>
      <c r="O401" s="2" t="s">
        <v>24354</v>
      </c>
      <c r="P401" s="9" t="s">
        <v>11780</v>
      </c>
    </row>
    <row r="402" spans="1:16" x14ac:dyDescent="0.25">
      <c r="A402" s="3" t="s">
        <v>770</v>
      </c>
      <c r="B402" s="3" t="s">
        <v>24847</v>
      </c>
      <c r="C402" s="2" t="s">
        <v>24387</v>
      </c>
      <c r="D402" s="2" t="s">
        <v>31</v>
      </c>
      <c r="E402" s="2" t="s">
        <v>242</v>
      </c>
      <c r="F402" s="2" t="s">
        <v>1101</v>
      </c>
      <c r="G402" s="3" t="s">
        <v>24360</v>
      </c>
      <c r="H402" s="2" t="s">
        <v>24353</v>
      </c>
      <c r="I402" s="2" t="s">
        <v>364</v>
      </c>
      <c r="J402" s="2" t="s">
        <v>365</v>
      </c>
      <c r="K402" s="3">
        <v>4</v>
      </c>
      <c r="L402" s="2" t="s">
        <v>11782</v>
      </c>
      <c r="M402" s="3" t="s">
        <v>11783</v>
      </c>
      <c r="N402" s="3" t="s">
        <v>1098</v>
      </c>
      <c r="O402" s="2" t="s">
        <v>24354</v>
      </c>
      <c r="P402" s="9" t="s">
        <v>11784</v>
      </c>
    </row>
    <row r="403" spans="1:16" x14ac:dyDescent="0.25">
      <c r="A403" s="3" t="s">
        <v>24848</v>
      </c>
      <c r="B403" s="3" t="s">
        <v>24849</v>
      </c>
      <c r="C403" s="2" t="s">
        <v>24387</v>
      </c>
      <c r="D403" s="2" t="s">
        <v>31</v>
      </c>
      <c r="E403" s="2" t="s">
        <v>242</v>
      </c>
      <c r="F403" s="2" t="s">
        <v>1101</v>
      </c>
      <c r="G403" s="3" t="s">
        <v>24362</v>
      </c>
      <c r="H403" s="2" t="s">
        <v>24373</v>
      </c>
      <c r="I403" s="2" t="s">
        <v>380</v>
      </c>
      <c r="J403" s="2" t="s">
        <v>380</v>
      </c>
      <c r="K403" s="3">
        <v>1</v>
      </c>
      <c r="L403" s="2" t="s">
        <v>11714</v>
      </c>
      <c r="M403" s="3" t="s">
        <v>11715</v>
      </c>
      <c r="N403" s="3" t="s">
        <v>1098</v>
      </c>
      <c r="O403" s="2" t="s">
        <v>24374</v>
      </c>
      <c r="P403" s="9" t="s">
        <v>11716</v>
      </c>
    </row>
    <row r="404" spans="1:16" x14ac:dyDescent="0.25">
      <c r="A404" s="3" t="s">
        <v>24850</v>
      </c>
      <c r="B404" s="3" t="s">
        <v>24851</v>
      </c>
      <c r="C404" s="2" t="s">
        <v>24387</v>
      </c>
      <c r="D404" s="2" t="s">
        <v>31</v>
      </c>
      <c r="E404" s="2" t="s">
        <v>245</v>
      </c>
      <c r="F404" s="2" t="s">
        <v>1095</v>
      </c>
      <c r="G404" s="3" t="s">
        <v>24348</v>
      </c>
      <c r="H404" s="2" t="s">
        <v>24349</v>
      </c>
      <c r="I404" s="2" t="s">
        <v>382</v>
      </c>
      <c r="J404" s="2" t="s">
        <v>383</v>
      </c>
      <c r="K404" s="3">
        <v>0</v>
      </c>
      <c r="L404" s="2" t="s">
        <v>11822</v>
      </c>
      <c r="M404" s="3" t="s">
        <v>11823</v>
      </c>
      <c r="N404" s="3" t="s">
        <v>1098</v>
      </c>
      <c r="O404" s="2" t="s">
        <v>24350</v>
      </c>
      <c r="P404" s="9" t="s">
        <v>11824</v>
      </c>
    </row>
    <row r="405" spans="1:16" x14ac:dyDescent="0.25">
      <c r="A405" s="3" t="s">
        <v>771</v>
      </c>
      <c r="B405" s="3" t="s">
        <v>24852</v>
      </c>
      <c r="C405" s="2" t="s">
        <v>24387</v>
      </c>
      <c r="D405" s="2" t="s">
        <v>31</v>
      </c>
      <c r="E405" s="2" t="s">
        <v>245</v>
      </c>
      <c r="F405" s="2" t="s">
        <v>1101</v>
      </c>
      <c r="G405" s="3" t="s">
        <v>24352</v>
      </c>
      <c r="H405" s="2" t="s">
        <v>24353</v>
      </c>
      <c r="I405" s="2" t="s">
        <v>382</v>
      </c>
      <c r="J405" s="2" t="s">
        <v>383</v>
      </c>
      <c r="K405" s="3">
        <v>1</v>
      </c>
      <c r="L405" s="2" t="s">
        <v>11826</v>
      </c>
      <c r="M405" s="3" t="s">
        <v>11827</v>
      </c>
      <c r="N405" s="3" t="s">
        <v>1098</v>
      </c>
      <c r="O405" s="2" t="s">
        <v>24354</v>
      </c>
      <c r="P405" s="9" t="s">
        <v>11828</v>
      </c>
    </row>
    <row r="406" spans="1:16" x14ac:dyDescent="0.25">
      <c r="A406" s="3" t="s">
        <v>772</v>
      </c>
      <c r="B406" s="3" t="s">
        <v>24853</v>
      </c>
      <c r="C406" s="2" t="s">
        <v>24387</v>
      </c>
      <c r="D406" s="2" t="s">
        <v>31</v>
      </c>
      <c r="E406" s="2" t="s">
        <v>245</v>
      </c>
      <c r="F406" s="2" t="s">
        <v>1101</v>
      </c>
      <c r="G406" s="3" t="s">
        <v>24356</v>
      </c>
      <c r="H406" s="2" t="s">
        <v>24353</v>
      </c>
      <c r="I406" s="2" t="s">
        <v>382</v>
      </c>
      <c r="J406" s="2" t="s">
        <v>383</v>
      </c>
      <c r="K406" s="3">
        <v>2</v>
      </c>
      <c r="L406" s="2" t="s">
        <v>11830</v>
      </c>
      <c r="M406" s="3" t="s">
        <v>11831</v>
      </c>
      <c r="N406" s="3" t="s">
        <v>1098</v>
      </c>
      <c r="O406" s="2" t="s">
        <v>24354</v>
      </c>
      <c r="P406" s="9" t="s">
        <v>11832</v>
      </c>
    </row>
    <row r="407" spans="1:16" x14ac:dyDescent="0.25">
      <c r="A407" s="3" t="s">
        <v>773</v>
      </c>
      <c r="B407" s="3" t="s">
        <v>24854</v>
      </c>
      <c r="C407" s="2" t="s">
        <v>24387</v>
      </c>
      <c r="D407" s="2" t="s">
        <v>31</v>
      </c>
      <c r="E407" s="2" t="s">
        <v>245</v>
      </c>
      <c r="F407" s="2" t="s">
        <v>1101</v>
      </c>
      <c r="G407" s="3" t="s">
        <v>24358</v>
      </c>
      <c r="H407" s="2" t="s">
        <v>24353</v>
      </c>
      <c r="I407" s="2" t="s">
        <v>382</v>
      </c>
      <c r="J407" s="2" t="s">
        <v>383</v>
      </c>
      <c r="K407" s="3">
        <v>3</v>
      </c>
      <c r="L407" s="2" t="s">
        <v>11834</v>
      </c>
      <c r="M407" s="3" t="s">
        <v>11835</v>
      </c>
      <c r="N407" s="3" t="s">
        <v>1098</v>
      </c>
      <c r="O407" s="2" t="s">
        <v>24354</v>
      </c>
      <c r="P407" s="9" t="s">
        <v>11836</v>
      </c>
    </row>
    <row r="408" spans="1:16" x14ac:dyDescent="0.25">
      <c r="A408" s="3" t="s">
        <v>24855</v>
      </c>
      <c r="B408" s="3" t="s">
        <v>24856</v>
      </c>
      <c r="C408" s="2" t="s">
        <v>24387</v>
      </c>
      <c r="D408" s="2" t="s">
        <v>31</v>
      </c>
      <c r="E408" s="2" t="s">
        <v>245</v>
      </c>
      <c r="F408" s="2" t="s">
        <v>1101</v>
      </c>
      <c r="G408" s="3" t="s">
        <v>24360</v>
      </c>
      <c r="H408" s="2" t="s">
        <v>24353</v>
      </c>
      <c r="I408" s="2" t="s">
        <v>382</v>
      </c>
      <c r="J408" s="2" t="s">
        <v>383</v>
      </c>
      <c r="K408" s="3">
        <v>4</v>
      </c>
      <c r="L408" s="2" t="s">
        <v>11838</v>
      </c>
      <c r="M408" s="3" t="s">
        <v>11839</v>
      </c>
      <c r="N408" s="3" t="s">
        <v>1098</v>
      </c>
      <c r="O408" s="2" t="s">
        <v>24354</v>
      </c>
      <c r="P408" s="9" t="s">
        <v>11840</v>
      </c>
    </row>
    <row r="409" spans="1:16" x14ac:dyDescent="0.25">
      <c r="A409" s="3" t="s">
        <v>24857</v>
      </c>
      <c r="B409" s="3" t="s">
        <v>24858</v>
      </c>
      <c r="C409" s="2" t="s">
        <v>24387</v>
      </c>
      <c r="D409" s="2" t="s">
        <v>31</v>
      </c>
      <c r="E409" s="2" t="s">
        <v>245</v>
      </c>
      <c r="F409" s="2" t="s">
        <v>1101</v>
      </c>
      <c r="G409" s="3" t="s">
        <v>24362</v>
      </c>
      <c r="H409" s="2" t="s">
        <v>24373</v>
      </c>
      <c r="I409" s="2" t="s">
        <v>397</v>
      </c>
      <c r="J409" s="2" t="s">
        <v>398</v>
      </c>
      <c r="K409" s="3">
        <v>1</v>
      </c>
      <c r="L409" s="2" t="s">
        <v>11882</v>
      </c>
      <c r="M409" s="3" t="s">
        <v>11883</v>
      </c>
      <c r="N409" s="3" t="s">
        <v>1098</v>
      </c>
      <c r="O409" s="2" t="s">
        <v>24374</v>
      </c>
      <c r="P409" s="9" t="s">
        <v>11884</v>
      </c>
    </row>
    <row r="410" spans="1:16" x14ac:dyDescent="0.25">
      <c r="A410" s="3" t="s">
        <v>24859</v>
      </c>
      <c r="B410" s="3" t="s">
        <v>24860</v>
      </c>
      <c r="C410" s="2" t="s">
        <v>24387</v>
      </c>
      <c r="D410" s="2" t="s">
        <v>31</v>
      </c>
      <c r="E410" s="2" t="s">
        <v>248</v>
      </c>
      <c r="F410" s="2" t="s">
        <v>1095</v>
      </c>
      <c r="G410" s="3" t="s">
        <v>24348</v>
      </c>
      <c r="H410" s="2" t="s">
        <v>24349</v>
      </c>
      <c r="I410" s="2" t="s">
        <v>382</v>
      </c>
      <c r="J410" s="2" t="s">
        <v>383</v>
      </c>
      <c r="K410" s="3">
        <v>0</v>
      </c>
      <c r="L410" s="2" t="s">
        <v>11906</v>
      </c>
      <c r="M410" s="3" t="s">
        <v>11907</v>
      </c>
      <c r="N410" s="3" t="s">
        <v>1098</v>
      </c>
      <c r="O410" s="2" t="s">
        <v>24350</v>
      </c>
      <c r="P410" s="9" t="s">
        <v>11908</v>
      </c>
    </row>
    <row r="411" spans="1:16" x14ac:dyDescent="0.25">
      <c r="A411" s="3" t="s">
        <v>774</v>
      </c>
      <c r="B411" s="3" t="s">
        <v>24861</v>
      </c>
      <c r="C411" s="2" t="s">
        <v>24387</v>
      </c>
      <c r="D411" s="2" t="s">
        <v>31</v>
      </c>
      <c r="E411" s="2" t="s">
        <v>248</v>
      </c>
      <c r="F411" s="2" t="s">
        <v>1101</v>
      </c>
      <c r="G411" s="3" t="s">
        <v>24352</v>
      </c>
      <c r="H411" s="2" t="s">
        <v>24353</v>
      </c>
      <c r="I411" s="2" t="s">
        <v>382</v>
      </c>
      <c r="J411" s="2" t="s">
        <v>383</v>
      </c>
      <c r="K411" s="3">
        <v>1</v>
      </c>
      <c r="L411" s="2" t="s">
        <v>11910</v>
      </c>
      <c r="M411" s="3" t="s">
        <v>11911</v>
      </c>
      <c r="N411" s="3" t="s">
        <v>1098</v>
      </c>
      <c r="O411" s="2" t="s">
        <v>24354</v>
      </c>
      <c r="P411" s="9" t="s">
        <v>11912</v>
      </c>
    </row>
    <row r="412" spans="1:16" x14ac:dyDescent="0.25">
      <c r="A412" s="3" t="s">
        <v>775</v>
      </c>
      <c r="B412" s="3" t="s">
        <v>24862</v>
      </c>
      <c r="C412" s="2" t="s">
        <v>24387</v>
      </c>
      <c r="D412" s="2" t="s">
        <v>31</v>
      </c>
      <c r="E412" s="2" t="s">
        <v>248</v>
      </c>
      <c r="F412" s="2" t="s">
        <v>1101</v>
      </c>
      <c r="G412" s="3" t="s">
        <v>24356</v>
      </c>
      <c r="H412" s="2" t="s">
        <v>24353</v>
      </c>
      <c r="I412" s="2" t="s">
        <v>382</v>
      </c>
      <c r="J412" s="2" t="s">
        <v>383</v>
      </c>
      <c r="K412" s="3">
        <v>2</v>
      </c>
      <c r="L412" s="2" t="s">
        <v>11914</v>
      </c>
      <c r="M412" s="3" t="s">
        <v>11915</v>
      </c>
      <c r="N412" s="3" t="s">
        <v>1098</v>
      </c>
      <c r="O412" s="2" t="s">
        <v>24354</v>
      </c>
      <c r="P412" s="9" t="s">
        <v>11916</v>
      </c>
    </row>
    <row r="413" spans="1:16" x14ac:dyDescent="0.25">
      <c r="A413" s="3" t="s">
        <v>24863</v>
      </c>
      <c r="B413" s="3" t="s">
        <v>24864</v>
      </c>
      <c r="C413" s="2" t="s">
        <v>24387</v>
      </c>
      <c r="D413" s="2" t="s">
        <v>31</v>
      </c>
      <c r="E413" s="2" t="s">
        <v>248</v>
      </c>
      <c r="F413" s="2" t="s">
        <v>1101</v>
      </c>
      <c r="G413" s="3" t="s">
        <v>24358</v>
      </c>
      <c r="H413" s="2" t="s">
        <v>24353</v>
      </c>
      <c r="I413" s="2" t="s">
        <v>382</v>
      </c>
      <c r="J413" s="2" t="s">
        <v>383</v>
      </c>
      <c r="K413" s="3">
        <v>3</v>
      </c>
      <c r="L413" s="2" t="s">
        <v>11918</v>
      </c>
      <c r="M413" s="3" t="s">
        <v>11919</v>
      </c>
      <c r="N413" s="3" t="s">
        <v>1098</v>
      </c>
      <c r="O413" s="2" t="s">
        <v>24354</v>
      </c>
      <c r="P413" s="9" t="s">
        <v>11920</v>
      </c>
    </row>
    <row r="414" spans="1:16" x14ac:dyDescent="0.25">
      <c r="A414" s="3" t="s">
        <v>24865</v>
      </c>
      <c r="B414" s="3" t="s">
        <v>24866</v>
      </c>
      <c r="C414" s="2" t="s">
        <v>24387</v>
      </c>
      <c r="D414" s="2" t="s">
        <v>31</v>
      </c>
      <c r="E414" s="2" t="s">
        <v>248</v>
      </c>
      <c r="F414" s="2" t="s">
        <v>1101</v>
      </c>
      <c r="G414" s="3" t="s">
        <v>24360</v>
      </c>
      <c r="H414" s="2" t="s">
        <v>24353</v>
      </c>
      <c r="I414" s="2" t="s">
        <v>382</v>
      </c>
      <c r="J414" s="2" t="s">
        <v>383</v>
      </c>
      <c r="K414" s="3">
        <v>4</v>
      </c>
      <c r="L414" s="2" t="s">
        <v>11922</v>
      </c>
      <c r="M414" s="3" t="s">
        <v>11923</v>
      </c>
      <c r="N414" s="3" t="s">
        <v>1098</v>
      </c>
      <c r="O414" s="2" t="s">
        <v>24354</v>
      </c>
      <c r="P414" s="9" t="s">
        <v>11924</v>
      </c>
    </row>
    <row r="415" spans="1:16" x14ac:dyDescent="0.25">
      <c r="A415" s="3" t="s">
        <v>24867</v>
      </c>
      <c r="B415" s="3" t="s">
        <v>24868</v>
      </c>
      <c r="C415" s="2" t="s">
        <v>24387</v>
      </c>
      <c r="D415" s="2" t="s">
        <v>31</v>
      </c>
      <c r="E415" s="2" t="s">
        <v>248</v>
      </c>
      <c r="F415" s="2" t="s">
        <v>1101</v>
      </c>
      <c r="G415" s="3" t="s">
        <v>24362</v>
      </c>
      <c r="H415" s="2" t="s">
        <v>24373</v>
      </c>
      <c r="I415" s="2" t="s">
        <v>397</v>
      </c>
      <c r="J415" s="2" t="s">
        <v>398</v>
      </c>
      <c r="K415" s="3">
        <v>1</v>
      </c>
      <c r="L415" s="2" t="s">
        <v>11938</v>
      </c>
      <c r="M415" s="3" t="s">
        <v>11939</v>
      </c>
      <c r="N415" s="3" t="s">
        <v>1098</v>
      </c>
      <c r="O415" s="2" t="s">
        <v>24374</v>
      </c>
      <c r="P415" s="9" t="s">
        <v>11940</v>
      </c>
    </row>
    <row r="416" spans="1:16" x14ac:dyDescent="0.25">
      <c r="A416" s="3" t="s">
        <v>24869</v>
      </c>
      <c r="B416" s="3" t="s">
        <v>24870</v>
      </c>
      <c r="C416" s="2" t="s">
        <v>24387</v>
      </c>
      <c r="D416" s="2" t="s">
        <v>31</v>
      </c>
      <c r="E416" s="2" t="s">
        <v>251</v>
      </c>
      <c r="F416" s="2" t="s">
        <v>1095</v>
      </c>
      <c r="G416" s="3" t="s">
        <v>24348</v>
      </c>
      <c r="H416" s="2" t="s">
        <v>24349</v>
      </c>
      <c r="I416" s="2" t="s">
        <v>392</v>
      </c>
      <c r="J416" s="2" t="s">
        <v>393</v>
      </c>
      <c r="K416" s="3">
        <v>0</v>
      </c>
      <c r="L416" s="2" t="s">
        <v>11990</v>
      </c>
      <c r="M416" s="3" t="s">
        <v>11991</v>
      </c>
      <c r="N416" s="3" t="s">
        <v>1098</v>
      </c>
      <c r="O416" s="2" t="s">
        <v>24350</v>
      </c>
      <c r="P416" s="9" t="s">
        <v>11992</v>
      </c>
    </row>
    <row r="417" spans="1:16" x14ac:dyDescent="0.25">
      <c r="A417" s="3" t="s">
        <v>776</v>
      </c>
      <c r="B417" s="3" t="s">
        <v>24871</v>
      </c>
      <c r="C417" s="2" t="s">
        <v>24387</v>
      </c>
      <c r="D417" s="2" t="s">
        <v>31</v>
      </c>
      <c r="E417" s="2" t="s">
        <v>251</v>
      </c>
      <c r="F417" s="2" t="s">
        <v>1101</v>
      </c>
      <c r="G417" s="3" t="s">
        <v>24352</v>
      </c>
      <c r="H417" s="2" t="s">
        <v>24353</v>
      </c>
      <c r="I417" s="2" t="s">
        <v>392</v>
      </c>
      <c r="J417" s="2" t="s">
        <v>393</v>
      </c>
      <c r="K417" s="3">
        <v>1</v>
      </c>
      <c r="L417" s="2" t="s">
        <v>11994</v>
      </c>
      <c r="M417" s="3" t="s">
        <v>11995</v>
      </c>
      <c r="N417" s="3" t="s">
        <v>1098</v>
      </c>
      <c r="O417" s="2" t="s">
        <v>24354</v>
      </c>
      <c r="P417" s="9" t="s">
        <v>11996</v>
      </c>
    </row>
    <row r="418" spans="1:16" x14ac:dyDescent="0.25">
      <c r="A418" s="3" t="s">
        <v>777</v>
      </c>
      <c r="B418" s="3" t="s">
        <v>24872</v>
      </c>
      <c r="C418" s="2" t="s">
        <v>24387</v>
      </c>
      <c r="D418" s="2" t="s">
        <v>31</v>
      </c>
      <c r="E418" s="2" t="s">
        <v>251</v>
      </c>
      <c r="F418" s="2" t="s">
        <v>1101</v>
      </c>
      <c r="G418" s="3" t="s">
        <v>24356</v>
      </c>
      <c r="H418" s="2" t="s">
        <v>24353</v>
      </c>
      <c r="I418" s="2" t="s">
        <v>392</v>
      </c>
      <c r="J418" s="2" t="s">
        <v>393</v>
      </c>
      <c r="K418" s="3">
        <v>2</v>
      </c>
      <c r="L418" s="2" t="s">
        <v>11998</v>
      </c>
      <c r="M418" s="3" t="s">
        <v>11999</v>
      </c>
      <c r="N418" s="3" t="s">
        <v>1098</v>
      </c>
      <c r="O418" s="2" t="s">
        <v>24354</v>
      </c>
      <c r="P418" s="9" t="s">
        <v>12000</v>
      </c>
    </row>
    <row r="419" spans="1:16" x14ac:dyDescent="0.25">
      <c r="A419" s="3" t="s">
        <v>778</v>
      </c>
      <c r="B419" s="3" t="s">
        <v>24873</v>
      </c>
      <c r="C419" s="2" t="s">
        <v>24387</v>
      </c>
      <c r="D419" s="2" t="s">
        <v>31</v>
      </c>
      <c r="E419" s="2" t="s">
        <v>251</v>
      </c>
      <c r="F419" s="2" t="s">
        <v>1101</v>
      </c>
      <c r="G419" s="3" t="s">
        <v>24358</v>
      </c>
      <c r="H419" s="2" t="s">
        <v>24353</v>
      </c>
      <c r="I419" s="2" t="s">
        <v>392</v>
      </c>
      <c r="J419" s="2" t="s">
        <v>393</v>
      </c>
      <c r="K419" s="3">
        <v>3</v>
      </c>
      <c r="L419" s="2" t="s">
        <v>12002</v>
      </c>
      <c r="M419" s="3" t="s">
        <v>12003</v>
      </c>
      <c r="N419" s="3" t="s">
        <v>1098</v>
      </c>
      <c r="O419" s="2" t="s">
        <v>24354</v>
      </c>
      <c r="P419" s="9" t="s">
        <v>12004</v>
      </c>
    </row>
    <row r="420" spans="1:16" x14ac:dyDescent="0.25">
      <c r="A420" s="3" t="s">
        <v>24874</v>
      </c>
      <c r="B420" s="3" t="s">
        <v>24875</v>
      </c>
      <c r="C420" s="2" t="s">
        <v>24387</v>
      </c>
      <c r="D420" s="2" t="s">
        <v>31</v>
      </c>
      <c r="E420" s="2" t="s">
        <v>251</v>
      </c>
      <c r="F420" s="2" t="s">
        <v>1101</v>
      </c>
      <c r="G420" s="3" t="s">
        <v>24360</v>
      </c>
      <c r="H420" s="2" t="s">
        <v>24353</v>
      </c>
      <c r="I420" s="2" t="s">
        <v>392</v>
      </c>
      <c r="J420" s="2" t="s">
        <v>393</v>
      </c>
      <c r="K420" s="3">
        <v>4</v>
      </c>
      <c r="L420" s="2" t="s">
        <v>12006</v>
      </c>
      <c r="M420" s="3" t="s">
        <v>12007</v>
      </c>
      <c r="N420" s="3" t="s">
        <v>1098</v>
      </c>
      <c r="O420" s="2" t="s">
        <v>24354</v>
      </c>
      <c r="P420" s="9" t="s">
        <v>12008</v>
      </c>
    </row>
    <row r="421" spans="1:16" x14ac:dyDescent="0.25">
      <c r="A421" s="3" t="s">
        <v>24876</v>
      </c>
      <c r="B421" s="3" t="s">
        <v>24877</v>
      </c>
      <c r="C421" s="2" t="s">
        <v>24387</v>
      </c>
      <c r="D421" s="2" t="s">
        <v>31</v>
      </c>
      <c r="E421" s="2" t="s">
        <v>251</v>
      </c>
      <c r="F421" s="2" t="s">
        <v>1101</v>
      </c>
      <c r="G421" s="3" t="s">
        <v>24362</v>
      </c>
      <c r="H421" s="2" t="s">
        <v>24373</v>
      </c>
      <c r="I421" s="2" t="s">
        <v>382</v>
      </c>
      <c r="J421" s="2" t="s">
        <v>383</v>
      </c>
      <c r="K421" s="3">
        <v>1</v>
      </c>
      <c r="L421" s="2" t="s">
        <v>11966</v>
      </c>
      <c r="M421" s="3" t="s">
        <v>11967</v>
      </c>
      <c r="N421" s="3" t="s">
        <v>1098</v>
      </c>
      <c r="O421" s="2" t="s">
        <v>24374</v>
      </c>
      <c r="P421" s="9" t="s">
        <v>11968</v>
      </c>
    </row>
    <row r="422" spans="1:16" x14ac:dyDescent="0.25">
      <c r="A422" s="3" t="s">
        <v>24878</v>
      </c>
      <c r="B422" s="3" t="s">
        <v>24879</v>
      </c>
      <c r="C422" s="2" t="s">
        <v>24387</v>
      </c>
      <c r="D422" s="2" t="s">
        <v>31</v>
      </c>
      <c r="E422" s="2" t="s">
        <v>254</v>
      </c>
      <c r="F422" s="2" t="s">
        <v>1095</v>
      </c>
      <c r="G422" s="3" t="s">
        <v>24348</v>
      </c>
      <c r="H422" s="2" t="s">
        <v>24349</v>
      </c>
      <c r="I422" s="2" t="s">
        <v>382</v>
      </c>
      <c r="J422" s="2" t="s">
        <v>383</v>
      </c>
      <c r="K422" s="3">
        <v>0</v>
      </c>
      <c r="L422" s="2" t="s">
        <v>12074</v>
      </c>
      <c r="M422" s="3" t="s">
        <v>12075</v>
      </c>
      <c r="N422" s="3" t="s">
        <v>1098</v>
      </c>
      <c r="O422" s="2" t="s">
        <v>24350</v>
      </c>
      <c r="P422" s="9" t="s">
        <v>12076</v>
      </c>
    </row>
    <row r="423" spans="1:16" x14ac:dyDescent="0.25">
      <c r="A423" s="3" t="s">
        <v>779</v>
      </c>
      <c r="B423" s="3" t="s">
        <v>24880</v>
      </c>
      <c r="C423" s="2" t="s">
        <v>24387</v>
      </c>
      <c r="D423" s="2" t="s">
        <v>31</v>
      </c>
      <c r="E423" s="2" t="s">
        <v>254</v>
      </c>
      <c r="F423" s="2" t="s">
        <v>1101</v>
      </c>
      <c r="G423" s="3" t="s">
        <v>24352</v>
      </c>
      <c r="H423" s="2" t="s">
        <v>24353</v>
      </c>
      <c r="I423" s="2" t="s">
        <v>382</v>
      </c>
      <c r="J423" s="2" t="s">
        <v>383</v>
      </c>
      <c r="K423" s="3">
        <v>1</v>
      </c>
      <c r="L423" s="2" t="s">
        <v>12078</v>
      </c>
      <c r="M423" s="3" t="s">
        <v>12079</v>
      </c>
      <c r="N423" s="3" t="s">
        <v>1098</v>
      </c>
      <c r="O423" s="2" t="s">
        <v>24354</v>
      </c>
      <c r="P423" s="9" t="s">
        <v>12080</v>
      </c>
    </row>
    <row r="424" spans="1:16" x14ac:dyDescent="0.25">
      <c r="A424" s="3" t="s">
        <v>780</v>
      </c>
      <c r="B424" s="3" t="s">
        <v>24881</v>
      </c>
      <c r="C424" s="2" t="s">
        <v>24387</v>
      </c>
      <c r="D424" s="2" t="s">
        <v>31</v>
      </c>
      <c r="E424" s="2" t="s">
        <v>254</v>
      </c>
      <c r="F424" s="2" t="s">
        <v>1101</v>
      </c>
      <c r="G424" s="3" t="s">
        <v>24356</v>
      </c>
      <c r="H424" s="2" t="s">
        <v>24353</v>
      </c>
      <c r="I424" s="2" t="s">
        <v>382</v>
      </c>
      <c r="J424" s="2" t="s">
        <v>383</v>
      </c>
      <c r="K424" s="3">
        <v>2</v>
      </c>
      <c r="L424" s="2" t="s">
        <v>12082</v>
      </c>
      <c r="M424" s="3" t="s">
        <v>12083</v>
      </c>
      <c r="N424" s="3" t="s">
        <v>1098</v>
      </c>
      <c r="O424" s="2" t="s">
        <v>24354</v>
      </c>
      <c r="P424" s="9" t="s">
        <v>12084</v>
      </c>
    </row>
    <row r="425" spans="1:16" x14ac:dyDescent="0.25">
      <c r="A425" s="3" t="s">
        <v>781</v>
      </c>
      <c r="B425" s="3" t="s">
        <v>24882</v>
      </c>
      <c r="C425" s="2" t="s">
        <v>24387</v>
      </c>
      <c r="D425" s="2" t="s">
        <v>31</v>
      </c>
      <c r="E425" s="2" t="s">
        <v>254</v>
      </c>
      <c r="F425" s="2" t="s">
        <v>1101</v>
      </c>
      <c r="G425" s="3" t="s">
        <v>24358</v>
      </c>
      <c r="H425" s="2" t="s">
        <v>24353</v>
      </c>
      <c r="I425" s="2" t="s">
        <v>382</v>
      </c>
      <c r="J425" s="2" t="s">
        <v>383</v>
      </c>
      <c r="K425" s="3">
        <v>3</v>
      </c>
      <c r="L425" s="2" t="s">
        <v>12086</v>
      </c>
      <c r="M425" s="3" t="s">
        <v>12087</v>
      </c>
      <c r="N425" s="3" t="s">
        <v>1098</v>
      </c>
      <c r="O425" s="2" t="s">
        <v>24354</v>
      </c>
      <c r="P425" s="9" t="s">
        <v>12088</v>
      </c>
    </row>
    <row r="426" spans="1:16" x14ac:dyDescent="0.25">
      <c r="A426" s="3" t="s">
        <v>782</v>
      </c>
      <c r="B426" s="3" t="s">
        <v>24883</v>
      </c>
      <c r="C426" s="2" t="s">
        <v>24387</v>
      </c>
      <c r="D426" s="2" t="s">
        <v>31</v>
      </c>
      <c r="E426" s="2" t="s">
        <v>254</v>
      </c>
      <c r="F426" s="2" t="s">
        <v>1101</v>
      </c>
      <c r="G426" s="3" t="s">
        <v>24360</v>
      </c>
      <c r="H426" s="2" t="s">
        <v>24353</v>
      </c>
      <c r="I426" s="2" t="s">
        <v>382</v>
      </c>
      <c r="J426" s="2" t="s">
        <v>383</v>
      </c>
      <c r="K426" s="3">
        <v>4</v>
      </c>
      <c r="L426" s="2" t="s">
        <v>12090</v>
      </c>
      <c r="M426" s="3" t="s">
        <v>12091</v>
      </c>
      <c r="N426" s="3" t="s">
        <v>1098</v>
      </c>
      <c r="O426" s="2" t="s">
        <v>24354</v>
      </c>
      <c r="P426" s="9" t="s">
        <v>12092</v>
      </c>
    </row>
    <row r="427" spans="1:16" x14ac:dyDescent="0.25">
      <c r="A427" s="3" t="s">
        <v>24884</v>
      </c>
      <c r="B427" s="3" t="s">
        <v>24885</v>
      </c>
      <c r="C427" s="2" t="s">
        <v>24387</v>
      </c>
      <c r="D427" s="2" t="s">
        <v>31</v>
      </c>
      <c r="E427" s="2" t="s">
        <v>254</v>
      </c>
      <c r="F427" s="2" t="s">
        <v>1101</v>
      </c>
      <c r="G427" s="3" t="s">
        <v>24362</v>
      </c>
      <c r="H427" s="2" t="s">
        <v>24373</v>
      </c>
      <c r="I427" s="2" t="s">
        <v>364</v>
      </c>
      <c r="J427" s="2" t="s">
        <v>365</v>
      </c>
      <c r="K427" s="3">
        <v>1</v>
      </c>
      <c r="L427" s="2" t="s">
        <v>12106</v>
      </c>
      <c r="M427" s="3" t="s">
        <v>12107</v>
      </c>
      <c r="N427" s="3" t="s">
        <v>1098</v>
      </c>
      <c r="O427" s="2" t="s">
        <v>24374</v>
      </c>
      <c r="P427" s="9" t="s">
        <v>12108</v>
      </c>
    </row>
    <row r="428" spans="1:16" x14ac:dyDescent="0.25">
      <c r="A428" s="3" t="s">
        <v>24886</v>
      </c>
      <c r="B428" s="3" t="s">
        <v>24887</v>
      </c>
      <c r="C428" s="2" t="s">
        <v>24387</v>
      </c>
      <c r="D428" s="2" t="s">
        <v>31</v>
      </c>
      <c r="E428" s="2" t="s">
        <v>257</v>
      </c>
      <c r="F428" s="2" t="s">
        <v>1095</v>
      </c>
      <c r="G428" s="3" t="s">
        <v>24348</v>
      </c>
      <c r="H428" s="2" t="s">
        <v>24349</v>
      </c>
      <c r="I428" s="2" t="s">
        <v>397</v>
      </c>
      <c r="J428" s="2" t="s">
        <v>398</v>
      </c>
      <c r="K428" s="3">
        <v>0</v>
      </c>
      <c r="L428" s="2" t="s">
        <v>12186</v>
      </c>
      <c r="M428" s="3" t="s">
        <v>12187</v>
      </c>
      <c r="N428" s="3" t="s">
        <v>1098</v>
      </c>
      <c r="O428" s="2" t="s">
        <v>24350</v>
      </c>
      <c r="P428" s="9" t="s">
        <v>12188</v>
      </c>
    </row>
    <row r="429" spans="1:16" x14ac:dyDescent="0.25">
      <c r="A429" s="3" t="s">
        <v>783</v>
      </c>
      <c r="B429" s="3" t="s">
        <v>24888</v>
      </c>
      <c r="C429" s="2" t="s">
        <v>24387</v>
      </c>
      <c r="D429" s="2" t="s">
        <v>31</v>
      </c>
      <c r="E429" s="2" t="s">
        <v>257</v>
      </c>
      <c r="F429" s="2" t="s">
        <v>1101</v>
      </c>
      <c r="G429" s="3" t="s">
        <v>24352</v>
      </c>
      <c r="H429" s="2" t="s">
        <v>24353</v>
      </c>
      <c r="I429" s="2" t="s">
        <v>397</v>
      </c>
      <c r="J429" s="2" t="s">
        <v>398</v>
      </c>
      <c r="K429" s="3">
        <v>1</v>
      </c>
      <c r="L429" s="2" t="s">
        <v>12190</v>
      </c>
      <c r="M429" s="3" t="s">
        <v>12191</v>
      </c>
      <c r="N429" s="3" t="s">
        <v>1098</v>
      </c>
      <c r="O429" s="2" t="s">
        <v>24354</v>
      </c>
      <c r="P429" s="9" t="s">
        <v>12192</v>
      </c>
    </row>
    <row r="430" spans="1:16" x14ac:dyDescent="0.25">
      <c r="A430" s="3" t="s">
        <v>784</v>
      </c>
      <c r="B430" s="3" t="s">
        <v>24889</v>
      </c>
      <c r="C430" s="2" t="s">
        <v>24387</v>
      </c>
      <c r="D430" s="2" t="s">
        <v>31</v>
      </c>
      <c r="E430" s="2" t="s">
        <v>257</v>
      </c>
      <c r="F430" s="2" t="s">
        <v>1101</v>
      </c>
      <c r="G430" s="3" t="s">
        <v>24356</v>
      </c>
      <c r="H430" s="2" t="s">
        <v>24353</v>
      </c>
      <c r="I430" s="2" t="s">
        <v>397</v>
      </c>
      <c r="J430" s="2" t="s">
        <v>398</v>
      </c>
      <c r="K430" s="3">
        <v>2</v>
      </c>
      <c r="L430" s="2" t="s">
        <v>12194</v>
      </c>
      <c r="M430" s="3" t="s">
        <v>12195</v>
      </c>
      <c r="N430" s="3" t="s">
        <v>1098</v>
      </c>
      <c r="O430" s="2" t="s">
        <v>24354</v>
      </c>
      <c r="P430" s="9" t="s">
        <v>12196</v>
      </c>
    </row>
    <row r="431" spans="1:16" x14ac:dyDescent="0.25">
      <c r="A431" s="3" t="s">
        <v>785</v>
      </c>
      <c r="B431" s="3" t="s">
        <v>24890</v>
      </c>
      <c r="C431" s="2" t="s">
        <v>24387</v>
      </c>
      <c r="D431" s="2" t="s">
        <v>31</v>
      </c>
      <c r="E431" s="2" t="s">
        <v>257</v>
      </c>
      <c r="F431" s="2" t="s">
        <v>1101</v>
      </c>
      <c r="G431" s="3" t="s">
        <v>24358</v>
      </c>
      <c r="H431" s="2" t="s">
        <v>24353</v>
      </c>
      <c r="I431" s="2" t="s">
        <v>397</v>
      </c>
      <c r="J431" s="2" t="s">
        <v>398</v>
      </c>
      <c r="K431" s="3">
        <v>3</v>
      </c>
      <c r="L431" s="2" t="s">
        <v>12198</v>
      </c>
      <c r="M431" s="3" t="s">
        <v>12199</v>
      </c>
      <c r="N431" s="3" t="s">
        <v>1098</v>
      </c>
      <c r="O431" s="2" t="s">
        <v>24354</v>
      </c>
      <c r="P431" s="9" t="s">
        <v>12200</v>
      </c>
    </row>
    <row r="432" spans="1:16" x14ac:dyDescent="0.25">
      <c r="A432" s="3" t="s">
        <v>786</v>
      </c>
      <c r="B432" s="3" t="s">
        <v>24891</v>
      </c>
      <c r="C432" s="2" t="s">
        <v>24387</v>
      </c>
      <c r="D432" s="2" t="s">
        <v>31</v>
      </c>
      <c r="E432" s="2" t="s">
        <v>257</v>
      </c>
      <c r="F432" s="2" t="s">
        <v>1101</v>
      </c>
      <c r="G432" s="3" t="s">
        <v>24360</v>
      </c>
      <c r="H432" s="2" t="s">
        <v>24353</v>
      </c>
      <c r="I432" s="2" t="s">
        <v>397</v>
      </c>
      <c r="J432" s="2" t="s">
        <v>398</v>
      </c>
      <c r="K432" s="3">
        <v>4</v>
      </c>
      <c r="L432" s="2" t="s">
        <v>12202</v>
      </c>
      <c r="M432" s="3" t="s">
        <v>12203</v>
      </c>
      <c r="N432" s="3" t="s">
        <v>1098</v>
      </c>
      <c r="O432" s="2" t="s">
        <v>24354</v>
      </c>
      <c r="P432" s="9" t="s">
        <v>12204</v>
      </c>
    </row>
    <row r="433" spans="1:16" x14ac:dyDescent="0.25">
      <c r="A433" s="3" t="s">
        <v>24892</v>
      </c>
      <c r="B433" s="3" t="s">
        <v>24893</v>
      </c>
      <c r="C433" s="2" t="s">
        <v>24387</v>
      </c>
      <c r="D433" s="2" t="s">
        <v>31</v>
      </c>
      <c r="E433" s="2" t="s">
        <v>257</v>
      </c>
      <c r="F433" s="2" t="s">
        <v>1101</v>
      </c>
      <c r="G433" s="3" t="s">
        <v>24362</v>
      </c>
      <c r="H433" s="2" t="s">
        <v>24373</v>
      </c>
      <c r="I433" s="2" t="s">
        <v>422</v>
      </c>
      <c r="J433" s="2" t="s">
        <v>423</v>
      </c>
      <c r="K433" s="3">
        <v>1</v>
      </c>
      <c r="L433" s="2" t="s">
        <v>12218</v>
      </c>
      <c r="M433" s="3" t="s">
        <v>12219</v>
      </c>
      <c r="N433" s="3" t="s">
        <v>1098</v>
      </c>
      <c r="O433" s="2" t="s">
        <v>24374</v>
      </c>
      <c r="P433" s="9" t="s">
        <v>12220</v>
      </c>
    </row>
    <row r="434" spans="1:16" x14ac:dyDescent="0.25">
      <c r="A434" s="3" t="s">
        <v>24894</v>
      </c>
      <c r="B434" s="3" t="s">
        <v>24895</v>
      </c>
      <c r="C434" s="2" t="s">
        <v>24387</v>
      </c>
      <c r="D434" s="2" t="s">
        <v>31</v>
      </c>
      <c r="E434" s="2" t="s">
        <v>260</v>
      </c>
      <c r="F434" s="2" t="s">
        <v>1095</v>
      </c>
      <c r="G434" s="3" t="s">
        <v>24348</v>
      </c>
      <c r="H434" s="2" t="s">
        <v>24349</v>
      </c>
      <c r="I434" s="2" t="s">
        <v>390</v>
      </c>
      <c r="J434" s="2" t="s">
        <v>390</v>
      </c>
      <c r="K434" s="3">
        <v>0</v>
      </c>
      <c r="L434" s="2" t="s">
        <v>12354</v>
      </c>
      <c r="M434" s="3" t="s">
        <v>12355</v>
      </c>
      <c r="N434" s="3" t="s">
        <v>1098</v>
      </c>
      <c r="O434" s="2" t="s">
        <v>24350</v>
      </c>
      <c r="P434" s="9" t="s">
        <v>12356</v>
      </c>
    </row>
    <row r="435" spans="1:16" x14ac:dyDescent="0.25">
      <c r="A435" s="3" t="s">
        <v>787</v>
      </c>
      <c r="B435" s="3" t="s">
        <v>24896</v>
      </c>
      <c r="C435" s="2" t="s">
        <v>24387</v>
      </c>
      <c r="D435" s="2" t="s">
        <v>31</v>
      </c>
      <c r="E435" s="2" t="s">
        <v>260</v>
      </c>
      <c r="F435" s="2" t="s">
        <v>1101</v>
      </c>
      <c r="G435" s="3" t="s">
        <v>24352</v>
      </c>
      <c r="H435" s="2" t="s">
        <v>24353</v>
      </c>
      <c r="I435" s="2" t="s">
        <v>390</v>
      </c>
      <c r="J435" s="2" t="s">
        <v>390</v>
      </c>
      <c r="K435" s="3">
        <v>1</v>
      </c>
      <c r="L435" s="2" t="s">
        <v>12358</v>
      </c>
      <c r="M435" s="3" t="s">
        <v>12359</v>
      </c>
      <c r="N435" s="3" t="s">
        <v>1098</v>
      </c>
      <c r="O435" s="2" t="s">
        <v>24354</v>
      </c>
      <c r="P435" s="9" t="s">
        <v>12360</v>
      </c>
    </row>
    <row r="436" spans="1:16" x14ac:dyDescent="0.25">
      <c r="A436" s="3" t="s">
        <v>788</v>
      </c>
      <c r="B436" s="3" t="s">
        <v>24897</v>
      </c>
      <c r="C436" s="2" t="s">
        <v>24387</v>
      </c>
      <c r="D436" s="2" t="s">
        <v>31</v>
      </c>
      <c r="E436" s="2" t="s">
        <v>260</v>
      </c>
      <c r="F436" s="2" t="s">
        <v>1101</v>
      </c>
      <c r="G436" s="3" t="s">
        <v>24356</v>
      </c>
      <c r="H436" s="2" t="s">
        <v>24353</v>
      </c>
      <c r="I436" s="2" t="s">
        <v>390</v>
      </c>
      <c r="J436" s="2" t="s">
        <v>390</v>
      </c>
      <c r="K436" s="3">
        <v>2</v>
      </c>
      <c r="L436" s="2" t="s">
        <v>12362</v>
      </c>
      <c r="M436" s="3" t="s">
        <v>12363</v>
      </c>
      <c r="N436" s="3" t="s">
        <v>1098</v>
      </c>
      <c r="O436" s="2" t="s">
        <v>24354</v>
      </c>
      <c r="P436" s="9" t="s">
        <v>12364</v>
      </c>
    </row>
    <row r="437" spans="1:16" x14ac:dyDescent="0.25">
      <c r="A437" s="3" t="s">
        <v>789</v>
      </c>
      <c r="B437" s="3" t="s">
        <v>24898</v>
      </c>
      <c r="C437" s="2" t="s">
        <v>24387</v>
      </c>
      <c r="D437" s="2" t="s">
        <v>31</v>
      </c>
      <c r="E437" s="2" t="s">
        <v>260</v>
      </c>
      <c r="F437" s="2" t="s">
        <v>1101</v>
      </c>
      <c r="G437" s="3" t="s">
        <v>24358</v>
      </c>
      <c r="H437" s="2" t="s">
        <v>24353</v>
      </c>
      <c r="I437" s="2" t="s">
        <v>390</v>
      </c>
      <c r="J437" s="2" t="s">
        <v>390</v>
      </c>
      <c r="K437" s="3">
        <v>3</v>
      </c>
      <c r="L437" s="2" t="s">
        <v>12366</v>
      </c>
      <c r="M437" s="3" t="s">
        <v>12367</v>
      </c>
      <c r="N437" s="3" t="s">
        <v>1098</v>
      </c>
      <c r="O437" s="2" t="s">
        <v>24354</v>
      </c>
      <c r="P437" s="9" t="s">
        <v>12368</v>
      </c>
    </row>
    <row r="438" spans="1:16" x14ac:dyDescent="0.25">
      <c r="A438" s="3" t="s">
        <v>790</v>
      </c>
      <c r="B438" s="3" t="s">
        <v>24899</v>
      </c>
      <c r="C438" s="2" t="s">
        <v>24387</v>
      </c>
      <c r="D438" s="2" t="s">
        <v>31</v>
      </c>
      <c r="E438" s="2" t="s">
        <v>260</v>
      </c>
      <c r="F438" s="2" t="s">
        <v>1101</v>
      </c>
      <c r="G438" s="3" t="s">
        <v>24360</v>
      </c>
      <c r="H438" s="2" t="s">
        <v>24353</v>
      </c>
      <c r="I438" s="2" t="s">
        <v>390</v>
      </c>
      <c r="J438" s="2" t="s">
        <v>390</v>
      </c>
      <c r="K438" s="3">
        <v>4</v>
      </c>
      <c r="L438" s="2" t="s">
        <v>12370</v>
      </c>
      <c r="M438" s="3" t="s">
        <v>12371</v>
      </c>
      <c r="N438" s="3" t="s">
        <v>1098</v>
      </c>
      <c r="O438" s="2" t="s">
        <v>24354</v>
      </c>
      <c r="P438" s="9" t="s">
        <v>12372</v>
      </c>
    </row>
    <row r="439" spans="1:16" x14ac:dyDescent="0.25">
      <c r="A439" s="3" t="s">
        <v>24900</v>
      </c>
      <c r="B439" s="3" t="s">
        <v>24901</v>
      </c>
      <c r="C439" s="2" t="s">
        <v>24387</v>
      </c>
      <c r="D439" s="2" t="s">
        <v>31</v>
      </c>
      <c r="E439" s="2" t="s">
        <v>260</v>
      </c>
      <c r="F439" s="2" t="s">
        <v>1101</v>
      </c>
      <c r="G439" s="3" t="s">
        <v>24362</v>
      </c>
      <c r="H439" s="2" t="s">
        <v>24373</v>
      </c>
      <c r="I439" s="2" t="s">
        <v>382</v>
      </c>
      <c r="J439" s="2" t="s">
        <v>383</v>
      </c>
      <c r="K439" s="3">
        <v>1</v>
      </c>
      <c r="L439" s="2" t="s">
        <v>12274</v>
      </c>
      <c r="M439" s="3" t="s">
        <v>12275</v>
      </c>
      <c r="N439" s="3" t="s">
        <v>1098</v>
      </c>
      <c r="O439" s="2" t="s">
        <v>24374</v>
      </c>
      <c r="P439" s="9" t="s">
        <v>12276</v>
      </c>
    </row>
    <row r="440" spans="1:16" x14ac:dyDescent="0.25">
      <c r="A440" s="3" t="s">
        <v>24902</v>
      </c>
      <c r="B440" s="3" t="s">
        <v>24903</v>
      </c>
      <c r="C440" s="2" t="s">
        <v>24387</v>
      </c>
      <c r="D440" s="2" t="s">
        <v>31</v>
      </c>
      <c r="E440" s="2" t="s">
        <v>263</v>
      </c>
      <c r="F440" s="2" t="s">
        <v>1095</v>
      </c>
      <c r="G440" s="3" t="s">
        <v>24348</v>
      </c>
      <c r="H440" s="2" t="s">
        <v>24349</v>
      </c>
      <c r="I440" s="2" t="s">
        <v>367</v>
      </c>
      <c r="J440" s="2" t="s">
        <v>368</v>
      </c>
      <c r="K440" s="3">
        <v>0</v>
      </c>
      <c r="L440" s="2" t="s">
        <v>12382</v>
      </c>
      <c r="M440" s="3" t="s">
        <v>12383</v>
      </c>
      <c r="N440" s="3" t="s">
        <v>1098</v>
      </c>
      <c r="O440" s="2" t="s">
        <v>24350</v>
      </c>
      <c r="P440" s="9" t="s">
        <v>12384</v>
      </c>
    </row>
    <row r="441" spans="1:16" x14ac:dyDescent="0.25">
      <c r="A441" s="3" t="s">
        <v>791</v>
      </c>
      <c r="B441" s="3" t="s">
        <v>24904</v>
      </c>
      <c r="C441" s="2" t="s">
        <v>24387</v>
      </c>
      <c r="D441" s="2" t="s">
        <v>31</v>
      </c>
      <c r="E441" s="2" t="s">
        <v>263</v>
      </c>
      <c r="F441" s="2" t="s">
        <v>1101</v>
      </c>
      <c r="G441" s="3" t="s">
        <v>24352</v>
      </c>
      <c r="H441" s="2" t="s">
        <v>24353</v>
      </c>
      <c r="I441" s="2" t="s">
        <v>367</v>
      </c>
      <c r="J441" s="2" t="s">
        <v>368</v>
      </c>
      <c r="K441" s="3">
        <v>1</v>
      </c>
      <c r="L441" s="2" t="s">
        <v>12386</v>
      </c>
      <c r="M441" s="3" t="s">
        <v>12387</v>
      </c>
      <c r="N441" s="3" t="s">
        <v>1098</v>
      </c>
      <c r="O441" s="2" t="s">
        <v>24354</v>
      </c>
      <c r="P441" s="9" t="s">
        <v>12388</v>
      </c>
    </row>
    <row r="442" spans="1:16" x14ac:dyDescent="0.25">
      <c r="A442" s="3" t="s">
        <v>792</v>
      </c>
      <c r="B442" s="3" t="s">
        <v>24905</v>
      </c>
      <c r="C442" s="2" t="s">
        <v>24387</v>
      </c>
      <c r="D442" s="2" t="s">
        <v>31</v>
      </c>
      <c r="E442" s="2" t="s">
        <v>263</v>
      </c>
      <c r="F442" s="2" t="s">
        <v>1101</v>
      </c>
      <c r="G442" s="3" t="s">
        <v>24356</v>
      </c>
      <c r="H442" s="2" t="s">
        <v>24353</v>
      </c>
      <c r="I442" s="2" t="s">
        <v>367</v>
      </c>
      <c r="J442" s="2" t="s">
        <v>368</v>
      </c>
      <c r="K442" s="3">
        <v>2</v>
      </c>
      <c r="L442" s="2" t="s">
        <v>12390</v>
      </c>
      <c r="M442" s="3" t="s">
        <v>12391</v>
      </c>
      <c r="N442" s="3" t="s">
        <v>1098</v>
      </c>
      <c r="O442" s="2" t="s">
        <v>24354</v>
      </c>
      <c r="P442" s="9" t="s">
        <v>12392</v>
      </c>
    </row>
    <row r="443" spans="1:16" x14ac:dyDescent="0.25">
      <c r="A443" s="3" t="s">
        <v>793</v>
      </c>
      <c r="B443" s="3" t="s">
        <v>24906</v>
      </c>
      <c r="C443" s="2" t="s">
        <v>24387</v>
      </c>
      <c r="D443" s="2" t="s">
        <v>31</v>
      </c>
      <c r="E443" s="2" t="s">
        <v>263</v>
      </c>
      <c r="F443" s="2" t="s">
        <v>1101</v>
      </c>
      <c r="G443" s="3" t="s">
        <v>24358</v>
      </c>
      <c r="H443" s="2" t="s">
        <v>24353</v>
      </c>
      <c r="I443" s="2" t="s">
        <v>367</v>
      </c>
      <c r="J443" s="2" t="s">
        <v>368</v>
      </c>
      <c r="K443" s="3">
        <v>3</v>
      </c>
      <c r="L443" s="2" t="s">
        <v>12394</v>
      </c>
      <c r="M443" s="3" t="s">
        <v>12395</v>
      </c>
      <c r="N443" s="3" t="s">
        <v>1098</v>
      </c>
      <c r="O443" s="2" t="s">
        <v>24354</v>
      </c>
      <c r="P443" s="9" t="s">
        <v>12396</v>
      </c>
    </row>
    <row r="444" spans="1:16" x14ac:dyDescent="0.25">
      <c r="A444" s="3" t="s">
        <v>24907</v>
      </c>
      <c r="B444" s="3" t="s">
        <v>24908</v>
      </c>
      <c r="C444" s="2" t="s">
        <v>24387</v>
      </c>
      <c r="D444" s="2" t="s">
        <v>31</v>
      </c>
      <c r="E444" s="2" t="s">
        <v>263</v>
      </c>
      <c r="F444" s="2" t="s">
        <v>1101</v>
      </c>
      <c r="G444" s="3" t="s">
        <v>24360</v>
      </c>
      <c r="H444" s="2" t="s">
        <v>24353</v>
      </c>
      <c r="I444" s="2" t="s">
        <v>367</v>
      </c>
      <c r="J444" s="2" t="s">
        <v>368</v>
      </c>
      <c r="K444" s="3">
        <v>4</v>
      </c>
      <c r="L444" s="2" t="s">
        <v>12398</v>
      </c>
      <c r="M444" s="3" t="s">
        <v>12399</v>
      </c>
      <c r="N444" s="3" t="s">
        <v>1098</v>
      </c>
      <c r="O444" s="2" t="s">
        <v>24354</v>
      </c>
      <c r="P444" s="9" t="s">
        <v>12400</v>
      </c>
    </row>
    <row r="445" spans="1:16" x14ac:dyDescent="0.25">
      <c r="A445" s="3" t="s">
        <v>24909</v>
      </c>
      <c r="B445" s="3" t="s">
        <v>24910</v>
      </c>
      <c r="C445" s="2" t="s">
        <v>24387</v>
      </c>
      <c r="D445" s="2" t="s">
        <v>31</v>
      </c>
      <c r="E445" s="2" t="s">
        <v>263</v>
      </c>
      <c r="F445" s="2" t="s">
        <v>1101</v>
      </c>
      <c r="G445" s="3" t="s">
        <v>24362</v>
      </c>
      <c r="H445" s="2" t="s">
        <v>24373</v>
      </c>
      <c r="I445" s="2" t="s">
        <v>382</v>
      </c>
      <c r="J445" s="2" t="s">
        <v>383</v>
      </c>
      <c r="K445" s="3">
        <v>1</v>
      </c>
      <c r="L445" s="2" t="s">
        <v>12414</v>
      </c>
      <c r="M445" s="3" t="s">
        <v>12415</v>
      </c>
      <c r="N445" s="3" t="s">
        <v>1098</v>
      </c>
      <c r="O445" s="2" t="s">
        <v>24374</v>
      </c>
      <c r="P445" s="9" t="s">
        <v>12416</v>
      </c>
    </row>
    <row r="446" spans="1:16" x14ac:dyDescent="0.25">
      <c r="A446" s="3" t="s">
        <v>24911</v>
      </c>
      <c r="B446" s="3" t="s">
        <v>24912</v>
      </c>
      <c r="C446" s="2" t="s">
        <v>24387</v>
      </c>
      <c r="D446" s="2" t="s">
        <v>31</v>
      </c>
      <c r="E446" s="2" t="s">
        <v>266</v>
      </c>
      <c r="F446" s="2" t="s">
        <v>1095</v>
      </c>
      <c r="G446" s="3" t="s">
        <v>24348</v>
      </c>
      <c r="H446" s="2" t="s">
        <v>24349</v>
      </c>
      <c r="I446" s="2" t="s">
        <v>390</v>
      </c>
      <c r="J446" s="2" t="s">
        <v>390</v>
      </c>
      <c r="K446" s="3">
        <v>0</v>
      </c>
      <c r="L446" s="2" t="s">
        <v>12494</v>
      </c>
      <c r="M446" s="3" t="s">
        <v>12495</v>
      </c>
      <c r="N446" s="3" t="s">
        <v>1098</v>
      </c>
      <c r="O446" s="2" t="s">
        <v>24350</v>
      </c>
      <c r="P446" s="9" t="s">
        <v>12496</v>
      </c>
    </row>
    <row r="447" spans="1:16" x14ac:dyDescent="0.25">
      <c r="A447" s="3" t="s">
        <v>794</v>
      </c>
      <c r="B447" s="3" t="s">
        <v>24913</v>
      </c>
      <c r="C447" s="2" t="s">
        <v>24387</v>
      </c>
      <c r="D447" s="2" t="s">
        <v>31</v>
      </c>
      <c r="E447" s="2" t="s">
        <v>266</v>
      </c>
      <c r="F447" s="2" t="s">
        <v>1101</v>
      </c>
      <c r="G447" s="3" t="s">
        <v>24352</v>
      </c>
      <c r="H447" s="2" t="s">
        <v>24353</v>
      </c>
      <c r="I447" s="2" t="s">
        <v>390</v>
      </c>
      <c r="J447" s="2" t="s">
        <v>390</v>
      </c>
      <c r="K447" s="3">
        <v>1</v>
      </c>
      <c r="L447" s="2" t="s">
        <v>12498</v>
      </c>
      <c r="M447" s="3" t="s">
        <v>12499</v>
      </c>
      <c r="N447" s="3" t="s">
        <v>1098</v>
      </c>
      <c r="O447" s="2" t="s">
        <v>24354</v>
      </c>
      <c r="P447" s="9" t="s">
        <v>12500</v>
      </c>
    </row>
    <row r="448" spans="1:16" x14ac:dyDescent="0.25">
      <c r="A448" s="3" t="s">
        <v>795</v>
      </c>
      <c r="B448" s="3" t="s">
        <v>24914</v>
      </c>
      <c r="C448" s="2" t="s">
        <v>24387</v>
      </c>
      <c r="D448" s="2" t="s">
        <v>31</v>
      </c>
      <c r="E448" s="2" t="s">
        <v>266</v>
      </c>
      <c r="F448" s="2" t="s">
        <v>1101</v>
      </c>
      <c r="G448" s="3" t="s">
        <v>24356</v>
      </c>
      <c r="H448" s="2" t="s">
        <v>24353</v>
      </c>
      <c r="I448" s="2" t="s">
        <v>390</v>
      </c>
      <c r="J448" s="2" t="s">
        <v>390</v>
      </c>
      <c r="K448" s="3">
        <v>2</v>
      </c>
      <c r="L448" s="2" t="s">
        <v>12502</v>
      </c>
      <c r="M448" s="3" t="s">
        <v>12503</v>
      </c>
      <c r="N448" s="3" t="s">
        <v>1098</v>
      </c>
      <c r="O448" s="2" t="s">
        <v>24354</v>
      </c>
      <c r="P448" s="9" t="s">
        <v>12504</v>
      </c>
    </row>
    <row r="449" spans="1:16" x14ac:dyDescent="0.25">
      <c r="A449" s="3" t="s">
        <v>24915</v>
      </c>
      <c r="B449" s="3" t="s">
        <v>24916</v>
      </c>
      <c r="C449" s="2" t="s">
        <v>24387</v>
      </c>
      <c r="D449" s="2" t="s">
        <v>31</v>
      </c>
      <c r="E449" s="2" t="s">
        <v>266</v>
      </c>
      <c r="F449" s="2" t="s">
        <v>1101</v>
      </c>
      <c r="G449" s="3" t="s">
        <v>24358</v>
      </c>
      <c r="H449" s="2" t="s">
        <v>24353</v>
      </c>
      <c r="I449" s="2" t="s">
        <v>390</v>
      </c>
      <c r="J449" s="2" t="s">
        <v>390</v>
      </c>
      <c r="K449" s="3">
        <v>3</v>
      </c>
      <c r="L449" s="2" t="s">
        <v>12506</v>
      </c>
      <c r="M449" s="3" t="s">
        <v>12507</v>
      </c>
      <c r="N449" s="3" t="s">
        <v>1098</v>
      </c>
      <c r="O449" s="2" t="s">
        <v>24354</v>
      </c>
      <c r="P449" s="9" t="s">
        <v>12508</v>
      </c>
    </row>
    <row r="450" spans="1:16" x14ac:dyDescent="0.25">
      <c r="A450" s="3" t="s">
        <v>24917</v>
      </c>
      <c r="B450" s="3" t="s">
        <v>24918</v>
      </c>
      <c r="C450" s="2" t="s">
        <v>24387</v>
      </c>
      <c r="D450" s="2" t="s">
        <v>31</v>
      </c>
      <c r="E450" s="2" t="s">
        <v>266</v>
      </c>
      <c r="F450" s="2" t="s">
        <v>1101</v>
      </c>
      <c r="G450" s="3" t="s">
        <v>24360</v>
      </c>
      <c r="H450" s="2" t="s">
        <v>24353</v>
      </c>
      <c r="I450" s="2" t="s">
        <v>390</v>
      </c>
      <c r="J450" s="2" t="s">
        <v>390</v>
      </c>
      <c r="K450" s="3">
        <v>4</v>
      </c>
      <c r="L450" s="2" t="s">
        <v>12510</v>
      </c>
      <c r="M450" s="3" t="s">
        <v>12511</v>
      </c>
      <c r="N450" s="3" t="s">
        <v>1098</v>
      </c>
      <c r="O450" s="2" t="s">
        <v>24354</v>
      </c>
      <c r="P450" s="9" t="s">
        <v>12512</v>
      </c>
    </row>
    <row r="451" spans="1:16" x14ac:dyDescent="0.25">
      <c r="A451" s="3" t="s">
        <v>24919</v>
      </c>
      <c r="B451" s="3" t="s">
        <v>24920</v>
      </c>
      <c r="C451" s="2" t="s">
        <v>24387</v>
      </c>
      <c r="D451" s="2" t="s">
        <v>31</v>
      </c>
      <c r="E451" s="2" t="s">
        <v>266</v>
      </c>
      <c r="F451" s="2" t="s">
        <v>1101</v>
      </c>
      <c r="G451" s="3" t="s">
        <v>24362</v>
      </c>
      <c r="H451" s="2" t="s">
        <v>24373</v>
      </c>
      <c r="I451" s="2" t="s">
        <v>397</v>
      </c>
      <c r="J451" s="2" t="s">
        <v>398</v>
      </c>
      <c r="K451" s="3">
        <v>1</v>
      </c>
      <c r="L451" s="2" t="s">
        <v>12470</v>
      </c>
      <c r="M451" s="3" t="s">
        <v>12471</v>
      </c>
      <c r="N451" s="3" t="s">
        <v>1098</v>
      </c>
      <c r="O451" s="2" t="s">
        <v>24374</v>
      </c>
      <c r="P451" s="9" t="s">
        <v>12472</v>
      </c>
    </row>
    <row r="452" spans="1:16" x14ac:dyDescent="0.25">
      <c r="A452" s="3" t="s">
        <v>24921</v>
      </c>
      <c r="B452" s="3" t="s">
        <v>24922</v>
      </c>
      <c r="C452" s="2" t="s">
        <v>24387</v>
      </c>
      <c r="D452" s="2" t="s">
        <v>31</v>
      </c>
      <c r="E452" s="2" t="s">
        <v>269</v>
      </c>
      <c r="F452" s="2" t="s">
        <v>1095</v>
      </c>
      <c r="G452" s="3" t="s">
        <v>24348</v>
      </c>
      <c r="H452" s="2" t="s">
        <v>24349</v>
      </c>
      <c r="I452" s="2" t="s">
        <v>387</v>
      </c>
      <c r="J452" s="2" t="s">
        <v>388</v>
      </c>
      <c r="K452" s="3">
        <v>0</v>
      </c>
      <c r="L452" s="2" t="s">
        <v>12522</v>
      </c>
      <c r="M452" s="3" t="s">
        <v>12523</v>
      </c>
      <c r="N452" s="3" t="s">
        <v>1098</v>
      </c>
      <c r="O452" s="2" t="s">
        <v>24350</v>
      </c>
      <c r="P452" s="9" t="s">
        <v>12524</v>
      </c>
    </row>
    <row r="453" spans="1:16" x14ac:dyDescent="0.25">
      <c r="A453" s="3" t="s">
        <v>796</v>
      </c>
      <c r="B453" s="3" t="s">
        <v>24923</v>
      </c>
      <c r="C453" s="2" t="s">
        <v>24387</v>
      </c>
      <c r="D453" s="2" t="s">
        <v>31</v>
      </c>
      <c r="E453" s="2" t="s">
        <v>269</v>
      </c>
      <c r="F453" s="2" t="s">
        <v>1101</v>
      </c>
      <c r="G453" s="3" t="s">
        <v>24352</v>
      </c>
      <c r="H453" s="2" t="s">
        <v>24353</v>
      </c>
      <c r="I453" s="2" t="s">
        <v>387</v>
      </c>
      <c r="J453" s="2" t="s">
        <v>388</v>
      </c>
      <c r="K453" s="3">
        <v>2</v>
      </c>
      <c r="L453" s="2" t="s">
        <v>12526</v>
      </c>
      <c r="M453" s="3" t="s">
        <v>12527</v>
      </c>
      <c r="N453" s="3" t="s">
        <v>1098</v>
      </c>
      <c r="O453" s="2" t="s">
        <v>24354</v>
      </c>
      <c r="P453" s="9" t="s">
        <v>12528</v>
      </c>
    </row>
    <row r="454" spans="1:16" x14ac:dyDescent="0.25">
      <c r="A454" s="3" t="s">
        <v>797</v>
      </c>
      <c r="B454" s="3" t="s">
        <v>24924</v>
      </c>
      <c r="C454" s="2" t="s">
        <v>24387</v>
      </c>
      <c r="D454" s="2" t="s">
        <v>31</v>
      </c>
      <c r="E454" s="2" t="s">
        <v>269</v>
      </c>
      <c r="F454" s="2" t="s">
        <v>1101</v>
      </c>
      <c r="G454" s="3" t="s">
        <v>24356</v>
      </c>
      <c r="H454" s="2" t="s">
        <v>24353</v>
      </c>
      <c r="I454" s="2" t="s">
        <v>387</v>
      </c>
      <c r="J454" s="2" t="s">
        <v>388</v>
      </c>
      <c r="K454" s="3">
        <v>3</v>
      </c>
      <c r="L454" s="2" t="s">
        <v>12530</v>
      </c>
      <c r="M454" s="3" t="s">
        <v>12531</v>
      </c>
      <c r="N454" s="3" t="s">
        <v>1098</v>
      </c>
      <c r="O454" s="2" t="s">
        <v>24354</v>
      </c>
      <c r="P454" s="9" t="s">
        <v>12532</v>
      </c>
    </row>
    <row r="455" spans="1:16" x14ac:dyDescent="0.25">
      <c r="A455" s="3" t="s">
        <v>798</v>
      </c>
      <c r="B455" s="3" t="s">
        <v>24925</v>
      </c>
      <c r="C455" s="2" t="s">
        <v>24387</v>
      </c>
      <c r="D455" s="2" t="s">
        <v>31</v>
      </c>
      <c r="E455" s="2" t="s">
        <v>269</v>
      </c>
      <c r="F455" s="2" t="s">
        <v>1101</v>
      </c>
      <c r="G455" s="3" t="s">
        <v>24358</v>
      </c>
      <c r="H455" s="2" t="s">
        <v>24353</v>
      </c>
      <c r="I455" s="2" t="s">
        <v>387</v>
      </c>
      <c r="J455" s="2" t="s">
        <v>388</v>
      </c>
      <c r="K455" s="3">
        <v>4</v>
      </c>
      <c r="L455" s="2" t="s">
        <v>12534</v>
      </c>
      <c r="M455" s="3" t="s">
        <v>12535</v>
      </c>
      <c r="N455" s="3" t="s">
        <v>1098</v>
      </c>
      <c r="O455" s="2" t="s">
        <v>24354</v>
      </c>
      <c r="P455" s="9" t="s">
        <v>12536</v>
      </c>
    </row>
    <row r="456" spans="1:16" x14ac:dyDescent="0.25">
      <c r="A456" s="3" t="s">
        <v>799</v>
      </c>
      <c r="B456" s="3" t="s">
        <v>24926</v>
      </c>
      <c r="C456" s="2" t="s">
        <v>24387</v>
      </c>
      <c r="D456" s="2" t="s">
        <v>31</v>
      </c>
      <c r="E456" s="2" t="s">
        <v>269</v>
      </c>
      <c r="F456" s="2" t="s">
        <v>1101</v>
      </c>
      <c r="G456" s="3" t="s">
        <v>24360</v>
      </c>
      <c r="H456" s="2" t="s">
        <v>24353</v>
      </c>
      <c r="I456" s="2" t="s">
        <v>387</v>
      </c>
      <c r="J456" s="2" t="s">
        <v>388</v>
      </c>
      <c r="K456" s="3">
        <v>5</v>
      </c>
      <c r="L456" s="2" t="s">
        <v>12538</v>
      </c>
      <c r="M456" s="3" t="s">
        <v>12539</v>
      </c>
      <c r="N456" s="3" t="s">
        <v>1098</v>
      </c>
      <c r="O456" s="2" t="s">
        <v>24354</v>
      </c>
      <c r="P456" s="9" t="s">
        <v>12540</v>
      </c>
    </row>
    <row r="457" spans="1:16" x14ac:dyDescent="0.25">
      <c r="A457" s="3" t="s">
        <v>800</v>
      </c>
      <c r="B457" s="3" t="s">
        <v>24927</v>
      </c>
      <c r="C457" s="2" t="s">
        <v>24387</v>
      </c>
      <c r="D457" s="2" t="s">
        <v>31</v>
      </c>
      <c r="E457" s="2" t="s">
        <v>269</v>
      </c>
      <c r="F457" s="2" t="s">
        <v>1101</v>
      </c>
      <c r="G457" s="3" t="s">
        <v>24362</v>
      </c>
      <c r="H457" s="2" t="s">
        <v>24373</v>
      </c>
      <c r="I457" s="2" t="s">
        <v>364</v>
      </c>
      <c r="J457" s="2" t="s">
        <v>365</v>
      </c>
      <c r="K457" s="3">
        <v>1</v>
      </c>
      <c r="L457" s="2" t="s">
        <v>12635</v>
      </c>
      <c r="M457" s="3" t="s">
        <v>12636</v>
      </c>
      <c r="N457" s="3" t="s">
        <v>1098</v>
      </c>
      <c r="O457" s="2" t="s">
        <v>24374</v>
      </c>
      <c r="P457" s="9" t="s">
        <v>12637</v>
      </c>
    </row>
    <row r="458" spans="1:16" x14ac:dyDescent="0.25">
      <c r="A458" s="3" t="s">
        <v>24928</v>
      </c>
      <c r="B458" s="3" t="s">
        <v>24929</v>
      </c>
      <c r="C458" s="2" t="s">
        <v>24387</v>
      </c>
      <c r="D458" s="2" t="s">
        <v>31</v>
      </c>
      <c r="E458" s="2" t="s">
        <v>272</v>
      </c>
      <c r="F458" s="2" t="s">
        <v>1095</v>
      </c>
      <c r="G458" s="3" t="s">
        <v>24348</v>
      </c>
      <c r="H458" s="2" t="s">
        <v>24349</v>
      </c>
      <c r="I458" s="2" t="s">
        <v>380</v>
      </c>
      <c r="J458" s="2" t="s">
        <v>380</v>
      </c>
      <c r="K458" s="3">
        <v>0</v>
      </c>
      <c r="L458" s="2" t="s">
        <v>12715</v>
      </c>
      <c r="M458" s="3" t="s">
        <v>12716</v>
      </c>
      <c r="N458" s="3" t="s">
        <v>1098</v>
      </c>
      <c r="O458" s="2" t="s">
        <v>24350</v>
      </c>
      <c r="P458" s="9" t="s">
        <v>12717</v>
      </c>
    </row>
    <row r="459" spans="1:16" x14ac:dyDescent="0.25">
      <c r="A459" s="3" t="s">
        <v>803</v>
      </c>
      <c r="B459" s="3" t="s">
        <v>24930</v>
      </c>
      <c r="C459" s="2" t="s">
        <v>24387</v>
      </c>
      <c r="D459" s="2" t="s">
        <v>31</v>
      </c>
      <c r="E459" s="2" t="s">
        <v>272</v>
      </c>
      <c r="F459" s="2" t="s">
        <v>1101</v>
      </c>
      <c r="G459" s="3" t="s">
        <v>24352</v>
      </c>
      <c r="H459" s="2" t="s">
        <v>24353</v>
      </c>
      <c r="I459" s="2" t="s">
        <v>380</v>
      </c>
      <c r="J459" s="2" t="s">
        <v>380</v>
      </c>
      <c r="K459" s="3">
        <v>1</v>
      </c>
      <c r="L459" s="2" t="s">
        <v>12719</v>
      </c>
      <c r="M459" s="3" t="s">
        <v>12720</v>
      </c>
      <c r="N459" s="3" t="s">
        <v>1098</v>
      </c>
      <c r="O459" s="2" t="s">
        <v>24354</v>
      </c>
      <c r="P459" s="9" t="s">
        <v>12721</v>
      </c>
    </row>
    <row r="460" spans="1:16" x14ac:dyDescent="0.25">
      <c r="A460" s="3" t="s">
        <v>804</v>
      </c>
      <c r="B460" s="3" t="s">
        <v>24931</v>
      </c>
      <c r="C460" s="2" t="s">
        <v>24387</v>
      </c>
      <c r="D460" s="2" t="s">
        <v>31</v>
      </c>
      <c r="E460" s="2" t="s">
        <v>272</v>
      </c>
      <c r="F460" s="2" t="s">
        <v>1101</v>
      </c>
      <c r="G460" s="3" t="s">
        <v>24356</v>
      </c>
      <c r="H460" s="2" t="s">
        <v>24353</v>
      </c>
      <c r="I460" s="2" t="s">
        <v>380</v>
      </c>
      <c r="J460" s="2" t="s">
        <v>380</v>
      </c>
      <c r="K460" s="3">
        <v>2</v>
      </c>
      <c r="L460" s="2" t="s">
        <v>12723</v>
      </c>
      <c r="M460" s="3" t="s">
        <v>12724</v>
      </c>
      <c r="N460" s="3" t="s">
        <v>1098</v>
      </c>
      <c r="O460" s="2" t="s">
        <v>24354</v>
      </c>
      <c r="P460" s="9" t="s">
        <v>12725</v>
      </c>
    </row>
    <row r="461" spans="1:16" x14ac:dyDescent="0.25">
      <c r="A461" s="3" t="s">
        <v>805</v>
      </c>
      <c r="B461" s="3" t="s">
        <v>24932</v>
      </c>
      <c r="C461" s="2" t="s">
        <v>24387</v>
      </c>
      <c r="D461" s="2" t="s">
        <v>31</v>
      </c>
      <c r="E461" s="2" t="s">
        <v>272</v>
      </c>
      <c r="F461" s="2" t="s">
        <v>1101</v>
      </c>
      <c r="G461" s="3" t="s">
        <v>24358</v>
      </c>
      <c r="H461" s="2" t="s">
        <v>24353</v>
      </c>
      <c r="I461" s="2" t="s">
        <v>380</v>
      </c>
      <c r="J461" s="2" t="s">
        <v>380</v>
      </c>
      <c r="K461" s="3">
        <v>3</v>
      </c>
      <c r="L461" s="2" t="s">
        <v>12727</v>
      </c>
      <c r="M461" s="3" t="s">
        <v>12728</v>
      </c>
      <c r="N461" s="3" t="s">
        <v>1098</v>
      </c>
      <c r="O461" s="2" t="s">
        <v>24354</v>
      </c>
      <c r="P461" s="9" t="s">
        <v>12729</v>
      </c>
    </row>
    <row r="462" spans="1:16" x14ac:dyDescent="0.25">
      <c r="A462" s="3" t="s">
        <v>24933</v>
      </c>
      <c r="B462" s="3" t="s">
        <v>24934</v>
      </c>
      <c r="C462" s="2" t="s">
        <v>24387</v>
      </c>
      <c r="D462" s="2" t="s">
        <v>31</v>
      </c>
      <c r="E462" s="2" t="s">
        <v>272</v>
      </c>
      <c r="F462" s="2" t="s">
        <v>1101</v>
      </c>
      <c r="G462" s="3" t="s">
        <v>24360</v>
      </c>
      <c r="H462" s="2" t="s">
        <v>24353</v>
      </c>
      <c r="I462" s="2" t="s">
        <v>380</v>
      </c>
      <c r="J462" s="2" t="s">
        <v>380</v>
      </c>
      <c r="K462" s="3">
        <v>5</v>
      </c>
      <c r="L462" s="2" t="s">
        <v>12735</v>
      </c>
      <c r="M462" s="3" t="s">
        <v>12736</v>
      </c>
      <c r="N462" s="3" t="s">
        <v>1098</v>
      </c>
      <c r="O462" s="2" t="s">
        <v>24354</v>
      </c>
      <c r="P462" s="9" t="s">
        <v>12737</v>
      </c>
    </row>
    <row r="463" spans="1:16" x14ac:dyDescent="0.25">
      <c r="A463" s="3" t="s">
        <v>24935</v>
      </c>
      <c r="B463" s="3" t="s">
        <v>24936</v>
      </c>
      <c r="C463" s="2" t="s">
        <v>24387</v>
      </c>
      <c r="D463" s="2" t="s">
        <v>31</v>
      </c>
      <c r="E463" s="2" t="s">
        <v>272</v>
      </c>
      <c r="F463" s="2" t="s">
        <v>1101</v>
      </c>
      <c r="G463" s="3" t="s">
        <v>24362</v>
      </c>
      <c r="H463" s="2" t="s">
        <v>24373</v>
      </c>
      <c r="I463" s="2" t="s">
        <v>364</v>
      </c>
      <c r="J463" s="2" t="s">
        <v>365</v>
      </c>
      <c r="K463" s="3">
        <v>1</v>
      </c>
      <c r="L463" s="2" t="s">
        <v>12775</v>
      </c>
      <c r="M463" s="3" t="s">
        <v>12776</v>
      </c>
      <c r="N463" s="3" t="s">
        <v>1098</v>
      </c>
      <c r="O463" s="2" t="s">
        <v>24374</v>
      </c>
      <c r="P463" s="9" t="s">
        <v>12777</v>
      </c>
    </row>
    <row r="464" spans="1:16" x14ac:dyDescent="0.25">
      <c r="A464" s="3" t="s">
        <v>24937</v>
      </c>
      <c r="B464" s="3" t="s">
        <v>24938</v>
      </c>
      <c r="C464" s="2" t="s">
        <v>24387</v>
      </c>
      <c r="D464" s="2" t="s">
        <v>31</v>
      </c>
      <c r="E464" s="2" t="s">
        <v>275</v>
      </c>
      <c r="F464" s="2" t="s">
        <v>1095</v>
      </c>
      <c r="G464" s="3" t="s">
        <v>24348</v>
      </c>
      <c r="H464" s="2" t="s">
        <v>24349</v>
      </c>
      <c r="I464" s="2" t="s">
        <v>380</v>
      </c>
      <c r="J464" s="2" t="s">
        <v>380</v>
      </c>
      <c r="K464" s="3">
        <v>0</v>
      </c>
      <c r="L464" s="2" t="s">
        <v>12827</v>
      </c>
      <c r="M464" s="3" t="s">
        <v>12828</v>
      </c>
      <c r="N464" s="3" t="s">
        <v>1098</v>
      </c>
      <c r="O464" s="2" t="s">
        <v>24350</v>
      </c>
      <c r="P464" s="9" t="s">
        <v>12829</v>
      </c>
    </row>
    <row r="465" spans="1:16" x14ac:dyDescent="0.25">
      <c r="A465" s="3" t="s">
        <v>806</v>
      </c>
      <c r="B465" s="3" t="s">
        <v>24939</v>
      </c>
      <c r="C465" s="2" t="s">
        <v>24387</v>
      </c>
      <c r="D465" s="2" t="s">
        <v>31</v>
      </c>
      <c r="E465" s="2" t="s">
        <v>275</v>
      </c>
      <c r="F465" s="2" t="s">
        <v>1101</v>
      </c>
      <c r="G465" s="3" t="s">
        <v>24352</v>
      </c>
      <c r="H465" s="2" t="s">
        <v>24353</v>
      </c>
      <c r="I465" s="2" t="s">
        <v>380</v>
      </c>
      <c r="J465" s="2" t="s">
        <v>380</v>
      </c>
      <c r="K465" s="3">
        <v>1</v>
      </c>
      <c r="L465" s="2" t="s">
        <v>12831</v>
      </c>
      <c r="M465" s="3" t="s">
        <v>12832</v>
      </c>
      <c r="N465" s="3" t="s">
        <v>1098</v>
      </c>
      <c r="O465" s="2" t="s">
        <v>24354</v>
      </c>
      <c r="P465" s="9" t="s">
        <v>12833</v>
      </c>
    </row>
    <row r="466" spans="1:16" x14ac:dyDescent="0.25">
      <c r="A466" s="3" t="s">
        <v>807</v>
      </c>
      <c r="B466" s="3" t="s">
        <v>24940</v>
      </c>
      <c r="C466" s="2" t="s">
        <v>24387</v>
      </c>
      <c r="D466" s="2" t="s">
        <v>31</v>
      </c>
      <c r="E466" s="2" t="s">
        <v>275</v>
      </c>
      <c r="F466" s="2" t="s">
        <v>1101</v>
      </c>
      <c r="G466" s="3" t="s">
        <v>24356</v>
      </c>
      <c r="H466" s="2" t="s">
        <v>24353</v>
      </c>
      <c r="I466" s="2" t="s">
        <v>380</v>
      </c>
      <c r="J466" s="2" t="s">
        <v>380</v>
      </c>
      <c r="K466" s="3">
        <v>2</v>
      </c>
      <c r="L466" s="2" t="s">
        <v>12835</v>
      </c>
      <c r="M466" s="3" t="s">
        <v>12836</v>
      </c>
      <c r="N466" s="3" t="s">
        <v>1098</v>
      </c>
      <c r="O466" s="2" t="s">
        <v>24354</v>
      </c>
      <c r="P466" s="9" t="s">
        <v>12837</v>
      </c>
    </row>
    <row r="467" spans="1:16" x14ac:dyDescent="0.25">
      <c r="A467" s="3" t="s">
        <v>808</v>
      </c>
      <c r="B467" s="3" t="s">
        <v>24941</v>
      </c>
      <c r="C467" s="2" t="s">
        <v>24387</v>
      </c>
      <c r="D467" s="2" t="s">
        <v>31</v>
      </c>
      <c r="E467" s="2" t="s">
        <v>275</v>
      </c>
      <c r="F467" s="2" t="s">
        <v>1101</v>
      </c>
      <c r="G467" s="3" t="s">
        <v>24358</v>
      </c>
      <c r="H467" s="2" t="s">
        <v>24353</v>
      </c>
      <c r="I467" s="2" t="s">
        <v>380</v>
      </c>
      <c r="J467" s="2" t="s">
        <v>380</v>
      </c>
      <c r="K467" s="3">
        <v>3</v>
      </c>
      <c r="L467" s="2" t="s">
        <v>12839</v>
      </c>
      <c r="M467" s="3" t="s">
        <v>12840</v>
      </c>
      <c r="N467" s="3" t="s">
        <v>1098</v>
      </c>
      <c r="O467" s="2" t="s">
        <v>24354</v>
      </c>
      <c r="P467" s="9" t="s">
        <v>12841</v>
      </c>
    </row>
    <row r="468" spans="1:16" x14ac:dyDescent="0.25">
      <c r="A468" s="3" t="s">
        <v>24942</v>
      </c>
      <c r="B468" s="3" t="s">
        <v>24943</v>
      </c>
      <c r="C468" s="2" t="s">
        <v>24387</v>
      </c>
      <c r="D468" s="2" t="s">
        <v>31</v>
      </c>
      <c r="E468" s="2" t="s">
        <v>275</v>
      </c>
      <c r="F468" s="2" t="s">
        <v>1101</v>
      </c>
      <c r="G468" s="3" t="s">
        <v>24360</v>
      </c>
      <c r="H468" s="2" t="s">
        <v>24353</v>
      </c>
      <c r="I468" s="2" t="s">
        <v>380</v>
      </c>
      <c r="J468" s="2" t="s">
        <v>380</v>
      </c>
      <c r="K468" s="3">
        <v>4</v>
      </c>
      <c r="L468" s="2" t="s">
        <v>12843</v>
      </c>
      <c r="M468" s="3" t="s">
        <v>12844</v>
      </c>
      <c r="N468" s="3" t="s">
        <v>1098</v>
      </c>
      <c r="O468" s="2" t="s">
        <v>24354</v>
      </c>
      <c r="P468" s="9" t="s">
        <v>12845</v>
      </c>
    </row>
    <row r="469" spans="1:16" x14ac:dyDescent="0.25">
      <c r="A469" s="3" t="s">
        <v>24944</v>
      </c>
      <c r="B469" s="3" t="s">
        <v>24945</v>
      </c>
      <c r="C469" s="2" t="s">
        <v>24387</v>
      </c>
      <c r="D469" s="2" t="s">
        <v>31</v>
      </c>
      <c r="E469" s="2" t="s">
        <v>275</v>
      </c>
      <c r="F469" s="2" t="s">
        <v>1101</v>
      </c>
      <c r="G469" s="3" t="s">
        <v>24362</v>
      </c>
      <c r="H469" s="2" t="s">
        <v>24373</v>
      </c>
      <c r="I469" s="2" t="s">
        <v>367</v>
      </c>
      <c r="J469" s="2" t="s">
        <v>368</v>
      </c>
      <c r="K469" s="3">
        <v>1</v>
      </c>
      <c r="L469" s="2" t="s">
        <v>12803</v>
      </c>
      <c r="M469" s="3" t="s">
        <v>12804</v>
      </c>
      <c r="N469" s="3" t="s">
        <v>1098</v>
      </c>
      <c r="O469" s="2" t="s">
        <v>24374</v>
      </c>
      <c r="P469" s="9" t="s">
        <v>12805</v>
      </c>
    </row>
    <row r="470" spans="1:16" x14ac:dyDescent="0.25">
      <c r="A470" s="3" t="s">
        <v>24946</v>
      </c>
      <c r="B470" s="3" t="s">
        <v>24947</v>
      </c>
      <c r="C470" s="2" t="s">
        <v>24347</v>
      </c>
      <c r="D470" s="2" t="s">
        <v>16</v>
      </c>
      <c r="E470" s="2" t="s">
        <v>12</v>
      </c>
      <c r="F470" s="2" t="s">
        <v>18037</v>
      </c>
      <c r="G470" s="3" t="s">
        <v>24348</v>
      </c>
      <c r="H470" s="2" t="s">
        <v>24349</v>
      </c>
      <c r="I470" s="2" t="s">
        <v>397</v>
      </c>
      <c r="J470" s="2" t="s">
        <v>398</v>
      </c>
      <c r="K470" s="3">
        <v>0</v>
      </c>
      <c r="L470" s="2" t="s">
        <v>20965</v>
      </c>
      <c r="M470" s="3" t="s">
        <v>20966</v>
      </c>
      <c r="N470" s="3" t="s">
        <v>1098</v>
      </c>
      <c r="O470" s="2" t="s">
        <v>24350</v>
      </c>
      <c r="P470" s="9" t="s">
        <v>20967</v>
      </c>
    </row>
    <row r="471" spans="1:16" x14ac:dyDescent="0.25">
      <c r="A471" s="3" t="s">
        <v>809</v>
      </c>
      <c r="B471" s="3" t="s">
        <v>24948</v>
      </c>
      <c r="C471" s="2" t="s">
        <v>24347</v>
      </c>
      <c r="D471" s="2" t="s">
        <v>16</v>
      </c>
      <c r="E471" s="2" t="s">
        <v>12</v>
      </c>
      <c r="F471" s="2" t="s">
        <v>18042</v>
      </c>
      <c r="G471" s="3" t="s">
        <v>24352</v>
      </c>
      <c r="H471" s="2" t="s">
        <v>24353</v>
      </c>
      <c r="I471" s="2" t="s">
        <v>397</v>
      </c>
      <c r="J471" s="2" t="s">
        <v>398</v>
      </c>
      <c r="K471" s="3">
        <v>1</v>
      </c>
      <c r="L471" s="2" t="s">
        <v>20969</v>
      </c>
      <c r="M471" s="3" t="s">
        <v>20970</v>
      </c>
      <c r="N471" s="3" t="s">
        <v>1098</v>
      </c>
      <c r="O471" s="2" t="s">
        <v>24354</v>
      </c>
      <c r="P471" s="9" t="s">
        <v>20971</v>
      </c>
    </row>
    <row r="472" spans="1:16" x14ac:dyDescent="0.25">
      <c r="A472" s="3" t="s">
        <v>810</v>
      </c>
      <c r="B472" s="3" t="s">
        <v>24949</v>
      </c>
      <c r="C472" s="2" t="s">
        <v>24347</v>
      </c>
      <c r="D472" s="2" t="s">
        <v>16</v>
      </c>
      <c r="E472" s="2" t="s">
        <v>12</v>
      </c>
      <c r="F472" s="2" t="s">
        <v>18042</v>
      </c>
      <c r="G472" s="3" t="s">
        <v>24356</v>
      </c>
      <c r="H472" s="2" t="s">
        <v>24353</v>
      </c>
      <c r="I472" s="2" t="s">
        <v>397</v>
      </c>
      <c r="J472" s="2" t="s">
        <v>398</v>
      </c>
      <c r="K472" s="3">
        <v>2</v>
      </c>
      <c r="L472" s="2" t="s">
        <v>20973</v>
      </c>
      <c r="M472" s="3" t="s">
        <v>20974</v>
      </c>
      <c r="N472" s="3" t="s">
        <v>1098</v>
      </c>
      <c r="O472" s="2" t="s">
        <v>24354</v>
      </c>
      <c r="P472" s="9" t="s">
        <v>20975</v>
      </c>
    </row>
    <row r="473" spans="1:16" x14ac:dyDescent="0.25">
      <c r="A473" s="3" t="s">
        <v>811</v>
      </c>
      <c r="B473" s="3" t="s">
        <v>24950</v>
      </c>
      <c r="C473" s="2" t="s">
        <v>24347</v>
      </c>
      <c r="D473" s="2" t="s">
        <v>16</v>
      </c>
      <c r="E473" s="2" t="s">
        <v>12</v>
      </c>
      <c r="F473" s="2" t="s">
        <v>18042</v>
      </c>
      <c r="G473" s="3" t="s">
        <v>24358</v>
      </c>
      <c r="H473" s="2" t="s">
        <v>24353</v>
      </c>
      <c r="I473" s="2" t="s">
        <v>397</v>
      </c>
      <c r="J473" s="2" t="s">
        <v>398</v>
      </c>
      <c r="K473" s="3">
        <v>3</v>
      </c>
      <c r="L473" s="2" t="s">
        <v>20977</v>
      </c>
      <c r="M473" s="3" t="s">
        <v>20978</v>
      </c>
      <c r="N473" s="3" t="s">
        <v>1098</v>
      </c>
      <c r="O473" s="2" t="s">
        <v>24354</v>
      </c>
      <c r="P473" s="9" t="s">
        <v>20979</v>
      </c>
    </row>
    <row r="474" spans="1:16" x14ac:dyDescent="0.25">
      <c r="A474" s="3" t="s">
        <v>812</v>
      </c>
      <c r="B474" s="3" t="s">
        <v>24951</v>
      </c>
      <c r="C474" s="2" t="s">
        <v>24347</v>
      </c>
      <c r="D474" s="2" t="s">
        <v>16</v>
      </c>
      <c r="E474" s="2" t="s">
        <v>12</v>
      </c>
      <c r="F474" s="2" t="s">
        <v>18042</v>
      </c>
      <c r="G474" s="3" t="s">
        <v>24360</v>
      </c>
      <c r="H474" s="2" t="s">
        <v>24353</v>
      </c>
      <c r="I474" s="2" t="s">
        <v>397</v>
      </c>
      <c r="J474" s="2" t="s">
        <v>398</v>
      </c>
      <c r="K474" s="3">
        <v>4</v>
      </c>
      <c r="L474" s="2" t="s">
        <v>20981</v>
      </c>
      <c r="M474" s="3" t="s">
        <v>20982</v>
      </c>
      <c r="N474" s="3" t="s">
        <v>1098</v>
      </c>
      <c r="O474" s="2" t="s">
        <v>24354</v>
      </c>
      <c r="P474" s="9" t="s">
        <v>20983</v>
      </c>
    </row>
    <row r="475" spans="1:16" x14ac:dyDescent="0.25">
      <c r="A475" s="3" t="s">
        <v>813</v>
      </c>
      <c r="B475" s="3" t="s">
        <v>24952</v>
      </c>
      <c r="C475" s="2" t="s">
        <v>24347</v>
      </c>
      <c r="D475" s="2" t="s">
        <v>16</v>
      </c>
      <c r="E475" s="2" t="s">
        <v>12</v>
      </c>
      <c r="F475" s="2" t="s">
        <v>18042</v>
      </c>
      <c r="G475" s="3" t="s">
        <v>24362</v>
      </c>
      <c r="H475" s="2" t="s">
        <v>24353</v>
      </c>
      <c r="I475" s="2" t="s">
        <v>397</v>
      </c>
      <c r="J475" s="2" t="s">
        <v>398</v>
      </c>
      <c r="K475" s="3">
        <v>5</v>
      </c>
      <c r="L475" s="2" t="s">
        <v>20985</v>
      </c>
      <c r="M475" s="3" t="s">
        <v>20986</v>
      </c>
      <c r="N475" s="3" t="s">
        <v>1098</v>
      </c>
      <c r="O475" s="2" t="s">
        <v>24354</v>
      </c>
      <c r="P475" s="9" t="s">
        <v>20987</v>
      </c>
    </row>
    <row r="476" spans="1:16" x14ac:dyDescent="0.25">
      <c r="A476" s="3" t="s">
        <v>814</v>
      </c>
      <c r="B476" s="3" t="s">
        <v>24953</v>
      </c>
      <c r="C476" s="2" t="s">
        <v>24347</v>
      </c>
      <c r="D476" s="2" t="s">
        <v>16</v>
      </c>
      <c r="E476" s="2" t="s">
        <v>12</v>
      </c>
      <c r="F476" s="2" t="s">
        <v>18042</v>
      </c>
      <c r="G476" s="3" t="s">
        <v>24364</v>
      </c>
      <c r="H476" s="2" t="s">
        <v>24353</v>
      </c>
      <c r="I476" s="2" t="s">
        <v>397</v>
      </c>
      <c r="J476" s="2" t="s">
        <v>398</v>
      </c>
      <c r="K476" s="3">
        <v>6</v>
      </c>
      <c r="L476" s="2" t="s">
        <v>20989</v>
      </c>
      <c r="M476" s="3" t="s">
        <v>20990</v>
      </c>
      <c r="N476" s="3" t="s">
        <v>1098</v>
      </c>
      <c r="O476" s="2" t="s">
        <v>24354</v>
      </c>
      <c r="P476" s="9" t="s">
        <v>20991</v>
      </c>
    </row>
    <row r="477" spans="1:16" x14ac:dyDescent="0.25">
      <c r="A477" s="3" t="s">
        <v>815</v>
      </c>
      <c r="B477" s="3" t="s">
        <v>24954</v>
      </c>
      <c r="C477" s="2" t="s">
        <v>24347</v>
      </c>
      <c r="D477" s="2" t="s">
        <v>16</v>
      </c>
      <c r="E477" s="2" t="s">
        <v>12</v>
      </c>
      <c r="F477" s="2" t="s">
        <v>18042</v>
      </c>
      <c r="G477" s="3" t="s">
        <v>24366</v>
      </c>
      <c r="H477" s="2" t="s">
        <v>24353</v>
      </c>
      <c r="I477" s="2" t="s">
        <v>397</v>
      </c>
      <c r="J477" s="2" t="s">
        <v>398</v>
      </c>
      <c r="K477" s="3">
        <v>7</v>
      </c>
      <c r="L477" s="2" t="s">
        <v>20993</v>
      </c>
      <c r="M477" s="3" t="s">
        <v>20994</v>
      </c>
      <c r="N477" s="3" t="s">
        <v>1098</v>
      </c>
      <c r="O477" s="2" t="s">
        <v>24354</v>
      </c>
      <c r="P477" s="9" t="s">
        <v>20995</v>
      </c>
    </row>
    <row r="478" spans="1:16" x14ac:dyDescent="0.25">
      <c r="A478" s="3" t="s">
        <v>816</v>
      </c>
      <c r="B478" s="3" t="s">
        <v>24955</v>
      </c>
      <c r="C478" s="2" t="s">
        <v>24347</v>
      </c>
      <c r="D478" s="2" t="s">
        <v>16</v>
      </c>
      <c r="E478" s="2" t="s">
        <v>12</v>
      </c>
      <c r="F478" s="2" t="s">
        <v>18042</v>
      </c>
      <c r="G478" s="3" t="s">
        <v>24368</v>
      </c>
      <c r="H478" s="2" t="s">
        <v>24373</v>
      </c>
      <c r="I478" s="2" t="s">
        <v>380</v>
      </c>
      <c r="J478" s="2" t="s">
        <v>380</v>
      </c>
      <c r="K478" s="3">
        <v>1</v>
      </c>
      <c r="L478" s="2" t="s">
        <v>20605</v>
      </c>
      <c r="M478" s="3" t="s">
        <v>20606</v>
      </c>
      <c r="N478" s="3" t="s">
        <v>1098</v>
      </c>
      <c r="O478" s="2" t="s">
        <v>24374</v>
      </c>
      <c r="P478" s="9" t="s">
        <v>20607</v>
      </c>
    </row>
    <row r="479" spans="1:16" x14ac:dyDescent="0.25">
      <c r="A479" s="3" t="s">
        <v>817</v>
      </c>
      <c r="B479" s="3" t="s">
        <v>24956</v>
      </c>
      <c r="C479" s="2" t="s">
        <v>24347</v>
      </c>
      <c r="D479" s="2" t="s">
        <v>16</v>
      </c>
      <c r="E479" s="2" t="s">
        <v>12</v>
      </c>
      <c r="F479" s="2" t="s">
        <v>18042</v>
      </c>
      <c r="G479" s="3" t="s">
        <v>24370</v>
      </c>
      <c r="H479" s="2" t="s">
        <v>24373</v>
      </c>
      <c r="I479" s="2" t="s">
        <v>370</v>
      </c>
      <c r="J479" s="2" t="s">
        <v>370</v>
      </c>
      <c r="K479" s="3">
        <v>1</v>
      </c>
      <c r="L479" s="2" t="s">
        <v>20813</v>
      </c>
      <c r="M479" s="3" t="s">
        <v>20814</v>
      </c>
      <c r="N479" s="3" t="s">
        <v>1098</v>
      </c>
      <c r="O479" s="2" t="s">
        <v>24374</v>
      </c>
      <c r="P479" s="9" t="s">
        <v>20815</v>
      </c>
    </row>
    <row r="480" spans="1:16" x14ac:dyDescent="0.25">
      <c r="A480" s="3" t="s">
        <v>818</v>
      </c>
      <c r="B480" s="3" t="s">
        <v>24957</v>
      </c>
      <c r="C480" s="2" t="s">
        <v>24347</v>
      </c>
      <c r="D480" s="2" t="s">
        <v>16</v>
      </c>
      <c r="E480" s="2" t="s">
        <v>12</v>
      </c>
      <c r="F480" s="2" t="s">
        <v>18042</v>
      </c>
      <c r="G480" s="3" t="s">
        <v>24372</v>
      </c>
      <c r="H480" s="2" t="s">
        <v>24373</v>
      </c>
      <c r="I480" s="2" t="s">
        <v>382</v>
      </c>
      <c r="J480" s="2" t="s">
        <v>383</v>
      </c>
      <c r="K480" s="3">
        <v>1</v>
      </c>
      <c r="L480" s="2" t="s">
        <v>20657</v>
      </c>
      <c r="M480" s="3" t="s">
        <v>20658</v>
      </c>
      <c r="N480" s="3" t="s">
        <v>1098</v>
      </c>
      <c r="O480" s="2" t="s">
        <v>24374</v>
      </c>
      <c r="P480" s="9" t="s">
        <v>20659</v>
      </c>
    </row>
    <row r="481" spans="1:16" x14ac:dyDescent="0.25">
      <c r="A481" s="3" t="s">
        <v>24958</v>
      </c>
      <c r="B481" s="3" t="s">
        <v>24959</v>
      </c>
      <c r="C481" s="2" t="s">
        <v>24347</v>
      </c>
      <c r="D481" s="2" t="s">
        <v>16</v>
      </c>
      <c r="E481" s="2" t="s">
        <v>12</v>
      </c>
      <c r="F481" s="2" t="s">
        <v>18042</v>
      </c>
      <c r="G481" s="3" t="s">
        <v>24376</v>
      </c>
      <c r="H481" s="2" t="s">
        <v>24373</v>
      </c>
      <c r="I481" s="2" t="s">
        <v>367</v>
      </c>
      <c r="J481" s="2" t="s">
        <v>368</v>
      </c>
      <c r="K481" s="3">
        <v>1</v>
      </c>
      <c r="L481" s="2" t="s">
        <v>20553</v>
      </c>
      <c r="M481" s="3" t="s">
        <v>20554</v>
      </c>
      <c r="N481" s="3" t="s">
        <v>1098</v>
      </c>
      <c r="O481" s="2" t="s">
        <v>24374</v>
      </c>
      <c r="P481" s="9" t="s">
        <v>20555</v>
      </c>
    </row>
    <row r="482" spans="1:16" x14ac:dyDescent="0.25">
      <c r="A482" s="3" t="s">
        <v>24960</v>
      </c>
      <c r="B482" s="3" t="s">
        <v>24961</v>
      </c>
      <c r="C482" s="2" t="s">
        <v>24387</v>
      </c>
      <c r="D482" s="2" t="s">
        <v>16</v>
      </c>
      <c r="E482" s="2" t="s">
        <v>126</v>
      </c>
      <c r="F482" s="2" t="s">
        <v>1095</v>
      </c>
      <c r="G482" s="3" t="s">
        <v>24348</v>
      </c>
      <c r="H482" s="2" t="s">
        <v>24349</v>
      </c>
      <c r="I482" s="2" t="s">
        <v>392</v>
      </c>
      <c r="J482" s="2" t="s">
        <v>393</v>
      </c>
      <c r="K482" s="3">
        <v>0</v>
      </c>
      <c r="L482" s="2" t="s">
        <v>12939</v>
      </c>
      <c r="M482" s="3" t="s">
        <v>12940</v>
      </c>
      <c r="N482" s="3" t="s">
        <v>1098</v>
      </c>
      <c r="O482" s="2" t="s">
        <v>24350</v>
      </c>
      <c r="P482" s="9" t="s">
        <v>12941</v>
      </c>
    </row>
    <row r="483" spans="1:16" x14ac:dyDescent="0.25">
      <c r="A483" s="3" t="s">
        <v>819</v>
      </c>
      <c r="B483" s="3" t="s">
        <v>24962</v>
      </c>
      <c r="C483" s="2" t="s">
        <v>24387</v>
      </c>
      <c r="D483" s="2" t="s">
        <v>16</v>
      </c>
      <c r="E483" s="2" t="s">
        <v>126</v>
      </c>
      <c r="F483" s="2" t="s">
        <v>1101</v>
      </c>
      <c r="G483" s="3" t="s">
        <v>24352</v>
      </c>
      <c r="H483" s="2" t="s">
        <v>24353</v>
      </c>
      <c r="I483" s="2" t="s">
        <v>392</v>
      </c>
      <c r="J483" s="2" t="s">
        <v>393</v>
      </c>
      <c r="K483" s="3">
        <v>1</v>
      </c>
      <c r="L483" s="2" t="s">
        <v>12943</v>
      </c>
      <c r="M483" s="3" t="s">
        <v>12944</v>
      </c>
      <c r="N483" s="3" t="s">
        <v>1098</v>
      </c>
      <c r="O483" s="2" t="s">
        <v>24354</v>
      </c>
      <c r="P483" s="9" t="s">
        <v>12945</v>
      </c>
    </row>
    <row r="484" spans="1:16" x14ac:dyDescent="0.25">
      <c r="A484" s="3" t="s">
        <v>820</v>
      </c>
      <c r="B484" s="3" t="s">
        <v>24963</v>
      </c>
      <c r="C484" s="2" t="s">
        <v>24387</v>
      </c>
      <c r="D484" s="2" t="s">
        <v>16</v>
      </c>
      <c r="E484" s="2" t="s">
        <v>126</v>
      </c>
      <c r="F484" s="2" t="s">
        <v>1101</v>
      </c>
      <c r="G484" s="3" t="s">
        <v>24356</v>
      </c>
      <c r="H484" s="2" t="s">
        <v>24353</v>
      </c>
      <c r="I484" s="2" t="s">
        <v>392</v>
      </c>
      <c r="J484" s="2" t="s">
        <v>393</v>
      </c>
      <c r="K484" s="3">
        <v>2</v>
      </c>
      <c r="L484" s="2" t="s">
        <v>12947</v>
      </c>
      <c r="M484" s="3" t="s">
        <v>12948</v>
      </c>
      <c r="N484" s="3" t="s">
        <v>1098</v>
      </c>
      <c r="O484" s="2" t="s">
        <v>24354</v>
      </c>
      <c r="P484" s="9" t="s">
        <v>12949</v>
      </c>
    </row>
    <row r="485" spans="1:16" x14ac:dyDescent="0.25">
      <c r="A485" s="3" t="s">
        <v>821</v>
      </c>
      <c r="B485" s="3" t="s">
        <v>24964</v>
      </c>
      <c r="C485" s="2" t="s">
        <v>24387</v>
      </c>
      <c r="D485" s="2" t="s">
        <v>16</v>
      </c>
      <c r="E485" s="2" t="s">
        <v>126</v>
      </c>
      <c r="F485" s="2" t="s">
        <v>1101</v>
      </c>
      <c r="G485" s="3" t="s">
        <v>24358</v>
      </c>
      <c r="H485" s="2" t="s">
        <v>24353</v>
      </c>
      <c r="I485" s="2" t="s">
        <v>392</v>
      </c>
      <c r="J485" s="2" t="s">
        <v>393</v>
      </c>
      <c r="K485" s="3">
        <v>3</v>
      </c>
      <c r="L485" s="2" t="s">
        <v>12951</v>
      </c>
      <c r="M485" s="3" t="s">
        <v>12952</v>
      </c>
      <c r="N485" s="3" t="s">
        <v>1098</v>
      </c>
      <c r="O485" s="2" t="s">
        <v>24354</v>
      </c>
      <c r="P485" s="9" t="s">
        <v>12953</v>
      </c>
    </row>
    <row r="486" spans="1:16" x14ac:dyDescent="0.25">
      <c r="A486" s="3" t="s">
        <v>24965</v>
      </c>
      <c r="B486" s="3" t="s">
        <v>24966</v>
      </c>
      <c r="C486" s="2" t="s">
        <v>24387</v>
      </c>
      <c r="D486" s="2" t="s">
        <v>16</v>
      </c>
      <c r="E486" s="2" t="s">
        <v>126</v>
      </c>
      <c r="F486" s="2" t="s">
        <v>1101</v>
      </c>
      <c r="G486" s="3" t="s">
        <v>24360</v>
      </c>
      <c r="H486" s="2" t="s">
        <v>24353</v>
      </c>
      <c r="I486" s="2" t="s">
        <v>392</v>
      </c>
      <c r="J486" s="2" t="s">
        <v>393</v>
      </c>
      <c r="K486" s="3">
        <v>4</v>
      </c>
      <c r="L486" s="2" t="s">
        <v>12955</v>
      </c>
      <c r="M486" s="3" t="s">
        <v>12956</v>
      </c>
      <c r="N486" s="3" t="s">
        <v>1098</v>
      </c>
      <c r="O486" s="2" t="s">
        <v>24354</v>
      </c>
      <c r="P486" s="9" t="s">
        <v>12957</v>
      </c>
    </row>
    <row r="487" spans="1:16" x14ac:dyDescent="0.25">
      <c r="A487" s="3" t="s">
        <v>24967</v>
      </c>
      <c r="B487" s="3" t="s">
        <v>24968</v>
      </c>
      <c r="C487" s="2" t="s">
        <v>24387</v>
      </c>
      <c r="D487" s="2" t="s">
        <v>16</v>
      </c>
      <c r="E487" s="2" t="s">
        <v>126</v>
      </c>
      <c r="F487" s="2" t="s">
        <v>1101</v>
      </c>
      <c r="G487" s="3" t="s">
        <v>24362</v>
      </c>
      <c r="H487" s="2" t="s">
        <v>24373</v>
      </c>
      <c r="I487" s="2" t="s">
        <v>382</v>
      </c>
      <c r="J487" s="2" t="s">
        <v>383</v>
      </c>
      <c r="K487" s="3">
        <v>1</v>
      </c>
      <c r="L487" s="2" t="s">
        <v>12915</v>
      </c>
      <c r="M487" s="3" t="s">
        <v>12916</v>
      </c>
      <c r="N487" s="3" t="s">
        <v>1098</v>
      </c>
      <c r="O487" s="2" t="s">
        <v>24374</v>
      </c>
      <c r="P487" s="9" t="s">
        <v>12917</v>
      </c>
    </row>
    <row r="488" spans="1:16" x14ac:dyDescent="0.25">
      <c r="A488" s="3" t="s">
        <v>24969</v>
      </c>
      <c r="B488" s="3" t="s">
        <v>24970</v>
      </c>
      <c r="C488" s="2" t="s">
        <v>24387</v>
      </c>
      <c r="D488" s="2" t="s">
        <v>16</v>
      </c>
      <c r="E488" s="2" t="s">
        <v>129</v>
      </c>
      <c r="F488" s="2" t="s">
        <v>1095</v>
      </c>
      <c r="G488" s="3" t="s">
        <v>24348</v>
      </c>
      <c r="H488" s="2" t="s">
        <v>24349</v>
      </c>
      <c r="I488" s="2" t="s">
        <v>382</v>
      </c>
      <c r="J488" s="2" t="s">
        <v>383</v>
      </c>
      <c r="K488" s="3">
        <v>0</v>
      </c>
      <c r="L488" s="2" t="s">
        <v>12995</v>
      </c>
      <c r="M488" s="3" t="s">
        <v>12996</v>
      </c>
      <c r="N488" s="3" t="s">
        <v>1098</v>
      </c>
      <c r="O488" s="2" t="s">
        <v>24350</v>
      </c>
      <c r="P488" s="9" t="s">
        <v>12997</v>
      </c>
    </row>
    <row r="489" spans="1:16" x14ac:dyDescent="0.25">
      <c r="A489" s="3" t="s">
        <v>822</v>
      </c>
      <c r="B489" s="3" t="s">
        <v>24971</v>
      </c>
      <c r="C489" s="2" t="s">
        <v>24387</v>
      </c>
      <c r="D489" s="2" t="s">
        <v>16</v>
      </c>
      <c r="E489" s="2" t="s">
        <v>129</v>
      </c>
      <c r="F489" s="2" t="s">
        <v>1101</v>
      </c>
      <c r="G489" s="3" t="s">
        <v>24352</v>
      </c>
      <c r="H489" s="2" t="s">
        <v>24353</v>
      </c>
      <c r="I489" s="2" t="s">
        <v>382</v>
      </c>
      <c r="J489" s="2" t="s">
        <v>383</v>
      </c>
      <c r="K489" s="3">
        <v>1</v>
      </c>
      <c r="L489" s="2" t="s">
        <v>12999</v>
      </c>
      <c r="M489" s="3" t="s">
        <v>13000</v>
      </c>
      <c r="N489" s="3" t="s">
        <v>1098</v>
      </c>
      <c r="O489" s="2" t="s">
        <v>24354</v>
      </c>
      <c r="P489" s="9" t="s">
        <v>13001</v>
      </c>
    </row>
    <row r="490" spans="1:16" x14ac:dyDescent="0.25">
      <c r="A490" s="3" t="s">
        <v>823</v>
      </c>
      <c r="B490" s="3" t="s">
        <v>24972</v>
      </c>
      <c r="C490" s="2" t="s">
        <v>24387</v>
      </c>
      <c r="D490" s="2" t="s">
        <v>16</v>
      </c>
      <c r="E490" s="2" t="s">
        <v>129</v>
      </c>
      <c r="F490" s="2" t="s">
        <v>1101</v>
      </c>
      <c r="G490" s="3" t="s">
        <v>24356</v>
      </c>
      <c r="H490" s="2" t="s">
        <v>24353</v>
      </c>
      <c r="I490" s="2" t="s">
        <v>382</v>
      </c>
      <c r="J490" s="2" t="s">
        <v>383</v>
      </c>
      <c r="K490" s="3">
        <v>2</v>
      </c>
      <c r="L490" s="2" t="s">
        <v>13003</v>
      </c>
      <c r="M490" s="3" t="s">
        <v>13004</v>
      </c>
      <c r="N490" s="3" t="s">
        <v>1098</v>
      </c>
      <c r="O490" s="2" t="s">
        <v>24354</v>
      </c>
      <c r="P490" s="9" t="s">
        <v>13005</v>
      </c>
    </row>
    <row r="491" spans="1:16" x14ac:dyDescent="0.25">
      <c r="A491" s="3" t="s">
        <v>824</v>
      </c>
      <c r="B491" s="3" t="s">
        <v>24973</v>
      </c>
      <c r="C491" s="2" t="s">
        <v>24387</v>
      </c>
      <c r="D491" s="2" t="s">
        <v>16</v>
      </c>
      <c r="E491" s="2" t="s">
        <v>129</v>
      </c>
      <c r="F491" s="2" t="s">
        <v>1101</v>
      </c>
      <c r="G491" s="3" t="s">
        <v>24358</v>
      </c>
      <c r="H491" s="2" t="s">
        <v>24353</v>
      </c>
      <c r="I491" s="2" t="s">
        <v>382</v>
      </c>
      <c r="J491" s="2" t="s">
        <v>383</v>
      </c>
      <c r="K491" s="3">
        <v>3</v>
      </c>
      <c r="L491" s="2" t="s">
        <v>13007</v>
      </c>
      <c r="M491" s="3" t="s">
        <v>13008</v>
      </c>
      <c r="N491" s="3" t="s">
        <v>1098</v>
      </c>
      <c r="O491" s="2" t="s">
        <v>24354</v>
      </c>
      <c r="P491" s="9" t="s">
        <v>13009</v>
      </c>
    </row>
    <row r="492" spans="1:16" x14ac:dyDescent="0.25">
      <c r="A492" s="3" t="s">
        <v>825</v>
      </c>
      <c r="B492" s="3" t="s">
        <v>24974</v>
      </c>
      <c r="C492" s="2" t="s">
        <v>24387</v>
      </c>
      <c r="D492" s="2" t="s">
        <v>16</v>
      </c>
      <c r="E492" s="2" t="s">
        <v>129</v>
      </c>
      <c r="F492" s="2" t="s">
        <v>1101</v>
      </c>
      <c r="G492" s="3" t="s">
        <v>24360</v>
      </c>
      <c r="H492" s="2" t="s">
        <v>24353</v>
      </c>
      <c r="I492" s="2" t="s">
        <v>382</v>
      </c>
      <c r="J492" s="2" t="s">
        <v>383</v>
      </c>
      <c r="K492" s="3">
        <v>4</v>
      </c>
      <c r="L492" s="2" t="s">
        <v>13011</v>
      </c>
      <c r="M492" s="3" t="s">
        <v>13012</v>
      </c>
      <c r="N492" s="3" t="s">
        <v>1098</v>
      </c>
      <c r="O492" s="2" t="s">
        <v>24354</v>
      </c>
      <c r="P492" s="9" t="s">
        <v>13013</v>
      </c>
    </row>
    <row r="493" spans="1:16" x14ac:dyDescent="0.25">
      <c r="A493" s="3" t="s">
        <v>24975</v>
      </c>
      <c r="B493" s="3" t="s">
        <v>24976</v>
      </c>
      <c r="C493" s="2" t="s">
        <v>24387</v>
      </c>
      <c r="D493" s="2" t="s">
        <v>16</v>
      </c>
      <c r="E493" s="2" t="s">
        <v>129</v>
      </c>
      <c r="F493" s="2" t="s">
        <v>1101</v>
      </c>
      <c r="G493" s="3" t="s">
        <v>24362</v>
      </c>
      <c r="H493" s="2" t="s">
        <v>24373</v>
      </c>
      <c r="I493" s="2" t="s">
        <v>367</v>
      </c>
      <c r="J493" s="2" t="s">
        <v>368</v>
      </c>
      <c r="K493" s="3">
        <v>1</v>
      </c>
      <c r="L493" s="2" t="s">
        <v>12971</v>
      </c>
      <c r="M493" s="3" t="s">
        <v>12972</v>
      </c>
      <c r="N493" s="3" t="s">
        <v>1098</v>
      </c>
      <c r="O493" s="2" t="s">
        <v>24374</v>
      </c>
      <c r="P493" s="9" t="s">
        <v>12973</v>
      </c>
    </row>
    <row r="494" spans="1:16" x14ac:dyDescent="0.25">
      <c r="A494" s="3" t="s">
        <v>24977</v>
      </c>
      <c r="B494" s="3" t="s">
        <v>24978</v>
      </c>
      <c r="C494" s="2" t="s">
        <v>24387</v>
      </c>
      <c r="D494" s="2" t="s">
        <v>16</v>
      </c>
      <c r="E494" s="2" t="s">
        <v>134</v>
      </c>
      <c r="F494" s="2" t="s">
        <v>1095</v>
      </c>
      <c r="G494" s="3" t="s">
        <v>24348</v>
      </c>
      <c r="H494" s="2" t="s">
        <v>24349</v>
      </c>
      <c r="I494" s="2" t="s">
        <v>382</v>
      </c>
      <c r="J494" s="2" t="s">
        <v>383</v>
      </c>
      <c r="K494" s="3">
        <v>0</v>
      </c>
      <c r="L494" s="2" t="s">
        <v>13107</v>
      </c>
      <c r="M494" s="3" t="s">
        <v>13108</v>
      </c>
      <c r="N494" s="3" t="s">
        <v>1098</v>
      </c>
      <c r="O494" s="2" t="s">
        <v>24350</v>
      </c>
      <c r="P494" s="9" t="s">
        <v>13109</v>
      </c>
    </row>
    <row r="495" spans="1:16" x14ac:dyDescent="0.25">
      <c r="A495" s="3" t="s">
        <v>826</v>
      </c>
      <c r="B495" s="3" t="s">
        <v>24979</v>
      </c>
      <c r="C495" s="2" t="s">
        <v>24387</v>
      </c>
      <c r="D495" s="2" t="s">
        <v>16</v>
      </c>
      <c r="E495" s="2" t="s">
        <v>134</v>
      </c>
      <c r="F495" s="2" t="s">
        <v>1101</v>
      </c>
      <c r="G495" s="3" t="s">
        <v>24352</v>
      </c>
      <c r="H495" s="2" t="s">
        <v>24353</v>
      </c>
      <c r="I495" s="2" t="s">
        <v>382</v>
      </c>
      <c r="J495" s="2" t="s">
        <v>383</v>
      </c>
      <c r="K495" s="3">
        <v>1</v>
      </c>
      <c r="L495" s="2" t="s">
        <v>13111</v>
      </c>
      <c r="M495" s="3" t="s">
        <v>13112</v>
      </c>
      <c r="N495" s="3" t="s">
        <v>1098</v>
      </c>
      <c r="O495" s="2" t="s">
        <v>24354</v>
      </c>
      <c r="P495" s="9" t="s">
        <v>13113</v>
      </c>
    </row>
    <row r="496" spans="1:16" x14ac:dyDescent="0.25">
      <c r="A496" s="3" t="s">
        <v>827</v>
      </c>
      <c r="B496" s="3" t="s">
        <v>24980</v>
      </c>
      <c r="C496" s="2" t="s">
        <v>24387</v>
      </c>
      <c r="D496" s="2" t="s">
        <v>16</v>
      </c>
      <c r="E496" s="2" t="s">
        <v>134</v>
      </c>
      <c r="F496" s="2" t="s">
        <v>1101</v>
      </c>
      <c r="G496" s="3" t="s">
        <v>24356</v>
      </c>
      <c r="H496" s="2" t="s">
        <v>24353</v>
      </c>
      <c r="I496" s="2" t="s">
        <v>382</v>
      </c>
      <c r="J496" s="2" t="s">
        <v>383</v>
      </c>
      <c r="K496" s="3">
        <v>2</v>
      </c>
      <c r="L496" s="2" t="s">
        <v>13115</v>
      </c>
      <c r="M496" s="3" t="s">
        <v>13116</v>
      </c>
      <c r="N496" s="3" t="s">
        <v>1098</v>
      </c>
      <c r="O496" s="2" t="s">
        <v>24354</v>
      </c>
      <c r="P496" s="9" t="s">
        <v>13117</v>
      </c>
    </row>
    <row r="497" spans="1:16" x14ac:dyDescent="0.25">
      <c r="A497" s="3" t="s">
        <v>828</v>
      </c>
      <c r="B497" s="3" t="s">
        <v>24981</v>
      </c>
      <c r="C497" s="2" t="s">
        <v>24387</v>
      </c>
      <c r="D497" s="2" t="s">
        <v>16</v>
      </c>
      <c r="E497" s="2" t="s">
        <v>134</v>
      </c>
      <c r="F497" s="2" t="s">
        <v>1101</v>
      </c>
      <c r="G497" s="3" t="s">
        <v>24358</v>
      </c>
      <c r="H497" s="2" t="s">
        <v>24353</v>
      </c>
      <c r="I497" s="2" t="s">
        <v>382</v>
      </c>
      <c r="J497" s="2" t="s">
        <v>383</v>
      </c>
      <c r="K497" s="3">
        <v>3</v>
      </c>
      <c r="L497" s="2" t="s">
        <v>13119</v>
      </c>
      <c r="M497" s="3" t="s">
        <v>13120</v>
      </c>
      <c r="N497" s="3" t="s">
        <v>1098</v>
      </c>
      <c r="O497" s="2" t="s">
        <v>24354</v>
      </c>
      <c r="P497" s="9" t="s">
        <v>13121</v>
      </c>
    </row>
    <row r="498" spans="1:16" x14ac:dyDescent="0.25">
      <c r="A498" s="3" t="s">
        <v>829</v>
      </c>
      <c r="B498" s="3" t="s">
        <v>24982</v>
      </c>
      <c r="C498" s="2" t="s">
        <v>24387</v>
      </c>
      <c r="D498" s="2" t="s">
        <v>16</v>
      </c>
      <c r="E498" s="2" t="s">
        <v>134</v>
      </c>
      <c r="F498" s="2" t="s">
        <v>1101</v>
      </c>
      <c r="G498" s="3" t="s">
        <v>24360</v>
      </c>
      <c r="H498" s="2" t="s">
        <v>24353</v>
      </c>
      <c r="I498" s="2" t="s">
        <v>382</v>
      </c>
      <c r="J498" s="2" t="s">
        <v>383</v>
      </c>
      <c r="K498" s="3">
        <v>4</v>
      </c>
      <c r="L498" s="2" t="s">
        <v>13123</v>
      </c>
      <c r="M498" s="3" t="s">
        <v>13124</v>
      </c>
      <c r="N498" s="3" t="s">
        <v>1098</v>
      </c>
      <c r="O498" s="2" t="s">
        <v>24354</v>
      </c>
      <c r="P498" s="9" t="s">
        <v>13125</v>
      </c>
    </row>
    <row r="499" spans="1:16" x14ac:dyDescent="0.25">
      <c r="A499" s="3" t="s">
        <v>24983</v>
      </c>
      <c r="B499" s="3" t="s">
        <v>24984</v>
      </c>
      <c r="C499" s="2" t="s">
        <v>24387</v>
      </c>
      <c r="D499" s="2" t="s">
        <v>16</v>
      </c>
      <c r="E499" s="2" t="s">
        <v>134</v>
      </c>
      <c r="F499" s="2" t="s">
        <v>1101</v>
      </c>
      <c r="G499" s="3" t="s">
        <v>24362</v>
      </c>
      <c r="H499" s="2" t="s">
        <v>24373</v>
      </c>
      <c r="I499" s="2" t="s">
        <v>397</v>
      </c>
      <c r="J499" s="2" t="s">
        <v>398</v>
      </c>
      <c r="K499" s="3">
        <v>1</v>
      </c>
      <c r="L499" s="2" t="s">
        <v>13167</v>
      </c>
      <c r="M499" s="3" t="s">
        <v>13168</v>
      </c>
      <c r="N499" s="3" t="s">
        <v>1098</v>
      </c>
      <c r="O499" s="2" t="s">
        <v>24374</v>
      </c>
      <c r="P499" s="9" t="s">
        <v>13169</v>
      </c>
    </row>
    <row r="500" spans="1:16" x14ac:dyDescent="0.25">
      <c r="A500" s="3" t="s">
        <v>24985</v>
      </c>
      <c r="B500" s="3" t="s">
        <v>24986</v>
      </c>
      <c r="C500" s="2" t="s">
        <v>24387</v>
      </c>
      <c r="D500" s="2" t="s">
        <v>16</v>
      </c>
      <c r="E500" s="2" t="s">
        <v>16</v>
      </c>
      <c r="F500" s="2" t="s">
        <v>1095</v>
      </c>
      <c r="G500" s="3" t="s">
        <v>24348</v>
      </c>
      <c r="H500" s="2" t="s">
        <v>24349</v>
      </c>
      <c r="I500" s="2" t="s">
        <v>367</v>
      </c>
      <c r="J500" s="2" t="s">
        <v>368</v>
      </c>
      <c r="K500" s="3">
        <v>0</v>
      </c>
      <c r="L500" s="2" t="s">
        <v>13191</v>
      </c>
      <c r="M500" s="3" t="s">
        <v>13192</v>
      </c>
      <c r="N500" s="3" t="s">
        <v>1098</v>
      </c>
      <c r="O500" s="2" t="s">
        <v>24350</v>
      </c>
      <c r="P500" s="9" t="s">
        <v>13193</v>
      </c>
    </row>
    <row r="501" spans="1:16" x14ac:dyDescent="0.25">
      <c r="A501" s="3" t="s">
        <v>830</v>
      </c>
      <c r="B501" s="3" t="s">
        <v>24987</v>
      </c>
      <c r="C501" s="2" t="s">
        <v>24387</v>
      </c>
      <c r="D501" s="2" t="s">
        <v>16</v>
      </c>
      <c r="E501" s="2" t="s">
        <v>16</v>
      </c>
      <c r="F501" s="2" t="s">
        <v>1101</v>
      </c>
      <c r="G501" s="3" t="s">
        <v>24352</v>
      </c>
      <c r="H501" s="2" t="s">
        <v>24353</v>
      </c>
      <c r="I501" s="2" t="s">
        <v>367</v>
      </c>
      <c r="J501" s="2" t="s">
        <v>368</v>
      </c>
      <c r="K501" s="3">
        <v>1</v>
      </c>
      <c r="L501" s="2" t="s">
        <v>13195</v>
      </c>
      <c r="M501" s="3" t="s">
        <v>13196</v>
      </c>
      <c r="N501" s="3" t="s">
        <v>1098</v>
      </c>
      <c r="O501" s="2" t="s">
        <v>24354</v>
      </c>
      <c r="P501" s="9" t="s">
        <v>13197</v>
      </c>
    </row>
    <row r="502" spans="1:16" x14ac:dyDescent="0.25">
      <c r="A502" s="3" t="s">
        <v>831</v>
      </c>
      <c r="B502" s="3" t="s">
        <v>24988</v>
      </c>
      <c r="C502" s="2" t="s">
        <v>24387</v>
      </c>
      <c r="D502" s="2" t="s">
        <v>16</v>
      </c>
      <c r="E502" s="2" t="s">
        <v>16</v>
      </c>
      <c r="F502" s="2" t="s">
        <v>1101</v>
      </c>
      <c r="G502" s="3" t="s">
        <v>24356</v>
      </c>
      <c r="H502" s="2" t="s">
        <v>24353</v>
      </c>
      <c r="I502" s="2" t="s">
        <v>367</v>
      </c>
      <c r="J502" s="2" t="s">
        <v>368</v>
      </c>
      <c r="K502" s="3">
        <v>2</v>
      </c>
      <c r="L502" s="2" t="s">
        <v>13199</v>
      </c>
      <c r="M502" s="3" t="s">
        <v>13200</v>
      </c>
      <c r="N502" s="3" t="s">
        <v>1098</v>
      </c>
      <c r="O502" s="2" t="s">
        <v>24354</v>
      </c>
      <c r="P502" s="9" t="s">
        <v>13201</v>
      </c>
    </row>
    <row r="503" spans="1:16" x14ac:dyDescent="0.25">
      <c r="A503" s="3" t="s">
        <v>832</v>
      </c>
      <c r="B503" s="3" t="s">
        <v>24989</v>
      </c>
      <c r="C503" s="2" t="s">
        <v>24387</v>
      </c>
      <c r="D503" s="2" t="s">
        <v>16</v>
      </c>
      <c r="E503" s="2" t="s">
        <v>16</v>
      </c>
      <c r="F503" s="2" t="s">
        <v>1101</v>
      </c>
      <c r="G503" s="3" t="s">
        <v>24358</v>
      </c>
      <c r="H503" s="2" t="s">
        <v>24353</v>
      </c>
      <c r="I503" s="2" t="s">
        <v>367</v>
      </c>
      <c r="J503" s="2" t="s">
        <v>368</v>
      </c>
      <c r="K503" s="3">
        <v>3</v>
      </c>
      <c r="L503" s="2" t="s">
        <v>13203</v>
      </c>
      <c r="M503" s="3" t="s">
        <v>13204</v>
      </c>
      <c r="N503" s="3" t="s">
        <v>1098</v>
      </c>
      <c r="O503" s="2" t="s">
        <v>24354</v>
      </c>
      <c r="P503" s="9" t="s">
        <v>13205</v>
      </c>
    </row>
    <row r="504" spans="1:16" x14ac:dyDescent="0.25">
      <c r="A504" s="3" t="s">
        <v>833</v>
      </c>
      <c r="B504" s="3" t="s">
        <v>24990</v>
      </c>
      <c r="C504" s="2" t="s">
        <v>24387</v>
      </c>
      <c r="D504" s="2" t="s">
        <v>16</v>
      </c>
      <c r="E504" s="2" t="s">
        <v>16</v>
      </c>
      <c r="F504" s="2" t="s">
        <v>1101</v>
      </c>
      <c r="G504" s="3" t="s">
        <v>24360</v>
      </c>
      <c r="H504" s="2" t="s">
        <v>24353</v>
      </c>
      <c r="I504" s="2" t="s">
        <v>367</v>
      </c>
      <c r="J504" s="2" t="s">
        <v>368</v>
      </c>
      <c r="K504" s="3">
        <v>4</v>
      </c>
      <c r="L504" s="2" t="s">
        <v>13207</v>
      </c>
      <c r="M504" s="3" t="s">
        <v>13208</v>
      </c>
      <c r="N504" s="3" t="s">
        <v>1098</v>
      </c>
      <c r="O504" s="2" t="s">
        <v>24354</v>
      </c>
      <c r="P504" s="9" t="s">
        <v>13209</v>
      </c>
    </row>
    <row r="505" spans="1:16" x14ac:dyDescent="0.25">
      <c r="A505" s="3" t="s">
        <v>24991</v>
      </c>
      <c r="B505" s="3" t="s">
        <v>24992</v>
      </c>
      <c r="C505" s="2" t="s">
        <v>24387</v>
      </c>
      <c r="D505" s="2" t="s">
        <v>16</v>
      </c>
      <c r="E505" s="2" t="s">
        <v>16</v>
      </c>
      <c r="F505" s="2" t="s">
        <v>1101</v>
      </c>
      <c r="G505" s="3" t="s">
        <v>24362</v>
      </c>
      <c r="H505" s="2" t="s">
        <v>24373</v>
      </c>
      <c r="I505" s="2" t="s">
        <v>397</v>
      </c>
      <c r="J505" s="2" t="s">
        <v>398</v>
      </c>
      <c r="K505" s="3">
        <v>1</v>
      </c>
      <c r="L505" s="2" t="s">
        <v>13279</v>
      </c>
      <c r="M505" s="3" t="s">
        <v>13280</v>
      </c>
      <c r="N505" s="3" t="s">
        <v>1098</v>
      </c>
      <c r="O505" s="2" t="s">
        <v>24374</v>
      </c>
      <c r="P505" s="9" t="s">
        <v>13281</v>
      </c>
    </row>
    <row r="506" spans="1:16" x14ac:dyDescent="0.25">
      <c r="A506" s="3" t="s">
        <v>24993</v>
      </c>
      <c r="B506" s="3" t="s">
        <v>24994</v>
      </c>
      <c r="C506" s="2" t="s">
        <v>24387</v>
      </c>
      <c r="D506" s="2" t="s">
        <v>16</v>
      </c>
      <c r="E506" s="2" t="s">
        <v>137</v>
      </c>
      <c r="F506" s="2" t="s">
        <v>1095</v>
      </c>
      <c r="G506" s="3" t="s">
        <v>24348</v>
      </c>
      <c r="H506" s="2" t="s">
        <v>24349</v>
      </c>
      <c r="I506" s="2" t="s">
        <v>370</v>
      </c>
      <c r="J506" s="2" t="s">
        <v>370</v>
      </c>
      <c r="K506" s="3">
        <v>0</v>
      </c>
      <c r="L506" s="2" t="s">
        <v>13359</v>
      </c>
      <c r="M506" s="3" t="s">
        <v>13360</v>
      </c>
      <c r="N506" s="3" t="s">
        <v>1098</v>
      </c>
      <c r="O506" s="2" t="s">
        <v>24350</v>
      </c>
      <c r="P506" s="9" t="s">
        <v>13361</v>
      </c>
    </row>
    <row r="507" spans="1:16" x14ac:dyDescent="0.25">
      <c r="A507" s="3" t="s">
        <v>834</v>
      </c>
      <c r="B507" s="3" t="s">
        <v>24995</v>
      </c>
      <c r="C507" s="2" t="s">
        <v>24387</v>
      </c>
      <c r="D507" s="2" t="s">
        <v>16</v>
      </c>
      <c r="E507" s="2" t="s">
        <v>137</v>
      </c>
      <c r="F507" s="2" t="s">
        <v>1101</v>
      </c>
      <c r="G507" s="3" t="s">
        <v>24352</v>
      </c>
      <c r="H507" s="2" t="s">
        <v>24353</v>
      </c>
      <c r="I507" s="2" t="s">
        <v>370</v>
      </c>
      <c r="J507" s="2" t="s">
        <v>370</v>
      </c>
      <c r="K507" s="3">
        <v>1</v>
      </c>
      <c r="L507" s="2" t="s">
        <v>13363</v>
      </c>
      <c r="M507" s="3" t="s">
        <v>13364</v>
      </c>
      <c r="N507" s="3" t="s">
        <v>1098</v>
      </c>
      <c r="O507" s="2" t="s">
        <v>24354</v>
      </c>
      <c r="P507" s="9" t="s">
        <v>13365</v>
      </c>
    </row>
    <row r="508" spans="1:16" x14ac:dyDescent="0.25">
      <c r="A508" s="3" t="s">
        <v>835</v>
      </c>
      <c r="B508" s="3" t="s">
        <v>24996</v>
      </c>
      <c r="C508" s="2" t="s">
        <v>24387</v>
      </c>
      <c r="D508" s="2" t="s">
        <v>16</v>
      </c>
      <c r="E508" s="2" t="s">
        <v>137</v>
      </c>
      <c r="F508" s="2" t="s">
        <v>1101</v>
      </c>
      <c r="G508" s="3" t="s">
        <v>24356</v>
      </c>
      <c r="H508" s="2" t="s">
        <v>24353</v>
      </c>
      <c r="I508" s="2" t="s">
        <v>370</v>
      </c>
      <c r="J508" s="2" t="s">
        <v>370</v>
      </c>
      <c r="K508" s="3">
        <v>2</v>
      </c>
      <c r="L508" s="2" t="s">
        <v>13367</v>
      </c>
      <c r="M508" s="3" t="s">
        <v>13368</v>
      </c>
      <c r="N508" s="3" t="s">
        <v>1098</v>
      </c>
      <c r="O508" s="2" t="s">
        <v>24354</v>
      </c>
      <c r="P508" s="9" t="s">
        <v>13369</v>
      </c>
    </row>
    <row r="509" spans="1:16" x14ac:dyDescent="0.25">
      <c r="A509" s="3" t="s">
        <v>836</v>
      </c>
      <c r="B509" s="3" t="s">
        <v>24997</v>
      </c>
      <c r="C509" s="2" t="s">
        <v>24387</v>
      </c>
      <c r="D509" s="2" t="s">
        <v>16</v>
      </c>
      <c r="E509" s="2" t="s">
        <v>137</v>
      </c>
      <c r="F509" s="2" t="s">
        <v>1101</v>
      </c>
      <c r="G509" s="3" t="s">
        <v>24358</v>
      </c>
      <c r="H509" s="2" t="s">
        <v>24353</v>
      </c>
      <c r="I509" s="2" t="s">
        <v>370</v>
      </c>
      <c r="J509" s="2" t="s">
        <v>370</v>
      </c>
      <c r="K509" s="3">
        <v>3</v>
      </c>
      <c r="L509" s="2" t="s">
        <v>13371</v>
      </c>
      <c r="M509" s="3" t="s">
        <v>13372</v>
      </c>
      <c r="N509" s="3" t="s">
        <v>1098</v>
      </c>
      <c r="O509" s="2" t="s">
        <v>24354</v>
      </c>
      <c r="P509" s="9" t="s">
        <v>13373</v>
      </c>
    </row>
    <row r="510" spans="1:16" x14ac:dyDescent="0.25">
      <c r="A510" s="3" t="s">
        <v>837</v>
      </c>
      <c r="B510" s="3" t="s">
        <v>24998</v>
      </c>
      <c r="C510" s="2" t="s">
        <v>24387</v>
      </c>
      <c r="D510" s="2" t="s">
        <v>16</v>
      </c>
      <c r="E510" s="2" t="s">
        <v>137</v>
      </c>
      <c r="F510" s="2" t="s">
        <v>1101</v>
      </c>
      <c r="G510" s="3" t="s">
        <v>24360</v>
      </c>
      <c r="H510" s="2" t="s">
        <v>24353</v>
      </c>
      <c r="I510" s="2" t="s">
        <v>370</v>
      </c>
      <c r="J510" s="2" t="s">
        <v>370</v>
      </c>
      <c r="K510" s="3">
        <v>4</v>
      </c>
      <c r="L510" s="2" t="s">
        <v>13375</v>
      </c>
      <c r="M510" s="3" t="s">
        <v>13376</v>
      </c>
      <c r="N510" s="3" t="s">
        <v>1098</v>
      </c>
      <c r="O510" s="2" t="s">
        <v>24354</v>
      </c>
      <c r="P510" s="9" t="s">
        <v>13377</v>
      </c>
    </row>
    <row r="511" spans="1:16" x14ac:dyDescent="0.25">
      <c r="A511" s="3" t="s">
        <v>24999</v>
      </c>
      <c r="B511" s="3" t="s">
        <v>25000</v>
      </c>
      <c r="C511" s="2" t="s">
        <v>24387</v>
      </c>
      <c r="D511" s="2" t="s">
        <v>16</v>
      </c>
      <c r="E511" s="2" t="s">
        <v>137</v>
      </c>
      <c r="F511" s="2" t="s">
        <v>1101</v>
      </c>
      <c r="G511" s="3" t="s">
        <v>24362</v>
      </c>
      <c r="H511" s="2" t="s">
        <v>24373</v>
      </c>
      <c r="I511" s="2" t="s">
        <v>367</v>
      </c>
      <c r="J511" s="2" t="s">
        <v>368</v>
      </c>
      <c r="K511" s="3">
        <v>1</v>
      </c>
      <c r="L511" s="2" t="s">
        <v>13307</v>
      </c>
      <c r="M511" s="3" t="s">
        <v>13308</v>
      </c>
      <c r="N511" s="3" t="s">
        <v>1098</v>
      </c>
      <c r="O511" s="2" t="s">
        <v>24374</v>
      </c>
      <c r="P511" s="9" t="s">
        <v>13309</v>
      </c>
    </row>
    <row r="512" spans="1:16" x14ac:dyDescent="0.25">
      <c r="A512" s="3" t="s">
        <v>25001</v>
      </c>
      <c r="B512" s="3" t="s">
        <v>25002</v>
      </c>
      <c r="C512" s="2" t="s">
        <v>24387</v>
      </c>
      <c r="D512" s="2" t="s">
        <v>16</v>
      </c>
      <c r="E512" s="2" t="s">
        <v>140</v>
      </c>
      <c r="F512" s="2" t="s">
        <v>1095</v>
      </c>
      <c r="G512" s="3" t="s">
        <v>24348</v>
      </c>
      <c r="H512" s="2" t="s">
        <v>24349</v>
      </c>
      <c r="I512" s="2" t="s">
        <v>382</v>
      </c>
      <c r="J512" s="2" t="s">
        <v>383</v>
      </c>
      <c r="K512" s="3">
        <v>0</v>
      </c>
      <c r="L512" s="2" t="s">
        <v>13471</v>
      </c>
      <c r="M512" s="3" t="s">
        <v>13472</v>
      </c>
      <c r="N512" s="3" t="s">
        <v>1098</v>
      </c>
      <c r="O512" s="2" t="s">
        <v>24350</v>
      </c>
      <c r="P512" s="9" t="s">
        <v>13473</v>
      </c>
    </row>
    <row r="513" spans="1:16" x14ac:dyDescent="0.25">
      <c r="A513" s="3" t="s">
        <v>838</v>
      </c>
      <c r="B513" s="3" t="s">
        <v>25003</v>
      </c>
      <c r="C513" s="2" t="s">
        <v>24387</v>
      </c>
      <c r="D513" s="2" t="s">
        <v>16</v>
      </c>
      <c r="E513" s="2" t="s">
        <v>140</v>
      </c>
      <c r="F513" s="2" t="s">
        <v>1101</v>
      </c>
      <c r="G513" s="3" t="s">
        <v>24352</v>
      </c>
      <c r="H513" s="2" t="s">
        <v>24353</v>
      </c>
      <c r="I513" s="2" t="s">
        <v>382</v>
      </c>
      <c r="J513" s="2" t="s">
        <v>383</v>
      </c>
      <c r="K513" s="3">
        <v>1</v>
      </c>
      <c r="L513" s="2" t="s">
        <v>13475</v>
      </c>
      <c r="M513" s="3" t="s">
        <v>13476</v>
      </c>
      <c r="N513" s="3" t="s">
        <v>1098</v>
      </c>
      <c r="O513" s="2" t="s">
        <v>24354</v>
      </c>
      <c r="P513" s="9" t="s">
        <v>13477</v>
      </c>
    </row>
    <row r="514" spans="1:16" x14ac:dyDescent="0.25">
      <c r="A514" s="3" t="s">
        <v>839</v>
      </c>
      <c r="B514" s="3" t="s">
        <v>25004</v>
      </c>
      <c r="C514" s="2" t="s">
        <v>24387</v>
      </c>
      <c r="D514" s="2" t="s">
        <v>16</v>
      </c>
      <c r="E514" s="2" t="s">
        <v>140</v>
      </c>
      <c r="F514" s="2" t="s">
        <v>1101</v>
      </c>
      <c r="G514" s="3" t="s">
        <v>24356</v>
      </c>
      <c r="H514" s="2" t="s">
        <v>24353</v>
      </c>
      <c r="I514" s="2" t="s">
        <v>382</v>
      </c>
      <c r="J514" s="2" t="s">
        <v>383</v>
      </c>
      <c r="K514" s="3">
        <v>2</v>
      </c>
      <c r="L514" s="2" t="s">
        <v>13479</v>
      </c>
      <c r="M514" s="3" t="s">
        <v>13480</v>
      </c>
      <c r="N514" s="3" t="s">
        <v>1098</v>
      </c>
      <c r="O514" s="2" t="s">
        <v>24354</v>
      </c>
      <c r="P514" s="9" t="s">
        <v>13481</v>
      </c>
    </row>
    <row r="515" spans="1:16" x14ac:dyDescent="0.25">
      <c r="A515" s="3" t="s">
        <v>840</v>
      </c>
      <c r="B515" s="3" t="s">
        <v>25005</v>
      </c>
      <c r="C515" s="2" t="s">
        <v>24387</v>
      </c>
      <c r="D515" s="2" t="s">
        <v>16</v>
      </c>
      <c r="E515" s="2" t="s">
        <v>140</v>
      </c>
      <c r="F515" s="2" t="s">
        <v>1101</v>
      </c>
      <c r="G515" s="3" t="s">
        <v>24358</v>
      </c>
      <c r="H515" s="2" t="s">
        <v>24353</v>
      </c>
      <c r="I515" s="2" t="s">
        <v>382</v>
      </c>
      <c r="J515" s="2" t="s">
        <v>383</v>
      </c>
      <c r="K515" s="3">
        <v>3</v>
      </c>
      <c r="L515" s="2" t="s">
        <v>13483</v>
      </c>
      <c r="M515" s="3" t="s">
        <v>13484</v>
      </c>
      <c r="N515" s="3" t="s">
        <v>1098</v>
      </c>
      <c r="O515" s="2" t="s">
        <v>24354</v>
      </c>
      <c r="P515" s="9" t="s">
        <v>13485</v>
      </c>
    </row>
    <row r="516" spans="1:16" x14ac:dyDescent="0.25">
      <c r="A516" s="3" t="s">
        <v>841</v>
      </c>
      <c r="B516" s="3" t="s">
        <v>25006</v>
      </c>
      <c r="C516" s="2" t="s">
        <v>24387</v>
      </c>
      <c r="D516" s="2" t="s">
        <v>16</v>
      </c>
      <c r="E516" s="2" t="s">
        <v>140</v>
      </c>
      <c r="F516" s="2" t="s">
        <v>1101</v>
      </c>
      <c r="G516" s="3" t="s">
        <v>24360</v>
      </c>
      <c r="H516" s="2" t="s">
        <v>24353</v>
      </c>
      <c r="I516" s="2" t="s">
        <v>382</v>
      </c>
      <c r="J516" s="2" t="s">
        <v>383</v>
      </c>
      <c r="K516" s="3">
        <v>4</v>
      </c>
      <c r="L516" s="2" t="s">
        <v>13487</v>
      </c>
      <c r="M516" s="3" t="s">
        <v>13488</v>
      </c>
      <c r="N516" s="3" t="s">
        <v>1098</v>
      </c>
      <c r="O516" s="2" t="s">
        <v>24354</v>
      </c>
      <c r="P516" s="9" t="s">
        <v>13489</v>
      </c>
    </row>
    <row r="517" spans="1:16" x14ac:dyDescent="0.25">
      <c r="A517" s="3" t="s">
        <v>842</v>
      </c>
      <c r="B517" s="3" t="s">
        <v>25007</v>
      </c>
      <c r="C517" s="2" t="s">
        <v>24387</v>
      </c>
      <c r="D517" s="2" t="s">
        <v>16</v>
      </c>
      <c r="E517" s="2" t="s">
        <v>140</v>
      </c>
      <c r="F517" s="2" t="s">
        <v>1101</v>
      </c>
      <c r="G517" s="3" t="s">
        <v>24362</v>
      </c>
      <c r="H517" s="2" t="s">
        <v>24373</v>
      </c>
      <c r="I517" s="2" t="s">
        <v>380</v>
      </c>
      <c r="J517" s="2" t="s">
        <v>380</v>
      </c>
      <c r="K517" s="3">
        <v>1</v>
      </c>
      <c r="L517" s="2" t="s">
        <v>13447</v>
      </c>
      <c r="M517" s="3" t="s">
        <v>13448</v>
      </c>
      <c r="N517" s="3" t="s">
        <v>1098</v>
      </c>
      <c r="O517" s="2" t="s">
        <v>24374</v>
      </c>
      <c r="P517" s="9" t="s">
        <v>13449</v>
      </c>
    </row>
    <row r="518" spans="1:16" x14ac:dyDescent="0.25">
      <c r="A518" s="3" t="s">
        <v>25008</v>
      </c>
      <c r="B518" s="3" t="s">
        <v>25009</v>
      </c>
      <c r="C518" s="2" t="s">
        <v>24387</v>
      </c>
      <c r="D518" s="2" t="s">
        <v>16</v>
      </c>
      <c r="E518" s="2" t="s">
        <v>143</v>
      </c>
      <c r="F518" s="2" t="s">
        <v>1095</v>
      </c>
      <c r="G518" s="3" t="s">
        <v>24348</v>
      </c>
      <c r="H518" s="2" t="s">
        <v>24349</v>
      </c>
      <c r="I518" s="2" t="s">
        <v>370</v>
      </c>
      <c r="J518" s="2" t="s">
        <v>370</v>
      </c>
      <c r="K518" s="3">
        <v>0</v>
      </c>
      <c r="L518" s="2" t="s">
        <v>13611</v>
      </c>
      <c r="M518" s="3" t="s">
        <v>13612</v>
      </c>
      <c r="N518" s="3" t="s">
        <v>1098</v>
      </c>
      <c r="O518" s="2" t="s">
        <v>24350</v>
      </c>
      <c r="P518" s="9" t="s">
        <v>13613</v>
      </c>
    </row>
    <row r="519" spans="1:16" x14ac:dyDescent="0.25">
      <c r="A519" s="3" t="s">
        <v>843</v>
      </c>
      <c r="B519" s="3" t="s">
        <v>25010</v>
      </c>
      <c r="C519" s="2" t="s">
        <v>24387</v>
      </c>
      <c r="D519" s="2" t="s">
        <v>16</v>
      </c>
      <c r="E519" s="2" t="s">
        <v>143</v>
      </c>
      <c r="F519" s="2" t="s">
        <v>1101</v>
      </c>
      <c r="G519" s="3" t="s">
        <v>24352</v>
      </c>
      <c r="H519" s="2" t="s">
        <v>24353</v>
      </c>
      <c r="I519" s="2" t="s">
        <v>370</v>
      </c>
      <c r="J519" s="2" t="s">
        <v>370</v>
      </c>
      <c r="K519" s="3">
        <v>1</v>
      </c>
      <c r="L519" s="2" t="s">
        <v>13615</v>
      </c>
      <c r="M519" s="3" t="s">
        <v>13616</v>
      </c>
      <c r="N519" s="3" t="s">
        <v>1098</v>
      </c>
      <c r="O519" s="2" t="s">
        <v>24354</v>
      </c>
      <c r="P519" s="9" t="s">
        <v>13617</v>
      </c>
    </row>
    <row r="520" spans="1:16" x14ac:dyDescent="0.25">
      <c r="A520" s="3" t="s">
        <v>844</v>
      </c>
      <c r="B520" s="3" t="s">
        <v>25011</v>
      </c>
      <c r="C520" s="2" t="s">
        <v>24387</v>
      </c>
      <c r="D520" s="2" t="s">
        <v>16</v>
      </c>
      <c r="E520" s="2" t="s">
        <v>143</v>
      </c>
      <c r="F520" s="2" t="s">
        <v>1101</v>
      </c>
      <c r="G520" s="3" t="s">
        <v>24356</v>
      </c>
      <c r="H520" s="2" t="s">
        <v>24353</v>
      </c>
      <c r="I520" s="2" t="s">
        <v>370</v>
      </c>
      <c r="J520" s="2" t="s">
        <v>370</v>
      </c>
      <c r="K520" s="3">
        <v>2</v>
      </c>
      <c r="L520" s="2" t="s">
        <v>13619</v>
      </c>
      <c r="M520" s="3" t="s">
        <v>13620</v>
      </c>
      <c r="N520" s="3" t="s">
        <v>1098</v>
      </c>
      <c r="O520" s="2" t="s">
        <v>24354</v>
      </c>
      <c r="P520" s="9" t="s">
        <v>13621</v>
      </c>
    </row>
    <row r="521" spans="1:16" x14ac:dyDescent="0.25">
      <c r="A521" s="3" t="s">
        <v>845</v>
      </c>
      <c r="B521" s="3" t="s">
        <v>25012</v>
      </c>
      <c r="C521" s="2" t="s">
        <v>24387</v>
      </c>
      <c r="D521" s="2" t="s">
        <v>16</v>
      </c>
      <c r="E521" s="2" t="s">
        <v>143</v>
      </c>
      <c r="F521" s="2" t="s">
        <v>1101</v>
      </c>
      <c r="G521" s="3" t="s">
        <v>24358</v>
      </c>
      <c r="H521" s="2" t="s">
        <v>24353</v>
      </c>
      <c r="I521" s="2" t="s">
        <v>370</v>
      </c>
      <c r="J521" s="2" t="s">
        <v>370</v>
      </c>
      <c r="K521" s="3">
        <v>3</v>
      </c>
      <c r="L521" s="2" t="s">
        <v>13623</v>
      </c>
      <c r="M521" s="3" t="s">
        <v>13624</v>
      </c>
      <c r="N521" s="3" t="s">
        <v>1098</v>
      </c>
      <c r="O521" s="2" t="s">
        <v>24354</v>
      </c>
      <c r="P521" s="9" t="s">
        <v>13625</v>
      </c>
    </row>
    <row r="522" spans="1:16" x14ac:dyDescent="0.25">
      <c r="A522" s="3" t="s">
        <v>846</v>
      </c>
      <c r="B522" s="3" t="s">
        <v>25013</v>
      </c>
      <c r="C522" s="2" t="s">
        <v>24387</v>
      </c>
      <c r="D522" s="2" t="s">
        <v>16</v>
      </c>
      <c r="E522" s="2" t="s">
        <v>143</v>
      </c>
      <c r="F522" s="2" t="s">
        <v>1101</v>
      </c>
      <c r="G522" s="3" t="s">
        <v>24360</v>
      </c>
      <c r="H522" s="2" t="s">
        <v>24353</v>
      </c>
      <c r="I522" s="2" t="s">
        <v>370</v>
      </c>
      <c r="J522" s="2" t="s">
        <v>370</v>
      </c>
      <c r="K522" s="3">
        <v>4</v>
      </c>
      <c r="L522" s="2" t="s">
        <v>13627</v>
      </c>
      <c r="M522" s="3" t="s">
        <v>13628</v>
      </c>
      <c r="N522" s="3" t="s">
        <v>1098</v>
      </c>
      <c r="O522" s="2" t="s">
        <v>24354</v>
      </c>
      <c r="P522" s="9" t="s">
        <v>13629</v>
      </c>
    </row>
    <row r="523" spans="1:16" x14ac:dyDescent="0.25">
      <c r="A523" s="3" t="s">
        <v>25014</v>
      </c>
      <c r="B523" s="3" t="s">
        <v>25015</v>
      </c>
      <c r="C523" s="2" t="s">
        <v>24387</v>
      </c>
      <c r="D523" s="2" t="s">
        <v>16</v>
      </c>
      <c r="E523" s="2" t="s">
        <v>143</v>
      </c>
      <c r="F523" s="2" t="s">
        <v>1101</v>
      </c>
      <c r="G523" s="3" t="s">
        <v>24362</v>
      </c>
      <c r="H523" s="2" t="s">
        <v>24373</v>
      </c>
      <c r="I523" s="2" t="s">
        <v>382</v>
      </c>
      <c r="J523" s="2" t="s">
        <v>383</v>
      </c>
      <c r="K523" s="3">
        <v>1</v>
      </c>
      <c r="L523" s="2" t="s">
        <v>13587</v>
      </c>
      <c r="M523" s="3" t="s">
        <v>13588</v>
      </c>
      <c r="N523" s="3" t="s">
        <v>1098</v>
      </c>
      <c r="O523" s="2" t="s">
        <v>24374</v>
      </c>
      <c r="P523" s="9" t="s">
        <v>13589</v>
      </c>
    </row>
    <row r="524" spans="1:16" x14ac:dyDescent="0.25">
      <c r="A524" s="3" t="s">
        <v>25016</v>
      </c>
      <c r="B524" s="3" t="s">
        <v>25017</v>
      </c>
      <c r="C524" s="2" t="s">
        <v>24387</v>
      </c>
      <c r="D524" s="2" t="s">
        <v>16</v>
      </c>
      <c r="E524" s="2" t="s">
        <v>146</v>
      </c>
      <c r="F524" s="2" t="s">
        <v>1095</v>
      </c>
      <c r="G524" s="3" t="s">
        <v>24348</v>
      </c>
      <c r="H524" s="2" t="s">
        <v>24349</v>
      </c>
      <c r="I524" s="2" t="s">
        <v>364</v>
      </c>
      <c r="J524" s="2" t="s">
        <v>365</v>
      </c>
      <c r="K524" s="3">
        <v>0</v>
      </c>
      <c r="L524" s="2" t="s">
        <v>13723</v>
      </c>
      <c r="M524" s="3" t="s">
        <v>13724</v>
      </c>
      <c r="N524" s="3" t="s">
        <v>1098</v>
      </c>
      <c r="O524" s="2" t="s">
        <v>24350</v>
      </c>
      <c r="P524" s="9" t="s">
        <v>13725</v>
      </c>
    </row>
    <row r="525" spans="1:16" x14ac:dyDescent="0.25">
      <c r="A525" s="3" t="s">
        <v>847</v>
      </c>
      <c r="B525" s="3" t="s">
        <v>25018</v>
      </c>
      <c r="C525" s="2" t="s">
        <v>24387</v>
      </c>
      <c r="D525" s="2" t="s">
        <v>16</v>
      </c>
      <c r="E525" s="2" t="s">
        <v>146</v>
      </c>
      <c r="F525" s="2" t="s">
        <v>1101</v>
      </c>
      <c r="G525" s="3" t="s">
        <v>24352</v>
      </c>
      <c r="H525" s="2" t="s">
        <v>24353</v>
      </c>
      <c r="I525" s="2" t="s">
        <v>364</v>
      </c>
      <c r="J525" s="2" t="s">
        <v>365</v>
      </c>
      <c r="K525" s="3">
        <v>1</v>
      </c>
      <c r="L525" s="2" t="s">
        <v>13727</v>
      </c>
      <c r="M525" s="3" t="s">
        <v>13728</v>
      </c>
      <c r="N525" s="3" t="s">
        <v>1098</v>
      </c>
      <c r="O525" s="2" t="s">
        <v>24354</v>
      </c>
      <c r="P525" s="9" t="s">
        <v>13729</v>
      </c>
    </row>
    <row r="526" spans="1:16" x14ac:dyDescent="0.25">
      <c r="A526" s="3" t="s">
        <v>848</v>
      </c>
      <c r="B526" s="3" t="s">
        <v>25019</v>
      </c>
      <c r="C526" s="2" t="s">
        <v>24387</v>
      </c>
      <c r="D526" s="2" t="s">
        <v>16</v>
      </c>
      <c r="E526" s="2" t="s">
        <v>146</v>
      </c>
      <c r="F526" s="2" t="s">
        <v>1101</v>
      </c>
      <c r="G526" s="3" t="s">
        <v>24356</v>
      </c>
      <c r="H526" s="2" t="s">
        <v>24353</v>
      </c>
      <c r="I526" s="2" t="s">
        <v>364</v>
      </c>
      <c r="J526" s="2" t="s">
        <v>365</v>
      </c>
      <c r="K526" s="3">
        <v>2</v>
      </c>
      <c r="L526" s="2" t="s">
        <v>13731</v>
      </c>
      <c r="M526" s="3" t="s">
        <v>13732</v>
      </c>
      <c r="N526" s="3" t="s">
        <v>1098</v>
      </c>
      <c r="O526" s="2" t="s">
        <v>24354</v>
      </c>
      <c r="P526" s="9" t="s">
        <v>13733</v>
      </c>
    </row>
    <row r="527" spans="1:16" x14ac:dyDescent="0.25">
      <c r="A527" s="3" t="s">
        <v>849</v>
      </c>
      <c r="B527" s="3" t="s">
        <v>25020</v>
      </c>
      <c r="C527" s="2" t="s">
        <v>24387</v>
      </c>
      <c r="D527" s="2" t="s">
        <v>16</v>
      </c>
      <c r="E527" s="2" t="s">
        <v>146</v>
      </c>
      <c r="F527" s="2" t="s">
        <v>1101</v>
      </c>
      <c r="G527" s="3" t="s">
        <v>24358</v>
      </c>
      <c r="H527" s="2" t="s">
        <v>24353</v>
      </c>
      <c r="I527" s="2" t="s">
        <v>364</v>
      </c>
      <c r="J527" s="2" t="s">
        <v>365</v>
      </c>
      <c r="K527" s="3">
        <v>3</v>
      </c>
      <c r="L527" s="2" t="s">
        <v>13735</v>
      </c>
      <c r="M527" s="3" t="s">
        <v>13736</v>
      </c>
      <c r="N527" s="3" t="s">
        <v>1098</v>
      </c>
      <c r="O527" s="2" t="s">
        <v>24354</v>
      </c>
      <c r="P527" s="9" t="s">
        <v>13737</v>
      </c>
    </row>
    <row r="528" spans="1:16" x14ac:dyDescent="0.25">
      <c r="A528" s="3" t="s">
        <v>25021</v>
      </c>
      <c r="B528" s="3" t="s">
        <v>25022</v>
      </c>
      <c r="C528" s="2" t="s">
        <v>24387</v>
      </c>
      <c r="D528" s="2" t="s">
        <v>16</v>
      </c>
      <c r="E528" s="2" t="s">
        <v>146</v>
      </c>
      <c r="F528" s="2" t="s">
        <v>1101</v>
      </c>
      <c r="G528" s="3" t="s">
        <v>24360</v>
      </c>
      <c r="H528" s="2" t="s">
        <v>24353</v>
      </c>
      <c r="I528" s="2" t="s">
        <v>364</v>
      </c>
      <c r="J528" s="2" t="s">
        <v>365</v>
      </c>
      <c r="K528" s="3">
        <v>4</v>
      </c>
      <c r="L528" s="2" t="s">
        <v>13739</v>
      </c>
      <c r="M528" s="3" t="s">
        <v>13740</v>
      </c>
      <c r="N528" s="3" t="s">
        <v>1098</v>
      </c>
      <c r="O528" s="2" t="s">
        <v>24354</v>
      </c>
      <c r="P528" s="9" t="s">
        <v>13741</v>
      </c>
    </row>
    <row r="529" spans="1:16" x14ac:dyDescent="0.25">
      <c r="A529" s="3" t="s">
        <v>25023</v>
      </c>
      <c r="B529" s="3" t="s">
        <v>25024</v>
      </c>
      <c r="C529" s="2" t="s">
        <v>24387</v>
      </c>
      <c r="D529" s="2" t="s">
        <v>16</v>
      </c>
      <c r="E529" s="2" t="s">
        <v>146</v>
      </c>
      <c r="F529" s="2" t="s">
        <v>1101</v>
      </c>
      <c r="G529" s="3" t="s">
        <v>24362</v>
      </c>
      <c r="H529" s="2" t="s">
        <v>24373</v>
      </c>
      <c r="I529" s="2" t="s">
        <v>367</v>
      </c>
      <c r="J529" s="2" t="s">
        <v>368</v>
      </c>
      <c r="K529" s="3">
        <v>1</v>
      </c>
      <c r="L529" s="2" t="s">
        <v>13671</v>
      </c>
      <c r="M529" s="3" t="s">
        <v>13672</v>
      </c>
      <c r="N529" s="3" t="s">
        <v>1098</v>
      </c>
      <c r="O529" s="2" t="s">
        <v>24374</v>
      </c>
      <c r="P529" s="9" t="s">
        <v>13673</v>
      </c>
    </row>
    <row r="530" spans="1:16" x14ac:dyDescent="0.25">
      <c r="A530" s="3" t="s">
        <v>25025</v>
      </c>
      <c r="B530" s="3" t="s">
        <v>25026</v>
      </c>
      <c r="C530" s="2" t="s">
        <v>24387</v>
      </c>
      <c r="D530" s="2" t="s">
        <v>16</v>
      </c>
      <c r="E530" s="2" t="s">
        <v>149</v>
      </c>
      <c r="F530" s="2" t="s">
        <v>1095</v>
      </c>
      <c r="G530" s="3" t="s">
        <v>24348</v>
      </c>
      <c r="H530" s="2" t="s">
        <v>24349</v>
      </c>
      <c r="I530" s="2" t="s">
        <v>392</v>
      </c>
      <c r="J530" s="2" t="s">
        <v>393</v>
      </c>
      <c r="K530" s="3">
        <v>0</v>
      </c>
      <c r="L530" s="2" t="s">
        <v>13779</v>
      </c>
      <c r="M530" s="3" t="s">
        <v>13780</v>
      </c>
      <c r="N530" s="3" t="s">
        <v>1098</v>
      </c>
      <c r="O530" s="2" t="s">
        <v>24350</v>
      </c>
      <c r="P530" s="9" t="s">
        <v>13781</v>
      </c>
    </row>
    <row r="531" spans="1:16" x14ac:dyDescent="0.25">
      <c r="A531" s="3" t="s">
        <v>850</v>
      </c>
      <c r="B531" s="3" t="s">
        <v>25027</v>
      </c>
      <c r="C531" s="2" t="s">
        <v>24387</v>
      </c>
      <c r="D531" s="2" t="s">
        <v>16</v>
      </c>
      <c r="E531" s="2" t="s">
        <v>149</v>
      </c>
      <c r="F531" s="2" t="s">
        <v>1101</v>
      </c>
      <c r="G531" s="3" t="s">
        <v>24352</v>
      </c>
      <c r="H531" s="2" t="s">
        <v>24353</v>
      </c>
      <c r="I531" s="2" t="s">
        <v>392</v>
      </c>
      <c r="J531" s="2" t="s">
        <v>393</v>
      </c>
      <c r="K531" s="3">
        <v>2</v>
      </c>
      <c r="L531" s="2" t="s">
        <v>13787</v>
      </c>
      <c r="M531" s="3" t="s">
        <v>13788</v>
      </c>
      <c r="N531" s="3" t="s">
        <v>1098</v>
      </c>
      <c r="O531" s="2" t="s">
        <v>24354</v>
      </c>
      <c r="P531" s="9" t="s">
        <v>13789</v>
      </c>
    </row>
    <row r="532" spans="1:16" x14ac:dyDescent="0.25">
      <c r="A532" s="3" t="s">
        <v>25028</v>
      </c>
      <c r="B532" s="3" t="s">
        <v>25029</v>
      </c>
      <c r="C532" s="2" t="s">
        <v>24387</v>
      </c>
      <c r="D532" s="2" t="s">
        <v>16</v>
      </c>
      <c r="E532" s="2" t="s">
        <v>149</v>
      </c>
      <c r="F532" s="2" t="s">
        <v>1101</v>
      </c>
      <c r="G532" s="3" t="s">
        <v>24356</v>
      </c>
      <c r="H532" s="2" t="s">
        <v>24353</v>
      </c>
      <c r="I532" s="2" t="s">
        <v>392</v>
      </c>
      <c r="J532" s="2" t="s">
        <v>393</v>
      </c>
      <c r="K532" s="3">
        <v>3</v>
      </c>
      <c r="L532" s="2" t="s">
        <v>13791</v>
      </c>
      <c r="M532" s="3" t="s">
        <v>13792</v>
      </c>
      <c r="N532" s="3" t="s">
        <v>1098</v>
      </c>
      <c r="O532" s="2" t="s">
        <v>24354</v>
      </c>
      <c r="P532" s="9" t="s">
        <v>13793</v>
      </c>
    </row>
    <row r="533" spans="1:16" x14ac:dyDescent="0.25">
      <c r="A533" s="3" t="s">
        <v>25030</v>
      </c>
      <c r="B533" s="3" t="s">
        <v>25031</v>
      </c>
      <c r="C533" s="2" t="s">
        <v>24387</v>
      </c>
      <c r="D533" s="2" t="s">
        <v>16</v>
      </c>
      <c r="E533" s="2" t="s">
        <v>149</v>
      </c>
      <c r="F533" s="2" t="s">
        <v>1101</v>
      </c>
      <c r="G533" s="3" t="s">
        <v>24358</v>
      </c>
      <c r="H533" s="2" t="s">
        <v>24353</v>
      </c>
      <c r="I533" s="2" t="s">
        <v>392</v>
      </c>
      <c r="J533" s="2" t="s">
        <v>393</v>
      </c>
      <c r="K533" s="3">
        <v>4</v>
      </c>
      <c r="L533" s="2" t="s">
        <v>13795</v>
      </c>
      <c r="M533" s="3" t="s">
        <v>13796</v>
      </c>
      <c r="N533" s="3" t="s">
        <v>1098</v>
      </c>
      <c r="O533" s="2" t="s">
        <v>24354</v>
      </c>
      <c r="P533" s="9" t="s">
        <v>13797</v>
      </c>
    </row>
    <row r="534" spans="1:16" x14ac:dyDescent="0.25">
      <c r="A534" s="3" t="s">
        <v>25032</v>
      </c>
      <c r="B534" s="3" t="s">
        <v>25033</v>
      </c>
      <c r="C534" s="2" t="s">
        <v>24387</v>
      </c>
      <c r="D534" s="2" t="s">
        <v>16</v>
      </c>
      <c r="E534" s="2" t="s">
        <v>149</v>
      </c>
      <c r="F534" s="2" t="s">
        <v>1101</v>
      </c>
      <c r="G534" s="3" t="s">
        <v>24360</v>
      </c>
      <c r="H534" s="2" t="s">
        <v>24353</v>
      </c>
      <c r="I534" s="2" t="s">
        <v>392</v>
      </c>
      <c r="J534" s="2" t="s">
        <v>393</v>
      </c>
      <c r="K534" s="3">
        <v>5</v>
      </c>
      <c r="L534" s="2" t="s">
        <v>13799</v>
      </c>
      <c r="M534" s="3" t="s">
        <v>13800</v>
      </c>
      <c r="N534" s="3" t="s">
        <v>1098</v>
      </c>
      <c r="O534" s="2" t="s">
        <v>24354</v>
      </c>
      <c r="P534" s="9" t="s">
        <v>13801</v>
      </c>
    </row>
    <row r="535" spans="1:16" x14ac:dyDescent="0.25">
      <c r="A535" s="3" t="s">
        <v>25034</v>
      </c>
      <c r="B535" s="3" t="s">
        <v>25035</v>
      </c>
      <c r="C535" s="2" t="s">
        <v>24387</v>
      </c>
      <c r="D535" s="2" t="s">
        <v>16</v>
      </c>
      <c r="E535" s="2" t="s">
        <v>149</v>
      </c>
      <c r="F535" s="2" t="s">
        <v>1101</v>
      </c>
      <c r="G535" s="3" t="s">
        <v>24362</v>
      </c>
      <c r="H535" s="2" t="s">
        <v>24748</v>
      </c>
      <c r="I535" s="2" t="s">
        <v>392</v>
      </c>
      <c r="J535" s="2" t="s">
        <v>393</v>
      </c>
      <c r="K535" s="3">
        <v>6</v>
      </c>
      <c r="L535" s="2" t="s">
        <v>13803</v>
      </c>
      <c r="M535" s="3" t="s">
        <v>13804</v>
      </c>
      <c r="N535" s="3" t="s">
        <v>1098</v>
      </c>
      <c r="O535" s="2" t="s">
        <v>24749</v>
      </c>
      <c r="P535" s="9" t="s">
        <v>13805</v>
      </c>
    </row>
    <row r="536" spans="1:16" x14ac:dyDescent="0.25">
      <c r="A536" s="3" t="s">
        <v>25036</v>
      </c>
      <c r="B536" s="3" t="s">
        <v>25037</v>
      </c>
      <c r="C536" s="2" t="s">
        <v>24387</v>
      </c>
      <c r="D536" s="2" t="s">
        <v>16</v>
      </c>
      <c r="E536" s="2" t="s">
        <v>152</v>
      </c>
      <c r="F536" s="2" t="s">
        <v>1095</v>
      </c>
      <c r="G536" s="3" t="s">
        <v>24348</v>
      </c>
      <c r="H536" s="2" t="s">
        <v>24349</v>
      </c>
      <c r="I536" s="2" t="s">
        <v>457</v>
      </c>
      <c r="J536" s="2" t="s">
        <v>458</v>
      </c>
      <c r="K536" s="3">
        <v>0</v>
      </c>
      <c r="L536" s="2" t="s">
        <v>13863</v>
      </c>
      <c r="M536" s="3" t="s">
        <v>13864</v>
      </c>
      <c r="N536" s="3" t="s">
        <v>1098</v>
      </c>
      <c r="O536" s="2" t="s">
        <v>24350</v>
      </c>
      <c r="P536" s="9" t="s">
        <v>13865</v>
      </c>
    </row>
    <row r="537" spans="1:16" x14ac:dyDescent="0.25">
      <c r="A537" s="3" t="s">
        <v>851</v>
      </c>
      <c r="B537" s="3" t="s">
        <v>25038</v>
      </c>
      <c r="C537" s="2" t="s">
        <v>24387</v>
      </c>
      <c r="D537" s="2" t="s">
        <v>16</v>
      </c>
      <c r="E537" s="2" t="s">
        <v>152</v>
      </c>
      <c r="F537" s="2" t="s">
        <v>1101</v>
      </c>
      <c r="G537" s="3" t="s">
        <v>24352</v>
      </c>
      <c r="H537" s="2" t="s">
        <v>24353</v>
      </c>
      <c r="I537" s="2" t="s">
        <v>457</v>
      </c>
      <c r="J537" s="2" t="s">
        <v>458</v>
      </c>
      <c r="K537" s="3">
        <v>1</v>
      </c>
      <c r="L537" s="2" t="s">
        <v>13867</v>
      </c>
      <c r="M537" s="3" t="s">
        <v>13868</v>
      </c>
      <c r="N537" s="3" t="s">
        <v>1098</v>
      </c>
      <c r="O537" s="2" t="s">
        <v>24354</v>
      </c>
      <c r="P537" s="9" t="s">
        <v>13869</v>
      </c>
    </row>
    <row r="538" spans="1:16" x14ac:dyDescent="0.25">
      <c r="A538" s="3" t="s">
        <v>852</v>
      </c>
      <c r="B538" s="3" t="s">
        <v>25039</v>
      </c>
      <c r="C538" s="2" t="s">
        <v>24387</v>
      </c>
      <c r="D538" s="2" t="s">
        <v>16</v>
      </c>
      <c r="E538" s="2" t="s">
        <v>152</v>
      </c>
      <c r="F538" s="2" t="s">
        <v>1101</v>
      </c>
      <c r="G538" s="3" t="s">
        <v>24356</v>
      </c>
      <c r="H538" s="2" t="s">
        <v>24353</v>
      </c>
      <c r="I538" s="2" t="s">
        <v>457</v>
      </c>
      <c r="J538" s="2" t="s">
        <v>458</v>
      </c>
      <c r="K538" s="3">
        <v>2</v>
      </c>
      <c r="L538" s="2" t="s">
        <v>13871</v>
      </c>
      <c r="M538" s="3" t="s">
        <v>13872</v>
      </c>
      <c r="N538" s="3" t="s">
        <v>1098</v>
      </c>
      <c r="O538" s="2" t="s">
        <v>24354</v>
      </c>
      <c r="P538" s="9" t="s">
        <v>13873</v>
      </c>
    </row>
    <row r="539" spans="1:16" x14ac:dyDescent="0.25">
      <c r="A539" s="3" t="s">
        <v>853</v>
      </c>
      <c r="B539" s="3" t="s">
        <v>25040</v>
      </c>
      <c r="C539" s="2" t="s">
        <v>24387</v>
      </c>
      <c r="D539" s="2" t="s">
        <v>16</v>
      </c>
      <c r="E539" s="2" t="s">
        <v>152</v>
      </c>
      <c r="F539" s="2" t="s">
        <v>1101</v>
      </c>
      <c r="G539" s="3" t="s">
        <v>24358</v>
      </c>
      <c r="H539" s="2" t="s">
        <v>24353</v>
      </c>
      <c r="I539" s="2" t="s">
        <v>457</v>
      </c>
      <c r="J539" s="2" t="s">
        <v>458</v>
      </c>
      <c r="K539" s="3">
        <v>4</v>
      </c>
      <c r="L539" s="2" t="s">
        <v>13879</v>
      </c>
      <c r="M539" s="3" t="s">
        <v>13880</v>
      </c>
      <c r="N539" s="3" t="s">
        <v>1098</v>
      </c>
      <c r="O539" s="2" t="s">
        <v>24354</v>
      </c>
      <c r="P539" s="9" t="s">
        <v>13881</v>
      </c>
    </row>
    <row r="540" spans="1:16" x14ac:dyDescent="0.25">
      <c r="A540" s="3" t="s">
        <v>854</v>
      </c>
      <c r="B540" s="3" t="s">
        <v>25041</v>
      </c>
      <c r="C540" s="2" t="s">
        <v>24387</v>
      </c>
      <c r="D540" s="2" t="s">
        <v>16</v>
      </c>
      <c r="E540" s="2" t="s">
        <v>152</v>
      </c>
      <c r="F540" s="2" t="s">
        <v>1101</v>
      </c>
      <c r="G540" s="3" t="s">
        <v>24360</v>
      </c>
      <c r="H540" s="2" t="s">
        <v>24353</v>
      </c>
      <c r="I540" s="2" t="s">
        <v>457</v>
      </c>
      <c r="J540" s="2" t="s">
        <v>458</v>
      </c>
      <c r="K540" s="3">
        <v>5</v>
      </c>
      <c r="L540" s="2" t="s">
        <v>13883</v>
      </c>
      <c r="M540" s="3" t="s">
        <v>13884</v>
      </c>
      <c r="N540" s="3" t="s">
        <v>1098</v>
      </c>
      <c r="O540" s="2" t="s">
        <v>24354</v>
      </c>
      <c r="P540" s="9" t="s">
        <v>13885</v>
      </c>
    </row>
    <row r="541" spans="1:16" x14ac:dyDescent="0.25">
      <c r="A541" s="3" t="s">
        <v>855</v>
      </c>
      <c r="B541" s="3" t="s">
        <v>25042</v>
      </c>
      <c r="C541" s="2" t="s">
        <v>24387</v>
      </c>
      <c r="D541" s="2" t="s">
        <v>16</v>
      </c>
      <c r="E541" s="2" t="s">
        <v>152</v>
      </c>
      <c r="F541" s="2" t="s">
        <v>1101</v>
      </c>
      <c r="G541" s="3" t="s">
        <v>24362</v>
      </c>
      <c r="H541" s="2" t="s">
        <v>24373</v>
      </c>
      <c r="I541" s="2" t="s">
        <v>392</v>
      </c>
      <c r="J541" s="2" t="s">
        <v>393</v>
      </c>
      <c r="K541" s="3">
        <v>1</v>
      </c>
      <c r="L541" s="2" t="s">
        <v>13895</v>
      </c>
      <c r="M541" s="3" t="s">
        <v>13896</v>
      </c>
      <c r="N541" s="3" t="s">
        <v>1098</v>
      </c>
      <c r="O541" s="2" t="s">
        <v>24374</v>
      </c>
      <c r="P541" s="9" t="s">
        <v>13897</v>
      </c>
    </row>
    <row r="542" spans="1:16" x14ac:dyDescent="0.25">
      <c r="A542" s="3" t="s">
        <v>25043</v>
      </c>
      <c r="B542" s="3" t="s">
        <v>25044</v>
      </c>
      <c r="C542" s="2" t="s">
        <v>24387</v>
      </c>
      <c r="D542" s="2" t="s">
        <v>16</v>
      </c>
      <c r="E542" s="2" t="s">
        <v>155</v>
      </c>
      <c r="F542" s="2" t="s">
        <v>1095</v>
      </c>
      <c r="G542" s="3" t="s">
        <v>24348</v>
      </c>
      <c r="H542" s="2" t="s">
        <v>24349</v>
      </c>
      <c r="I542" s="2" t="s">
        <v>370</v>
      </c>
      <c r="J542" s="2" t="s">
        <v>370</v>
      </c>
      <c r="K542" s="3">
        <v>0</v>
      </c>
      <c r="L542" s="2" t="s">
        <v>14059</v>
      </c>
      <c r="M542" s="3" t="s">
        <v>14060</v>
      </c>
      <c r="N542" s="3" t="s">
        <v>1098</v>
      </c>
      <c r="O542" s="2" t="s">
        <v>24350</v>
      </c>
      <c r="P542" s="9" t="s">
        <v>14061</v>
      </c>
    </row>
    <row r="543" spans="1:16" x14ac:dyDescent="0.25">
      <c r="A543" s="3" t="s">
        <v>856</v>
      </c>
      <c r="B543" s="3" t="s">
        <v>25045</v>
      </c>
      <c r="C543" s="2" t="s">
        <v>24387</v>
      </c>
      <c r="D543" s="2" t="s">
        <v>16</v>
      </c>
      <c r="E543" s="2" t="s">
        <v>155</v>
      </c>
      <c r="F543" s="2" t="s">
        <v>1101</v>
      </c>
      <c r="G543" s="3" t="s">
        <v>24352</v>
      </c>
      <c r="H543" s="2" t="s">
        <v>24353</v>
      </c>
      <c r="I543" s="2" t="s">
        <v>370</v>
      </c>
      <c r="J543" s="2" t="s">
        <v>370</v>
      </c>
      <c r="K543" s="3">
        <v>1</v>
      </c>
      <c r="L543" s="2" t="s">
        <v>14063</v>
      </c>
      <c r="M543" s="3" t="s">
        <v>14064</v>
      </c>
      <c r="N543" s="3" t="s">
        <v>1098</v>
      </c>
      <c r="O543" s="2" t="s">
        <v>24354</v>
      </c>
      <c r="P543" s="9" t="s">
        <v>14065</v>
      </c>
    </row>
    <row r="544" spans="1:16" x14ac:dyDescent="0.25">
      <c r="A544" s="3" t="s">
        <v>857</v>
      </c>
      <c r="B544" s="3" t="s">
        <v>25046</v>
      </c>
      <c r="C544" s="2" t="s">
        <v>24387</v>
      </c>
      <c r="D544" s="2" t="s">
        <v>16</v>
      </c>
      <c r="E544" s="2" t="s">
        <v>155</v>
      </c>
      <c r="F544" s="2" t="s">
        <v>1101</v>
      </c>
      <c r="G544" s="3" t="s">
        <v>24356</v>
      </c>
      <c r="H544" s="2" t="s">
        <v>24353</v>
      </c>
      <c r="I544" s="2" t="s">
        <v>370</v>
      </c>
      <c r="J544" s="2" t="s">
        <v>370</v>
      </c>
      <c r="K544" s="3">
        <v>2</v>
      </c>
      <c r="L544" s="2" t="s">
        <v>14067</v>
      </c>
      <c r="M544" s="3" t="s">
        <v>14068</v>
      </c>
      <c r="N544" s="3" t="s">
        <v>1098</v>
      </c>
      <c r="O544" s="2" t="s">
        <v>24354</v>
      </c>
      <c r="P544" s="9" t="s">
        <v>14069</v>
      </c>
    </row>
    <row r="545" spans="1:16" x14ac:dyDescent="0.25">
      <c r="A545" s="3" t="s">
        <v>858</v>
      </c>
      <c r="B545" s="3" t="s">
        <v>25047</v>
      </c>
      <c r="C545" s="2" t="s">
        <v>24387</v>
      </c>
      <c r="D545" s="2" t="s">
        <v>16</v>
      </c>
      <c r="E545" s="2" t="s">
        <v>155</v>
      </c>
      <c r="F545" s="2" t="s">
        <v>1101</v>
      </c>
      <c r="G545" s="3" t="s">
        <v>24358</v>
      </c>
      <c r="H545" s="2" t="s">
        <v>24353</v>
      </c>
      <c r="I545" s="2" t="s">
        <v>370</v>
      </c>
      <c r="J545" s="2" t="s">
        <v>370</v>
      </c>
      <c r="K545" s="3">
        <v>3</v>
      </c>
      <c r="L545" s="2" t="s">
        <v>14071</v>
      </c>
      <c r="M545" s="3" t="s">
        <v>14072</v>
      </c>
      <c r="N545" s="3" t="s">
        <v>1098</v>
      </c>
      <c r="O545" s="2" t="s">
        <v>24354</v>
      </c>
      <c r="P545" s="9" t="s">
        <v>14073</v>
      </c>
    </row>
    <row r="546" spans="1:16" x14ac:dyDescent="0.25">
      <c r="A546" s="3" t="s">
        <v>859</v>
      </c>
      <c r="B546" s="3" t="s">
        <v>25048</v>
      </c>
      <c r="C546" s="2" t="s">
        <v>24387</v>
      </c>
      <c r="D546" s="2" t="s">
        <v>16</v>
      </c>
      <c r="E546" s="2" t="s">
        <v>155</v>
      </c>
      <c r="F546" s="2" t="s">
        <v>1101</v>
      </c>
      <c r="G546" s="3" t="s">
        <v>24360</v>
      </c>
      <c r="H546" s="2" t="s">
        <v>24353</v>
      </c>
      <c r="I546" s="2" t="s">
        <v>370</v>
      </c>
      <c r="J546" s="2" t="s">
        <v>370</v>
      </c>
      <c r="K546" s="3">
        <v>4</v>
      </c>
      <c r="L546" s="2" t="s">
        <v>14075</v>
      </c>
      <c r="M546" s="3" t="s">
        <v>14076</v>
      </c>
      <c r="N546" s="3" t="s">
        <v>1098</v>
      </c>
      <c r="O546" s="2" t="s">
        <v>24354</v>
      </c>
      <c r="P546" s="9" t="s">
        <v>14077</v>
      </c>
    </row>
    <row r="547" spans="1:16" x14ac:dyDescent="0.25">
      <c r="A547" s="3" t="s">
        <v>860</v>
      </c>
      <c r="B547" s="3" t="s">
        <v>25049</v>
      </c>
      <c r="C547" s="2" t="s">
        <v>24387</v>
      </c>
      <c r="D547" s="2" t="s">
        <v>16</v>
      </c>
      <c r="E547" s="2" t="s">
        <v>155</v>
      </c>
      <c r="F547" s="2" t="s">
        <v>1101</v>
      </c>
      <c r="G547" s="3" t="s">
        <v>24362</v>
      </c>
      <c r="H547" s="2" t="s">
        <v>24373</v>
      </c>
      <c r="I547" s="2" t="s">
        <v>405</v>
      </c>
      <c r="J547" s="2" t="s">
        <v>406</v>
      </c>
      <c r="K547" s="3">
        <v>1</v>
      </c>
      <c r="L547" s="2" t="s">
        <v>14091</v>
      </c>
      <c r="M547" s="3" t="s">
        <v>14092</v>
      </c>
      <c r="N547" s="3" t="s">
        <v>1098</v>
      </c>
      <c r="O547" s="2" t="s">
        <v>24374</v>
      </c>
      <c r="P547" s="9" t="s">
        <v>14093</v>
      </c>
    </row>
    <row r="548" spans="1:16" x14ac:dyDescent="0.25">
      <c r="A548" s="3" t="s">
        <v>25050</v>
      </c>
      <c r="B548" s="3" t="s">
        <v>25051</v>
      </c>
      <c r="C548" s="2" t="s">
        <v>24387</v>
      </c>
      <c r="D548" s="2" t="s">
        <v>16</v>
      </c>
      <c r="E548" s="2" t="s">
        <v>158</v>
      </c>
      <c r="F548" s="2" t="s">
        <v>1095</v>
      </c>
      <c r="G548" s="3" t="s">
        <v>24348</v>
      </c>
      <c r="H548" s="2" t="s">
        <v>24349</v>
      </c>
      <c r="I548" s="2" t="s">
        <v>380</v>
      </c>
      <c r="J548" s="2" t="s">
        <v>380</v>
      </c>
      <c r="K548" s="3">
        <v>0</v>
      </c>
      <c r="L548" s="2" t="s">
        <v>14115</v>
      </c>
      <c r="M548" s="3" t="s">
        <v>14116</v>
      </c>
      <c r="N548" s="3" t="s">
        <v>1098</v>
      </c>
      <c r="O548" s="2" t="s">
        <v>24350</v>
      </c>
      <c r="P548" s="9" t="s">
        <v>14117</v>
      </c>
    </row>
    <row r="549" spans="1:16" x14ac:dyDescent="0.25">
      <c r="A549" s="3" t="s">
        <v>862</v>
      </c>
      <c r="B549" s="3" t="s">
        <v>25052</v>
      </c>
      <c r="C549" s="2" t="s">
        <v>24387</v>
      </c>
      <c r="D549" s="2" t="s">
        <v>16</v>
      </c>
      <c r="E549" s="2" t="s">
        <v>158</v>
      </c>
      <c r="F549" s="2" t="s">
        <v>1101</v>
      </c>
      <c r="G549" s="3" t="s">
        <v>24352</v>
      </c>
      <c r="H549" s="2" t="s">
        <v>24353</v>
      </c>
      <c r="I549" s="2" t="s">
        <v>380</v>
      </c>
      <c r="J549" s="2" t="s">
        <v>380</v>
      </c>
      <c r="K549" s="3">
        <v>1</v>
      </c>
      <c r="L549" s="2" t="s">
        <v>14119</v>
      </c>
      <c r="M549" s="3" t="s">
        <v>14120</v>
      </c>
      <c r="N549" s="3" t="s">
        <v>1098</v>
      </c>
      <c r="O549" s="2" t="s">
        <v>24354</v>
      </c>
      <c r="P549" s="9" t="s">
        <v>14121</v>
      </c>
    </row>
    <row r="550" spans="1:16" x14ac:dyDescent="0.25">
      <c r="A550" s="3" t="s">
        <v>863</v>
      </c>
      <c r="B550" s="3" t="s">
        <v>25053</v>
      </c>
      <c r="C550" s="2" t="s">
        <v>24387</v>
      </c>
      <c r="D550" s="2" t="s">
        <v>16</v>
      </c>
      <c r="E550" s="2" t="s">
        <v>158</v>
      </c>
      <c r="F550" s="2" t="s">
        <v>1101</v>
      </c>
      <c r="G550" s="3" t="s">
        <v>24356</v>
      </c>
      <c r="H550" s="2" t="s">
        <v>24353</v>
      </c>
      <c r="I550" s="2" t="s">
        <v>380</v>
      </c>
      <c r="J550" s="2" t="s">
        <v>380</v>
      </c>
      <c r="K550" s="3">
        <v>2</v>
      </c>
      <c r="L550" s="2" t="s">
        <v>14123</v>
      </c>
      <c r="M550" s="3" t="s">
        <v>14124</v>
      </c>
      <c r="N550" s="3" t="s">
        <v>1098</v>
      </c>
      <c r="O550" s="2" t="s">
        <v>24354</v>
      </c>
      <c r="P550" s="9" t="s">
        <v>14125</v>
      </c>
    </row>
    <row r="551" spans="1:16" x14ac:dyDescent="0.25">
      <c r="A551" s="3" t="s">
        <v>864</v>
      </c>
      <c r="B551" s="3" t="s">
        <v>25054</v>
      </c>
      <c r="C551" s="2" t="s">
        <v>24387</v>
      </c>
      <c r="D551" s="2" t="s">
        <v>16</v>
      </c>
      <c r="E551" s="2" t="s">
        <v>158</v>
      </c>
      <c r="F551" s="2" t="s">
        <v>1101</v>
      </c>
      <c r="G551" s="3" t="s">
        <v>24358</v>
      </c>
      <c r="H551" s="2" t="s">
        <v>24353</v>
      </c>
      <c r="I551" s="2" t="s">
        <v>380</v>
      </c>
      <c r="J551" s="2" t="s">
        <v>380</v>
      </c>
      <c r="K551" s="3">
        <v>3</v>
      </c>
      <c r="L551" s="2" t="s">
        <v>14127</v>
      </c>
      <c r="M551" s="3" t="s">
        <v>14128</v>
      </c>
      <c r="N551" s="3" t="s">
        <v>1098</v>
      </c>
      <c r="O551" s="2" t="s">
        <v>24354</v>
      </c>
      <c r="P551" s="9" t="s">
        <v>14129</v>
      </c>
    </row>
    <row r="552" spans="1:16" x14ac:dyDescent="0.25">
      <c r="A552" s="3" t="s">
        <v>25055</v>
      </c>
      <c r="B552" s="3" t="s">
        <v>25056</v>
      </c>
      <c r="C552" s="2" t="s">
        <v>24387</v>
      </c>
      <c r="D552" s="2" t="s">
        <v>16</v>
      </c>
      <c r="E552" s="2" t="s">
        <v>158</v>
      </c>
      <c r="F552" s="2" t="s">
        <v>1101</v>
      </c>
      <c r="G552" s="3" t="s">
        <v>24360</v>
      </c>
      <c r="H552" s="2" t="s">
        <v>24353</v>
      </c>
      <c r="I552" s="2" t="s">
        <v>380</v>
      </c>
      <c r="J552" s="2" t="s">
        <v>380</v>
      </c>
      <c r="K552" s="3">
        <v>4</v>
      </c>
      <c r="L552" s="2" t="s">
        <v>14131</v>
      </c>
      <c r="M552" s="3" t="s">
        <v>14132</v>
      </c>
      <c r="N552" s="3" t="s">
        <v>1098</v>
      </c>
      <c r="O552" s="2" t="s">
        <v>24354</v>
      </c>
      <c r="P552" s="9" t="s">
        <v>14133</v>
      </c>
    </row>
    <row r="553" spans="1:16" x14ac:dyDescent="0.25">
      <c r="A553" s="3" t="s">
        <v>25057</v>
      </c>
      <c r="B553" s="3" t="s">
        <v>25058</v>
      </c>
      <c r="C553" s="2" t="s">
        <v>24387</v>
      </c>
      <c r="D553" s="2" t="s">
        <v>16</v>
      </c>
      <c r="E553" s="2" t="s">
        <v>158</v>
      </c>
      <c r="F553" s="2" t="s">
        <v>1101</v>
      </c>
      <c r="G553" s="3" t="s">
        <v>24362</v>
      </c>
      <c r="H553" s="2" t="s">
        <v>24373</v>
      </c>
      <c r="I553" s="2" t="s">
        <v>392</v>
      </c>
      <c r="J553" s="2" t="s">
        <v>393</v>
      </c>
      <c r="K553" s="3">
        <v>1</v>
      </c>
      <c r="L553" s="2" t="s">
        <v>14175</v>
      </c>
      <c r="M553" s="3" t="s">
        <v>14176</v>
      </c>
      <c r="N553" s="3" t="s">
        <v>1098</v>
      </c>
      <c r="O553" s="2" t="s">
        <v>24374</v>
      </c>
      <c r="P553" s="9" t="s">
        <v>14177</v>
      </c>
    </row>
    <row r="554" spans="1:16" x14ac:dyDescent="0.25">
      <c r="A554" s="3" t="s">
        <v>25059</v>
      </c>
      <c r="B554" s="3" t="s">
        <v>25060</v>
      </c>
      <c r="C554" s="2" t="s">
        <v>24387</v>
      </c>
      <c r="D554" s="2" t="s">
        <v>16</v>
      </c>
      <c r="E554" s="2" t="s">
        <v>179</v>
      </c>
      <c r="F554" s="2" t="s">
        <v>1095</v>
      </c>
      <c r="G554" s="3" t="s">
        <v>24348</v>
      </c>
      <c r="H554" s="2" t="s">
        <v>24349</v>
      </c>
      <c r="I554" s="2" t="s">
        <v>397</v>
      </c>
      <c r="J554" s="2" t="s">
        <v>398</v>
      </c>
      <c r="K554" s="3">
        <v>0</v>
      </c>
      <c r="L554" s="2" t="s">
        <v>14683</v>
      </c>
      <c r="M554" s="3" t="s">
        <v>14684</v>
      </c>
      <c r="N554" s="3" t="s">
        <v>1098</v>
      </c>
      <c r="O554" s="2" t="s">
        <v>24350</v>
      </c>
      <c r="P554" s="9" t="s">
        <v>14685</v>
      </c>
    </row>
    <row r="555" spans="1:16" x14ac:dyDescent="0.25">
      <c r="A555" s="3" t="s">
        <v>865</v>
      </c>
      <c r="B555" s="3" t="s">
        <v>25061</v>
      </c>
      <c r="C555" s="2" t="s">
        <v>24387</v>
      </c>
      <c r="D555" s="2" t="s">
        <v>16</v>
      </c>
      <c r="E555" s="2" t="s">
        <v>179</v>
      </c>
      <c r="F555" s="2" t="s">
        <v>1101</v>
      </c>
      <c r="G555" s="3" t="s">
        <v>24352</v>
      </c>
      <c r="H555" s="2" t="s">
        <v>24353</v>
      </c>
      <c r="I555" s="2" t="s">
        <v>397</v>
      </c>
      <c r="J555" s="2" t="s">
        <v>398</v>
      </c>
      <c r="K555" s="3">
        <v>1</v>
      </c>
      <c r="L555" s="2" t="s">
        <v>14687</v>
      </c>
      <c r="M555" s="3" t="s">
        <v>14688</v>
      </c>
      <c r="N555" s="3" t="s">
        <v>1098</v>
      </c>
      <c r="O555" s="2" t="s">
        <v>24354</v>
      </c>
      <c r="P555" s="9" t="s">
        <v>14689</v>
      </c>
    </row>
    <row r="556" spans="1:16" x14ac:dyDescent="0.25">
      <c r="A556" s="3" t="s">
        <v>866</v>
      </c>
      <c r="B556" s="3" t="s">
        <v>25062</v>
      </c>
      <c r="C556" s="2" t="s">
        <v>24387</v>
      </c>
      <c r="D556" s="2" t="s">
        <v>16</v>
      </c>
      <c r="E556" s="2" t="s">
        <v>179</v>
      </c>
      <c r="F556" s="2" t="s">
        <v>1101</v>
      </c>
      <c r="G556" s="3" t="s">
        <v>24356</v>
      </c>
      <c r="H556" s="2" t="s">
        <v>24353</v>
      </c>
      <c r="I556" s="2" t="s">
        <v>397</v>
      </c>
      <c r="J556" s="2" t="s">
        <v>398</v>
      </c>
      <c r="K556" s="3">
        <v>3</v>
      </c>
      <c r="L556" s="2" t="s">
        <v>14695</v>
      </c>
      <c r="M556" s="3" t="s">
        <v>14696</v>
      </c>
      <c r="N556" s="3" t="s">
        <v>1098</v>
      </c>
      <c r="O556" s="2" t="s">
        <v>24354</v>
      </c>
      <c r="P556" s="9" t="s">
        <v>14697</v>
      </c>
    </row>
    <row r="557" spans="1:16" x14ac:dyDescent="0.25">
      <c r="A557" s="3" t="s">
        <v>867</v>
      </c>
      <c r="B557" s="3" t="s">
        <v>25063</v>
      </c>
      <c r="C557" s="2" t="s">
        <v>24387</v>
      </c>
      <c r="D557" s="2" t="s">
        <v>16</v>
      </c>
      <c r="E557" s="2" t="s">
        <v>179</v>
      </c>
      <c r="F557" s="2" t="s">
        <v>1101</v>
      </c>
      <c r="G557" s="3" t="s">
        <v>24358</v>
      </c>
      <c r="H557" s="2" t="s">
        <v>24353</v>
      </c>
      <c r="I557" s="2" t="s">
        <v>397</v>
      </c>
      <c r="J557" s="2" t="s">
        <v>398</v>
      </c>
      <c r="K557" s="3">
        <v>4</v>
      </c>
      <c r="L557" s="2" t="s">
        <v>14699</v>
      </c>
      <c r="M557" s="3" t="s">
        <v>14700</v>
      </c>
      <c r="N557" s="3" t="s">
        <v>1098</v>
      </c>
      <c r="O557" s="2" t="s">
        <v>24354</v>
      </c>
      <c r="P557" s="9" t="s">
        <v>14701</v>
      </c>
    </row>
    <row r="558" spans="1:16" x14ac:dyDescent="0.25">
      <c r="A558" s="3" t="s">
        <v>868</v>
      </c>
      <c r="B558" s="3" t="s">
        <v>25064</v>
      </c>
      <c r="C558" s="2" t="s">
        <v>24387</v>
      </c>
      <c r="D558" s="2" t="s">
        <v>16</v>
      </c>
      <c r="E558" s="2" t="s">
        <v>179</v>
      </c>
      <c r="F558" s="2" t="s">
        <v>1101</v>
      </c>
      <c r="G558" s="3" t="s">
        <v>24360</v>
      </c>
      <c r="H558" s="2" t="s">
        <v>24353</v>
      </c>
      <c r="I558" s="2" t="s">
        <v>397</v>
      </c>
      <c r="J558" s="2" t="s">
        <v>398</v>
      </c>
      <c r="K558" s="3">
        <v>5</v>
      </c>
      <c r="L558" s="2" t="s">
        <v>14703</v>
      </c>
      <c r="M558" s="3" t="s">
        <v>14704</v>
      </c>
      <c r="N558" s="3" t="s">
        <v>1098</v>
      </c>
      <c r="O558" s="2" t="s">
        <v>24354</v>
      </c>
      <c r="P558" s="9" t="s">
        <v>14705</v>
      </c>
    </row>
    <row r="559" spans="1:16" x14ac:dyDescent="0.25">
      <c r="A559" s="3" t="s">
        <v>869</v>
      </c>
      <c r="B559" s="3" t="s">
        <v>25065</v>
      </c>
      <c r="C559" s="2" t="s">
        <v>24387</v>
      </c>
      <c r="D559" s="2" t="s">
        <v>16</v>
      </c>
      <c r="E559" s="2" t="s">
        <v>179</v>
      </c>
      <c r="F559" s="2" t="s">
        <v>1101</v>
      </c>
      <c r="G559" s="3" t="s">
        <v>24362</v>
      </c>
      <c r="H559" s="2" t="s">
        <v>24353</v>
      </c>
      <c r="I559" s="2" t="s">
        <v>397</v>
      </c>
      <c r="J559" s="2" t="s">
        <v>398</v>
      </c>
      <c r="K559" s="3">
        <v>8</v>
      </c>
      <c r="L559" s="2" t="s">
        <v>14715</v>
      </c>
      <c r="M559" s="3" t="s">
        <v>14716</v>
      </c>
      <c r="N559" s="3" t="s">
        <v>1098</v>
      </c>
      <c r="O559" s="2" t="s">
        <v>24354</v>
      </c>
      <c r="P559" s="9" t="s">
        <v>14717</v>
      </c>
    </row>
    <row r="560" spans="1:16" x14ac:dyDescent="0.25">
      <c r="A560" s="3" t="s">
        <v>870</v>
      </c>
      <c r="B560" s="3" t="s">
        <v>25066</v>
      </c>
      <c r="C560" s="2" t="s">
        <v>24387</v>
      </c>
      <c r="D560" s="2" t="s">
        <v>16</v>
      </c>
      <c r="E560" s="2" t="s">
        <v>179</v>
      </c>
      <c r="F560" s="2" t="s">
        <v>1101</v>
      </c>
      <c r="G560" s="3" t="s">
        <v>24364</v>
      </c>
      <c r="H560" s="2" t="s">
        <v>24353</v>
      </c>
      <c r="I560" s="2" t="s">
        <v>397</v>
      </c>
      <c r="J560" s="2" t="s">
        <v>398</v>
      </c>
      <c r="K560" s="3">
        <v>9</v>
      </c>
      <c r="L560" s="2" t="s">
        <v>14719</v>
      </c>
      <c r="M560" s="3" t="s">
        <v>14720</v>
      </c>
      <c r="N560" s="3" t="s">
        <v>1098</v>
      </c>
      <c r="O560" s="2" t="s">
        <v>24354</v>
      </c>
      <c r="P560" s="9" t="s">
        <v>14721</v>
      </c>
    </row>
    <row r="561" spans="1:16" x14ac:dyDescent="0.25">
      <c r="A561" s="3" t="s">
        <v>871</v>
      </c>
      <c r="B561" s="3" t="s">
        <v>25067</v>
      </c>
      <c r="C561" s="2" t="s">
        <v>24387</v>
      </c>
      <c r="D561" s="2" t="s">
        <v>16</v>
      </c>
      <c r="E561" s="2" t="s">
        <v>179</v>
      </c>
      <c r="F561" s="2" t="s">
        <v>1101</v>
      </c>
      <c r="G561" s="3" t="s">
        <v>24366</v>
      </c>
      <c r="H561" s="2" t="s">
        <v>24373</v>
      </c>
      <c r="I561" s="2" t="s">
        <v>385</v>
      </c>
      <c r="J561" s="2" t="s">
        <v>385</v>
      </c>
      <c r="K561" s="3">
        <v>3</v>
      </c>
      <c r="L561" s="2" t="s">
        <v>14871</v>
      </c>
      <c r="M561" s="3" t="s">
        <v>14872</v>
      </c>
      <c r="N561" s="3" t="s">
        <v>1098</v>
      </c>
      <c r="O561" s="2" t="s">
        <v>24374</v>
      </c>
      <c r="P561" s="9" t="s">
        <v>14873</v>
      </c>
    </row>
    <row r="562" spans="1:16" x14ac:dyDescent="0.25">
      <c r="A562" s="3" t="s">
        <v>872</v>
      </c>
      <c r="B562" s="3" t="s">
        <v>25068</v>
      </c>
      <c r="C562" s="2" t="s">
        <v>24387</v>
      </c>
      <c r="D562" s="2" t="s">
        <v>16</v>
      </c>
      <c r="E562" s="2" t="s">
        <v>179</v>
      </c>
      <c r="F562" s="2" t="s">
        <v>1101</v>
      </c>
      <c r="G562" s="3" t="s">
        <v>24368</v>
      </c>
      <c r="H562" s="2" t="s">
        <v>24373</v>
      </c>
      <c r="I562" s="2" t="s">
        <v>364</v>
      </c>
      <c r="J562" s="2" t="s">
        <v>365</v>
      </c>
      <c r="K562" s="3">
        <v>1</v>
      </c>
      <c r="L562" s="2" t="s">
        <v>14423</v>
      </c>
      <c r="M562" s="3" t="s">
        <v>14424</v>
      </c>
      <c r="N562" s="3" t="s">
        <v>1098</v>
      </c>
      <c r="O562" s="2" t="s">
        <v>24374</v>
      </c>
      <c r="P562" s="9" t="s">
        <v>14425</v>
      </c>
    </row>
    <row r="563" spans="1:16" x14ac:dyDescent="0.25">
      <c r="A563" s="3" t="s">
        <v>873</v>
      </c>
      <c r="B563" s="3" t="s">
        <v>25069</v>
      </c>
      <c r="C563" s="2" t="s">
        <v>24387</v>
      </c>
      <c r="D563" s="2" t="s">
        <v>16</v>
      </c>
      <c r="E563" s="2" t="s">
        <v>179</v>
      </c>
      <c r="F563" s="2" t="s">
        <v>1101</v>
      </c>
      <c r="G563" s="3" t="s">
        <v>24370</v>
      </c>
      <c r="H563" s="2" t="s">
        <v>24373</v>
      </c>
      <c r="I563" s="2" t="s">
        <v>370</v>
      </c>
      <c r="J563" s="2" t="s">
        <v>370</v>
      </c>
      <c r="K563" s="3">
        <v>1</v>
      </c>
      <c r="L563" s="2" t="s">
        <v>14511</v>
      </c>
      <c r="M563" s="3" t="s">
        <v>14512</v>
      </c>
      <c r="N563" s="3" t="s">
        <v>1098</v>
      </c>
      <c r="O563" s="2" t="s">
        <v>24374</v>
      </c>
      <c r="P563" s="9" t="s">
        <v>14513</v>
      </c>
    </row>
    <row r="564" spans="1:16" x14ac:dyDescent="0.25">
      <c r="A564" s="3" t="s">
        <v>25070</v>
      </c>
      <c r="B564" s="3" t="s">
        <v>25071</v>
      </c>
      <c r="C564" s="2" t="s">
        <v>24387</v>
      </c>
      <c r="D564" s="2" t="s">
        <v>16</v>
      </c>
      <c r="E564" s="2" t="s">
        <v>161</v>
      </c>
      <c r="F564" s="2" t="s">
        <v>1095</v>
      </c>
      <c r="G564" s="3" t="s">
        <v>24348</v>
      </c>
      <c r="H564" s="2" t="s">
        <v>24349</v>
      </c>
      <c r="I564" s="2" t="s">
        <v>392</v>
      </c>
      <c r="J564" s="2" t="s">
        <v>393</v>
      </c>
      <c r="K564" s="3">
        <v>0</v>
      </c>
      <c r="L564" s="2" t="s">
        <v>14931</v>
      </c>
      <c r="M564" s="3" t="s">
        <v>14932</v>
      </c>
      <c r="N564" s="3" t="s">
        <v>1098</v>
      </c>
      <c r="O564" s="2" t="s">
        <v>24350</v>
      </c>
      <c r="P564" s="9" t="s">
        <v>14933</v>
      </c>
    </row>
    <row r="565" spans="1:16" x14ac:dyDescent="0.25">
      <c r="A565" s="3" t="s">
        <v>881</v>
      </c>
      <c r="B565" s="3" t="s">
        <v>25072</v>
      </c>
      <c r="C565" s="2" t="s">
        <v>24387</v>
      </c>
      <c r="D565" s="2" t="s">
        <v>16</v>
      </c>
      <c r="E565" s="2" t="s">
        <v>161</v>
      </c>
      <c r="F565" s="2" t="s">
        <v>1101</v>
      </c>
      <c r="G565" s="3" t="s">
        <v>24352</v>
      </c>
      <c r="H565" s="2" t="s">
        <v>24353</v>
      </c>
      <c r="I565" s="2" t="s">
        <v>392</v>
      </c>
      <c r="J565" s="2" t="s">
        <v>393</v>
      </c>
      <c r="K565" s="3">
        <v>1</v>
      </c>
      <c r="L565" s="2" t="s">
        <v>14935</v>
      </c>
      <c r="M565" s="3" t="s">
        <v>14936</v>
      </c>
      <c r="N565" s="3" t="s">
        <v>1098</v>
      </c>
      <c r="O565" s="2" t="s">
        <v>24354</v>
      </c>
      <c r="P565" s="9" t="s">
        <v>14937</v>
      </c>
    </row>
    <row r="566" spans="1:16" x14ac:dyDescent="0.25">
      <c r="A566" s="3" t="s">
        <v>882</v>
      </c>
      <c r="B566" s="3" t="s">
        <v>25073</v>
      </c>
      <c r="C566" s="2" t="s">
        <v>24387</v>
      </c>
      <c r="D566" s="2" t="s">
        <v>16</v>
      </c>
      <c r="E566" s="2" t="s">
        <v>161</v>
      </c>
      <c r="F566" s="2" t="s">
        <v>1101</v>
      </c>
      <c r="G566" s="3" t="s">
        <v>24356</v>
      </c>
      <c r="H566" s="2" t="s">
        <v>24353</v>
      </c>
      <c r="I566" s="2" t="s">
        <v>392</v>
      </c>
      <c r="J566" s="2" t="s">
        <v>393</v>
      </c>
      <c r="K566" s="3">
        <v>2</v>
      </c>
      <c r="L566" s="2" t="s">
        <v>14939</v>
      </c>
      <c r="M566" s="3" t="s">
        <v>14940</v>
      </c>
      <c r="N566" s="3" t="s">
        <v>1098</v>
      </c>
      <c r="O566" s="2" t="s">
        <v>24354</v>
      </c>
      <c r="P566" s="9" t="s">
        <v>14941</v>
      </c>
    </row>
    <row r="567" spans="1:16" x14ac:dyDescent="0.25">
      <c r="A567" s="3" t="s">
        <v>25074</v>
      </c>
      <c r="B567" s="3" t="s">
        <v>25075</v>
      </c>
      <c r="C567" s="2" t="s">
        <v>24387</v>
      </c>
      <c r="D567" s="2" t="s">
        <v>16</v>
      </c>
      <c r="E567" s="2" t="s">
        <v>161</v>
      </c>
      <c r="F567" s="2" t="s">
        <v>1101</v>
      </c>
      <c r="G567" s="3" t="s">
        <v>24358</v>
      </c>
      <c r="H567" s="2" t="s">
        <v>24353</v>
      </c>
      <c r="I567" s="2" t="s">
        <v>392</v>
      </c>
      <c r="J567" s="2" t="s">
        <v>393</v>
      </c>
      <c r="K567" s="3">
        <v>3</v>
      </c>
      <c r="L567" s="2" t="s">
        <v>14943</v>
      </c>
      <c r="M567" s="3" t="s">
        <v>14944</v>
      </c>
      <c r="N567" s="3" t="s">
        <v>1098</v>
      </c>
      <c r="O567" s="2" t="s">
        <v>24354</v>
      </c>
      <c r="P567" s="9" t="s">
        <v>14945</v>
      </c>
    </row>
    <row r="568" spans="1:16" x14ac:dyDescent="0.25">
      <c r="A568" s="3" t="s">
        <v>25076</v>
      </c>
      <c r="B568" s="3" t="s">
        <v>25077</v>
      </c>
      <c r="C568" s="2" t="s">
        <v>24387</v>
      </c>
      <c r="D568" s="2" t="s">
        <v>16</v>
      </c>
      <c r="E568" s="2" t="s">
        <v>161</v>
      </c>
      <c r="F568" s="2" t="s">
        <v>1101</v>
      </c>
      <c r="G568" s="3" t="s">
        <v>24360</v>
      </c>
      <c r="H568" s="2" t="s">
        <v>24353</v>
      </c>
      <c r="I568" s="2" t="s">
        <v>392</v>
      </c>
      <c r="J568" s="2" t="s">
        <v>393</v>
      </c>
      <c r="K568" s="3">
        <v>4</v>
      </c>
      <c r="L568" s="2" t="s">
        <v>14947</v>
      </c>
      <c r="M568" s="3" t="s">
        <v>14948</v>
      </c>
      <c r="N568" s="3" t="s">
        <v>1098</v>
      </c>
      <c r="O568" s="2" t="s">
        <v>24354</v>
      </c>
      <c r="P568" s="9" t="s">
        <v>14949</v>
      </c>
    </row>
    <row r="569" spans="1:16" x14ac:dyDescent="0.25">
      <c r="A569" s="3" t="s">
        <v>25078</v>
      </c>
      <c r="B569" s="3" t="s">
        <v>25079</v>
      </c>
      <c r="C569" s="2" t="s">
        <v>24387</v>
      </c>
      <c r="D569" s="2" t="s">
        <v>16</v>
      </c>
      <c r="E569" s="2" t="s">
        <v>161</v>
      </c>
      <c r="F569" s="2" t="s">
        <v>1101</v>
      </c>
      <c r="G569" s="3" t="s">
        <v>24362</v>
      </c>
      <c r="H569" s="2" t="s">
        <v>24373</v>
      </c>
      <c r="I569" s="2" t="s">
        <v>382</v>
      </c>
      <c r="J569" s="2" t="s">
        <v>383</v>
      </c>
      <c r="K569" s="3">
        <v>1</v>
      </c>
      <c r="L569" s="2" t="s">
        <v>14907</v>
      </c>
      <c r="M569" s="3" t="s">
        <v>14908</v>
      </c>
      <c r="N569" s="3" t="s">
        <v>1098</v>
      </c>
      <c r="O569" s="2" t="s">
        <v>24374</v>
      </c>
      <c r="P569" s="9" t="s">
        <v>14909</v>
      </c>
    </row>
    <row r="570" spans="1:16" x14ac:dyDescent="0.25">
      <c r="A570" s="3" t="s">
        <v>25080</v>
      </c>
      <c r="B570" s="3" t="s">
        <v>25081</v>
      </c>
      <c r="C570" s="2" t="s">
        <v>24387</v>
      </c>
      <c r="D570" s="2" t="s">
        <v>16</v>
      </c>
      <c r="E570" s="2" t="s">
        <v>164</v>
      </c>
      <c r="F570" s="2" t="s">
        <v>1095</v>
      </c>
      <c r="G570" s="3" t="s">
        <v>24348</v>
      </c>
      <c r="H570" s="2" t="s">
        <v>24349</v>
      </c>
      <c r="I570" s="2" t="s">
        <v>419</v>
      </c>
      <c r="J570" s="2" t="s">
        <v>420</v>
      </c>
      <c r="K570" s="3">
        <v>0</v>
      </c>
      <c r="L570" s="2" t="s">
        <v>14987</v>
      </c>
      <c r="M570" s="3" t="s">
        <v>14988</v>
      </c>
      <c r="N570" s="3" t="s">
        <v>1098</v>
      </c>
      <c r="O570" s="2" t="s">
        <v>24350</v>
      </c>
      <c r="P570" s="9" t="s">
        <v>14989</v>
      </c>
    </row>
    <row r="571" spans="1:16" x14ac:dyDescent="0.25">
      <c r="A571" s="3" t="s">
        <v>883</v>
      </c>
      <c r="B571" s="3" t="s">
        <v>25082</v>
      </c>
      <c r="C571" s="2" t="s">
        <v>24387</v>
      </c>
      <c r="D571" s="2" t="s">
        <v>16</v>
      </c>
      <c r="E571" s="2" t="s">
        <v>164</v>
      </c>
      <c r="F571" s="2" t="s">
        <v>1101</v>
      </c>
      <c r="G571" s="3" t="s">
        <v>24352</v>
      </c>
      <c r="H571" s="2" t="s">
        <v>24353</v>
      </c>
      <c r="I571" s="2" t="s">
        <v>419</v>
      </c>
      <c r="J571" s="2" t="s">
        <v>420</v>
      </c>
      <c r="K571" s="3">
        <v>1</v>
      </c>
      <c r="L571" s="2" t="s">
        <v>14991</v>
      </c>
      <c r="M571" s="3" t="s">
        <v>14992</v>
      </c>
      <c r="N571" s="3" t="s">
        <v>1098</v>
      </c>
      <c r="O571" s="2" t="s">
        <v>24354</v>
      </c>
      <c r="P571" s="9" t="s">
        <v>14993</v>
      </c>
    </row>
    <row r="572" spans="1:16" x14ac:dyDescent="0.25">
      <c r="A572" s="3" t="s">
        <v>884</v>
      </c>
      <c r="B572" s="3" t="s">
        <v>25083</v>
      </c>
      <c r="C572" s="2" t="s">
        <v>24387</v>
      </c>
      <c r="D572" s="2" t="s">
        <v>16</v>
      </c>
      <c r="E572" s="2" t="s">
        <v>164</v>
      </c>
      <c r="F572" s="2" t="s">
        <v>1101</v>
      </c>
      <c r="G572" s="3" t="s">
        <v>24356</v>
      </c>
      <c r="H572" s="2" t="s">
        <v>24353</v>
      </c>
      <c r="I572" s="2" t="s">
        <v>419</v>
      </c>
      <c r="J572" s="2" t="s">
        <v>420</v>
      </c>
      <c r="K572" s="3">
        <v>2</v>
      </c>
      <c r="L572" s="2" t="s">
        <v>14995</v>
      </c>
      <c r="M572" s="3" t="s">
        <v>14996</v>
      </c>
      <c r="N572" s="3" t="s">
        <v>1098</v>
      </c>
      <c r="O572" s="2" t="s">
        <v>24354</v>
      </c>
      <c r="P572" s="9" t="s">
        <v>14997</v>
      </c>
    </row>
    <row r="573" spans="1:16" x14ac:dyDescent="0.25">
      <c r="A573" s="3" t="s">
        <v>25084</v>
      </c>
      <c r="B573" s="3" t="s">
        <v>25085</v>
      </c>
      <c r="C573" s="2" t="s">
        <v>24387</v>
      </c>
      <c r="D573" s="2" t="s">
        <v>16</v>
      </c>
      <c r="E573" s="2" t="s">
        <v>164</v>
      </c>
      <c r="F573" s="2" t="s">
        <v>1101</v>
      </c>
      <c r="G573" s="3" t="s">
        <v>24358</v>
      </c>
      <c r="H573" s="2" t="s">
        <v>24353</v>
      </c>
      <c r="I573" s="2" t="s">
        <v>419</v>
      </c>
      <c r="J573" s="2" t="s">
        <v>420</v>
      </c>
      <c r="K573" s="3">
        <v>3</v>
      </c>
      <c r="L573" s="2" t="s">
        <v>14999</v>
      </c>
      <c r="M573" s="3" t="s">
        <v>15000</v>
      </c>
      <c r="N573" s="3" t="s">
        <v>1098</v>
      </c>
      <c r="O573" s="2" t="s">
        <v>24354</v>
      </c>
      <c r="P573" s="9" t="s">
        <v>15001</v>
      </c>
    </row>
    <row r="574" spans="1:16" x14ac:dyDescent="0.25">
      <c r="A574" s="3" t="s">
        <v>25086</v>
      </c>
      <c r="B574" s="3" t="s">
        <v>25087</v>
      </c>
      <c r="C574" s="2" t="s">
        <v>24387</v>
      </c>
      <c r="D574" s="2" t="s">
        <v>16</v>
      </c>
      <c r="E574" s="2" t="s">
        <v>164</v>
      </c>
      <c r="F574" s="2" t="s">
        <v>1101</v>
      </c>
      <c r="G574" s="3" t="s">
        <v>24360</v>
      </c>
      <c r="H574" s="2" t="s">
        <v>24353</v>
      </c>
      <c r="I574" s="2" t="s">
        <v>419</v>
      </c>
      <c r="J574" s="2" t="s">
        <v>420</v>
      </c>
      <c r="K574" s="3">
        <v>4</v>
      </c>
      <c r="L574" s="2" t="s">
        <v>15003</v>
      </c>
      <c r="M574" s="3" t="s">
        <v>15004</v>
      </c>
      <c r="N574" s="3" t="s">
        <v>1098</v>
      </c>
      <c r="O574" s="2" t="s">
        <v>24354</v>
      </c>
      <c r="P574" s="9" t="s">
        <v>15005</v>
      </c>
    </row>
    <row r="575" spans="1:16" x14ac:dyDescent="0.25">
      <c r="A575" s="3" t="s">
        <v>25088</v>
      </c>
      <c r="B575" s="3" t="s">
        <v>25089</v>
      </c>
      <c r="C575" s="2" t="s">
        <v>24387</v>
      </c>
      <c r="D575" s="2" t="s">
        <v>16</v>
      </c>
      <c r="E575" s="2" t="s">
        <v>164</v>
      </c>
      <c r="F575" s="2" t="s">
        <v>1101</v>
      </c>
      <c r="G575" s="3" t="s">
        <v>24362</v>
      </c>
      <c r="H575" s="2" t="s">
        <v>24373</v>
      </c>
      <c r="I575" s="2" t="s">
        <v>367</v>
      </c>
      <c r="J575" s="2" t="s">
        <v>368</v>
      </c>
      <c r="K575" s="3">
        <v>1</v>
      </c>
      <c r="L575" s="2" t="s">
        <v>14963</v>
      </c>
      <c r="M575" s="3" t="s">
        <v>14964</v>
      </c>
      <c r="N575" s="3" t="s">
        <v>1098</v>
      </c>
      <c r="O575" s="2" t="s">
        <v>24374</v>
      </c>
      <c r="P575" s="9" t="s">
        <v>14965</v>
      </c>
    </row>
    <row r="576" spans="1:16" x14ac:dyDescent="0.25">
      <c r="A576" s="3" t="s">
        <v>25090</v>
      </c>
      <c r="B576" s="3" t="s">
        <v>25091</v>
      </c>
      <c r="C576" s="2" t="s">
        <v>24387</v>
      </c>
      <c r="D576" s="2" t="s">
        <v>16</v>
      </c>
      <c r="E576" s="2" t="s">
        <v>167</v>
      </c>
      <c r="F576" s="2" t="s">
        <v>1095</v>
      </c>
      <c r="G576" s="3" t="s">
        <v>24348</v>
      </c>
      <c r="H576" s="2" t="s">
        <v>24349</v>
      </c>
      <c r="I576" s="2" t="s">
        <v>382</v>
      </c>
      <c r="J576" s="2" t="s">
        <v>383</v>
      </c>
      <c r="K576" s="3">
        <v>0</v>
      </c>
      <c r="L576" s="2" t="s">
        <v>15043</v>
      </c>
      <c r="M576" s="3" t="s">
        <v>15044</v>
      </c>
      <c r="N576" s="3" t="s">
        <v>1098</v>
      </c>
      <c r="O576" s="2" t="s">
        <v>24350</v>
      </c>
      <c r="P576" s="9" t="s">
        <v>15045</v>
      </c>
    </row>
    <row r="577" spans="1:16" x14ac:dyDescent="0.25">
      <c r="A577" s="3" t="s">
        <v>885</v>
      </c>
      <c r="B577" s="3" t="s">
        <v>25092</v>
      </c>
      <c r="C577" s="2" t="s">
        <v>24387</v>
      </c>
      <c r="D577" s="2" t="s">
        <v>16</v>
      </c>
      <c r="E577" s="2" t="s">
        <v>167</v>
      </c>
      <c r="F577" s="2" t="s">
        <v>1101</v>
      </c>
      <c r="G577" s="3" t="s">
        <v>24352</v>
      </c>
      <c r="H577" s="2" t="s">
        <v>24353</v>
      </c>
      <c r="I577" s="2" t="s">
        <v>382</v>
      </c>
      <c r="J577" s="2" t="s">
        <v>383</v>
      </c>
      <c r="K577" s="3">
        <v>1</v>
      </c>
      <c r="L577" s="2" t="s">
        <v>15047</v>
      </c>
      <c r="M577" s="3" t="s">
        <v>15048</v>
      </c>
      <c r="N577" s="3" t="s">
        <v>1098</v>
      </c>
      <c r="O577" s="2" t="s">
        <v>24354</v>
      </c>
      <c r="P577" s="9" t="s">
        <v>15049</v>
      </c>
    </row>
    <row r="578" spans="1:16" x14ac:dyDescent="0.25">
      <c r="A578" s="3" t="s">
        <v>886</v>
      </c>
      <c r="B578" s="3" t="s">
        <v>25093</v>
      </c>
      <c r="C578" s="2" t="s">
        <v>24387</v>
      </c>
      <c r="D578" s="2" t="s">
        <v>16</v>
      </c>
      <c r="E578" s="2" t="s">
        <v>167</v>
      </c>
      <c r="F578" s="2" t="s">
        <v>1101</v>
      </c>
      <c r="G578" s="3" t="s">
        <v>24356</v>
      </c>
      <c r="H578" s="2" t="s">
        <v>24353</v>
      </c>
      <c r="I578" s="2" t="s">
        <v>382</v>
      </c>
      <c r="J578" s="2" t="s">
        <v>383</v>
      </c>
      <c r="K578" s="3">
        <v>2</v>
      </c>
      <c r="L578" s="2" t="s">
        <v>15051</v>
      </c>
      <c r="M578" s="3" t="s">
        <v>15052</v>
      </c>
      <c r="N578" s="3" t="s">
        <v>1098</v>
      </c>
      <c r="O578" s="2" t="s">
        <v>24354</v>
      </c>
      <c r="P578" s="9" t="s">
        <v>15053</v>
      </c>
    </row>
    <row r="579" spans="1:16" x14ac:dyDescent="0.25">
      <c r="A579" s="3" t="s">
        <v>887</v>
      </c>
      <c r="B579" s="3" t="s">
        <v>25094</v>
      </c>
      <c r="C579" s="2" t="s">
        <v>24387</v>
      </c>
      <c r="D579" s="2" t="s">
        <v>16</v>
      </c>
      <c r="E579" s="2" t="s">
        <v>167</v>
      </c>
      <c r="F579" s="2" t="s">
        <v>1101</v>
      </c>
      <c r="G579" s="3" t="s">
        <v>24358</v>
      </c>
      <c r="H579" s="2" t="s">
        <v>24353</v>
      </c>
      <c r="I579" s="2" t="s">
        <v>382</v>
      </c>
      <c r="J579" s="2" t="s">
        <v>383</v>
      </c>
      <c r="K579" s="3">
        <v>3</v>
      </c>
      <c r="L579" s="2" t="s">
        <v>15055</v>
      </c>
      <c r="M579" s="3" t="s">
        <v>15056</v>
      </c>
      <c r="N579" s="3" t="s">
        <v>1098</v>
      </c>
      <c r="O579" s="2" t="s">
        <v>24354</v>
      </c>
      <c r="P579" s="9" t="s">
        <v>15057</v>
      </c>
    </row>
    <row r="580" spans="1:16" x14ac:dyDescent="0.25">
      <c r="A580" s="3" t="s">
        <v>888</v>
      </c>
      <c r="B580" s="3" t="s">
        <v>25095</v>
      </c>
      <c r="C580" s="2" t="s">
        <v>24387</v>
      </c>
      <c r="D580" s="2" t="s">
        <v>16</v>
      </c>
      <c r="E580" s="2" t="s">
        <v>167</v>
      </c>
      <c r="F580" s="2" t="s">
        <v>1101</v>
      </c>
      <c r="G580" s="3" t="s">
        <v>24360</v>
      </c>
      <c r="H580" s="2" t="s">
        <v>24353</v>
      </c>
      <c r="I580" s="2" t="s">
        <v>382</v>
      </c>
      <c r="J580" s="2" t="s">
        <v>383</v>
      </c>
      <c r="K580" s="3">
        <v>4</v>
      </c>
      <c r="L580" s="2" t="s">
        <v>15059</v>
      </c>
      <c r="M580" s="3" t="s">
        <v>15060</v>
      </c>
      <c r="N580" s="3" t="s">
        <v>1098</v>
      </c>
      <c r="O580" s="2" t="s">
        <v>24354</v>
      </c>
      <c r="P580" s="9" t="s">
        <v>15061</v>
      </c>
    </row>
    <row r="581" spans="1:16" x14ac:dyDescent="0.25">
      <c r="A581" s="3" t="s">
        <v>25096</v>
      </c>
      <c r="B581" s="3" t="s">
        <v>25097</v>
      </c>
      <c r="C581" s="2" t="s">
        <v>24387</v>
      </c>
      <c r="D581" s="2" t="s">
        <v>16</v>
      </c>
      <c r="E581" s="2" t="s">
        <v>167</v>
      </c>
      <c r="F581" s="2" t="s">
        <v>1101</v>
      </c>
      <c r="G581" s="3" t="s">
        <v>24362</v>
      </c>
      <c r="H581" s="2" t="s">
        <v>24373</v>
      </c>
      <c r="I581" s="2" t="s">
        <v>380</v>
      </c>
      <c r="J581" s="2" t="s">
        <v>380</v>
      </c>
      <c r="K581" s="3">
        <v>1</v>
      </c>
      <c r="L581" s="2" t="s">
        <v>15019</v>
      </c>
      <c r="M581" s="3" t="s">
        <v>15020</v>
      </c>
      <c r="N581" s="3" t="s">
        <v>1098</v>
      </c>
      <c r="O581" s="2" t="s">
        <v>24374</v>
      </c>
      <c r="P581" s="9" t="s">
        <v>15021</v>
      </c>
    </row>
    <row r="582" spans="1:16" x14ac:dyDescent="0.25">
      <c r="A582" s="3" t="s">
        <v>25098</v>
      </c>
      <c r="B582" s="3" t="s">
        <v>25099</v>
      </c>
      <c r="C582" s="2" t="s">
        <v>24387</v>
      </c>
      <c r="D582" s="2" t="s">
        <v>16</v>
      </c>
      <c r="E582" s="2" t="s">
        <v>170</v>
      </c>
      <c r="F582" s="2" t="s">
        <v>1095</v>
      </c>
      <c r="G582" s="3" t="s">
        <v>24348</v>
      </c>
      <c r="H582" s="2" t="s">
        <v>24349</v>
      </c>
      <c r="I582" s="2" t="s">
        <v>367</v>
      </c>
      <c r="J582" s="2" t="s">
        <v>368</v>
      </c>
      <c r="K582" s="3">
        <v>0</v>
      </c>
      <c r="L582" s="2" t="s">
        <v>15127</v>
      </c>
      <c r="M582" s="3" t="s">
        <v>15128</v>
      </c>
      <c r="N582" s="3" t="s">
        <v>1098</v>
      </c>
      <c r="O582" s="2" t="s">
        <v>24350</v>
      </c>
      <c r="P582" s="9" t="s">
        <v>15129</v>
      </c>
    </row>
    <row r="583" spans="1:16" x14ac:dyDescent="0.25">
      <c r="A583" s="3" t="s">
        <v>889</v>
      </c>
      <c r="B583" s="3" t="s">
        <v>25100</v>
      </c>
      <c r="C583" s="2" t="s">
        <v>24387</v>
      </c>
      <c r="D583" s="2" t="s">
        <v>16</v>
      </c>
      <c r="E583" s="2" t="s">
        <v>170</v>
      </c>
      <c r="F583" s="2" t="s">
        <v>1101</v>
      </c>
      <c r="G583" s="3" t="s">
        <v>24352</v>
      </c>
      <c r="H583" s="2" t="s">
        <v>24353</v>
      </c>
      <c r="I583" s="2" t="s">
        <v>367</v>
      </c>
      <c r="J583" s="2" t="s">
        <v>368</v>
      </c>
      <c r="K583" s="3">
        <v>1</v>
      </c>
      <c r="L583" s="2" t="s">
        <v>15131</v>
      </c>
      <c r="M583" s="3" t="s">
        <v>15132</v>
      </c>
      <c r="N583" s="3" t="s">
        <v>1098</v>
      </c>
      <c r="O583" s="2" t="s">
        <v>24354</v>
      </c>
      <c r="P583" s="9" t="s">
        <v>15133</v>
      </c>
    </row>
    <row r="584" spans="1:16" x14ac:dyDescent="0.25">
      <c r="A584" s="3" t="s">
        <v>890</v>
      </c>
      <c r="B584" s="3" t="s">
        <v>25101</v>
      </c>
      <c r="C584" s="2" t="s">
        <v>24387</v>
      </c>
      <c r="D584" s="2" t="s">
        <v>16</v>
      </c>
      <c r="E584" s="2" t="s">
        <v>170</v>
      </c>
      <c r="F584" s="2" t="s">
        <v>1101</v>
      </c>
      <c r="G584" s="3" t="s">
        <v>24356</v>
      </c>
      <c r="H584" s="2" t="s">
        <v>24353</v>
      </c>
      <c r="I584" s="2" t="s">
        <v>367</v>
      </c>
      <c r="J584" s="2" t="s">
        <v>368</v>
      </c>
      <c r="K584" s="3">
        <v>2</v>
      </c>
      <c r="L584" s="2" t="s">
        <v>15135</v>
      </c>
      <c r="M584" s="3" t="s">
        <v>15136</v>
      </c>
      <c r="N584" s="3" t="s">
        <v>1098</v>
      </c>
      <c r="O584" s="2" t="s">
        <v>24354</v>
      </c>
      <c r="P584" s="9" t="s">
        <v>15137</v>
      </c>
    </row>
    <row r="585" spans="1:16" x14ac:dyDescent="0.25">
      <c r="A585" s="3" t="s">
        <v>891</v>
      </c>
      <c r="B585" s="3" t="s">
        <v>25102</v>
      </c>
      <c r="C585" s="2" t="s">
        <v>24387</v>
      </c>
      <c r="D585" s="2" t="s">
        <v>16</v>
      </c>
      <c r="E585" s="2" t="s">
        <v>170</v>
      </c>
      <c r="F585" s="2" t="s">
        <v>1101</v>
      </c>
      <c r="G585" s="3" t="s">
        <v>24358</v>
      </c>
      <c r="H585" s="2" t="s">
        <v>24353</v>
      </c>
      <c r="I585" s="2" t="s">
        <v>367</v>
      </c>
      <c r="J585" s="2" t="s">
        <v>368</v>
      </c>
      <c r="K585" s="3">
        <v>3</v>
      </c>
      <c r="L585" s="2" t="s">
        <v>15139</v>
      </c>
      <c r="M585" s="3" t="s">
        <v>15140</v>
      </c>
      <c r="N585" s="3" t="s">
        <v>1098</v>
      </c>
      <c r="O585" s="2" t="s">
        <v>24354</v>
      </c>
      <c r="P585" s="9" t="s">
        <v>15141</v>
      </c>
    </row>
    <row r="586" spans="1:16" x14ac:dyDescent="0.25">
      <c r="A586" s="3" t="s">
        <v>25103</v>
      </c>
      <c r="B586" s="3" t="s">
        <v>25104</v>
      </c>
      <c r="C586" s="2" t="s">
        <v>24387</v>
      </c>
      <c r="D586" s="2" t="s">
        <v>16</v>
      </c>
      <c r="E586" s="2" t="s">
        <v>170</v>
      </c>
      <c r="F586" s="2" t="s">
        <v>1101</v>
      </c>
      <c r="G586" s="3" t="s">
        <v>24360</v>
      </c>
      <c r="H586" s="2" t="s">
        <v>24353</v>
      </c>
      <c r="I586" s="2" t="s">
        <v>367</v>
      </c>
      <c r="J586" s="2" t="s">
        <v>368</v>
      </c>
      <c r="K586" s="3">
        <v>4</v>
      </c>
      <c r="L586" s="2" t="s">
        <v>15143</v>
      </c>
      <c r="M586" s="3" t="s">
        <v>15144</v>
      </c>
      <c r="N586" s="3" t="s">
        <v>1098</v>
      </c>
      <c r="O586" s="2" t="s">
        <v>24354</v>
      </c>
      <c r="P586" s="9" t="s">
        <v>15145</v>
      </c>
    </row>
    <row r="587" spans="1:16" x14ac:dyDescent="0.25">
      <c r="A587" s="3" t="s">
        <v>25105</v>
      </c>
      <c r="B587" s="3" t="s">
        <v>25106</v>
      </c>
      <c r="C587" s="2" t="s">
        <v>24387</v>
      </c>
      <c r="D587" s="2" t="s">
        <v>16</v>
      </c>
      <c r="E587" s="2" t="s">
        <v>170</v>
      </c>
      <c r="F587" s="2" t="s">
        <v>1101</v>
      </c>
      <c r="G587" s="3" t="s">
        <v>24362</v>
      </c>
      <c r="H587" s="2" t="s">
        <v>24373</v>
      </c>
      <c r="I587" s="2" t="s">
        <v>397</v>
      </c>
      <c r="J587" s="2" t="s">
        <v>398</v>
      </c>
      <c r="K587" s="3">
        <v>1</v>
      </c>
      <c r="L587" s="2" t="s">
        <v>15187</v>
      </c>
      <c r="M587" s="3" t="s">
        <v>15188</v>
      </c>
      <c r="N587" s="3" t="s">
        <v>1098</v>
      </c>
      <c r="O587" s="2" t="s">
        <v>24374</v>
      </c>
      <c r="P587" s="9" t="s">
        <v>15189</v>
      </c>
    </row>
    <row r="588" spans="1:16" x14ac:dyDescent="0.25">
      <c r="A588" s="3" t="s">
        <v>25107</v>
      </c>
      <c r="B588" s="3" t="s">
        <v>25108</v>
      </c>
      <c r="C588" s="2" t="s">
        <v>24387</v>
      </c>
      <c r="D588" s="2" t="s">
        <v>16</v>
      </c>
      <c r="E588" s="2" t="s">
        <v>173</v>
      </c>
      <c r="F588" s="2" t="s">
        <v>1095</v>
      </c>
      <c r="G588" s="3" t="s">
        <v>24348</v>
      </c>
      <c r="H588" s="2" t="s">
        <v>24349</v>
      </c>
      <c r="I588" s="2" t="s">
        <v>367</v>
      </c>
      <c r="J588" s="2" t="s">
        <v>368</v>
      </c>
      <c r="K588" s="3">
        <v>0</v>
      </c>
      <c r="L588" s="2" t="s">
        <v>15211</v>
      </c>
      <c r="M588" s="3" t="s">
        <v>15212</v>
      </c>
      <c r="N588" s="3" t="s">
        <v>1098</v>
      </c>
      <c r="O588" s="2" t="s">
        <v>24350</v>
      </c>
      <c r="P588" s="9" t="s">
        <v>15213</v>
      </c>
    </row>
    <row r="589" spans="1:16" x14ac:dyDescent="0.25">
      <c r="A589" s="3" t="s">
        <v>892</v>
      </c>
      <c r="B589" s="3" t="s">
        <v>25109</v>
      </c>
      <c r="C589" s="2" t="s">
        <v>24387</v>
      </c>
      <c r="D589" s="2" t="s">
        <v>16</v>
      </c>
      <c r="E589" s="2" t="s">
        <v>173</v>
      </c>
      <c r="F589" s="2" t="s">
        <v>1101</v>
      </c>
      <c r="G589" s="3" t="s">
        <v>24352</v>
      </c>
      <c r="H589" s="2" t="s">
        <v>24353</v>
      </c>
      <c r="I589" s="2" t="s">
        <v>367</v>
      </c>
      <c r="J589" s="2" t="s">
        <v>368</v>
      </c>
      <c r="K589" s="3">
        <v>1</v>
      </c>
      <c r="L589" s="2" t="s">
        <v>15215</v>
      </c>
      <c r="M589" s="3" t="s">
        <v>15216</v>
      </c>
      <c r="N589" s="3" t="s">
        <v>1098</v>
      </c>
      <c r="O589" s="2" t="s">
        <v>24354</v>
      </c>
      <c r="P589" s="9" t="s">
        <v>15217</v>
      </c>
    </row>
    <row r="590" spans="1:16" x14ac:dyDescent="0.25">
      <c r="A590" s="3" t="s">
        <v>893</v>
      </c>
      <c r="B590" s="3" t="s">
        <v>25110</v>
      </c>
      <c r="C590" s="2" t="s">
        <v>24387</v>
      </c>
      <c r="D590" s="2" t="s">
        <v>16</v>
      </c>
      <c r="E590" s="2" t="s">
        <v>173</v>
      </c>
      <c r="F590" s="2" t="s">
        <v>1101</v>
      </c>
      <c r="G590" s="3" t="s">
        <v>24356</v>
      </c>
      <c r="H590" s="2" t="s">
        <v>24353</v>
      </c>
      <c r="I590" s="2" t="s">
        <v>367</v>
      </c>
      <c r="J590" s="2" t="s">
        <v>368</v>
      </c>
      <c r="K590" s="3">
        <v>2</v>
      </c>
      <c r="L590" s="2" t="s">
        <v>15219</v>
      </c>
      <c r="M590" s="3" t="s">
        <v>15220</v>
      </c>
      <c r="N590" s="3" t="s">
        <v>1098</v>
      </c>
      <c r="O590" s="2" t="s">
        <v>24354</v>
      </c>
      <c r="P590" s="9" t="s">
        <v>15221</v>
      </c>
    </row>
    <row r="591" spans="1:16" x14ac:dyDescent="0.25">
      <c r="A591" s="3" t="s">
        <v>894</v>
      </c>
      <c r="B591" s="3" t="s">
        <v>25111</v>
      </c>
      <c r="C591" s="2" t="s">
        <v>24387</v>
      </c>
      <c r="D591" s="2" t="s">
        <v>16</v>
      </c>
      <c r="E591" s="2" t="s">
        <v>173</v>
      </c>
      <c r="F591" s="2" t="s">
        <v>1101</v>
      </c>
      <c r="G591" s="3" t="s">
        <v>24358</v>
      </c>
      <c r="H591" s="2" t="s">
        <v>24353</v>
      </c>
      <c r="I591" s="2" t="s">
        <v>367</v>
      </c>
      <c r="J591" s="2" t="s">
        <v>368</v>
      </c>
      <c r="K591" s="3">
        <v>3</v>
      </c>
      <c r="L591" s="2" t="s">
        <v>15223</v>
      </c>
      <c r="M591" s="3" t="s">
        <v>15224</v>
      </c>
      <c r="N591" s="3" t="s">
        <v>1098</v>
      </c>
      <c r="O591" s="2" t="s">
        <v>24354</v>
      </c>
      <c r="P591" s="9" t="s">
        <v>15225</v>
      </c>
    </row>
    <row r="592" spans="1:16" x14ac:dyDescent="0.25">
      <c r="A592" s="3" t="s">
        <v>895</v>
      </c>
      <c r="B592" s="3" t="s">
        <v>25112</v>
      </c>
      <c r="C592" s="2" t="s">
        <v>24387</v>
      </c>
      <c r="D592" s="2" t="s">
        <v>16</v>
      </c>
      <c r="E592" s="2" t="s">
        <v>173</v>
      </c>
      <c r="F592" s="2" t="s">
        <v>1101</v>
      </c>
      <c r="G592" s="3" t="s">
        <v>24360</v>
      </c>
      <c r="H592" s="2" t="s">
        <v>24353</v>
      </c>
      <c r="I592" s="2" t="s">
        <v>367</v>
      </c>
      <c r="J592" s="2" t="s">
        <v>368</v>
      </c>
      <c r="K592" s="3">
        <v>4</v>
      </c>
      <c r="L592" s="2" t="s">
        <v>15227</v>
      </c>
      <c r="M592" s="3" t="s">
        <v>15228</v>
      </c>
      <c r="N592" s="3" t="s">
        <v>1098</v>
      </c>
      <c r="O592" s="2" t="s">
        <v>24354</v>
      </c>
      <c r="P592" s="9" t="s">
        <v>15229</v>
      </c>
    </row>
    <row r="593" spans="1:16" x14ac:dyDescent="0.25">
      <c r="A593" s="3" t="s">
        <v>25113</v>
      </c>
      <c r="B593" s="3" t="s">
        <v>25114</v>
      </c>
      <c r="C593" s="2" t="s">
        <v>24387</v>
      </c>
      <c r="D593" s="2" t="s">
        <v>16</v>
      </c>
      <c r="E593" s="2" t="s">
        <v>173</v>
      </c>
      <c r="F593" s="2" t="s">
        <v>1101</v>
      </c>
      <c r="G593" s="3" t="s">
        <v>24362</v>
      </c>
      <c r="H593" s="2" t="s">
        <v>24373</v>
      </c>
      <c r="I593" s="2" t="s">
        <v>370</v>
      </c>
      <c r="J593" s="2" t="s">
        <v>370</v>
      </c>
      <c r="K593" s="3">
        <v>1</v>
      </c>
      <c r="L593" s="2" t="s">
        <v>15271</v>
      </c>
      <c r="M593" s="3" t="s">
        <v>15272</v>
      </c>
      <c r="N593" s="3" t="s">
        <v>1098</v>
      </c>
      <c r="O593" s="2" t="s">
        <v>24374</v>
      </c>
      <c r="P593" s="9" t="s">
        <v>15273</v>
      </c>
    </row>
    <row r="594" spans="1:16" x14ac:dyDescent="0.25">
      <c r="A594" s="3" t="s">
        <v>25115</v>
      </c>
      <c r="B594" s="3" t="s">
        <v>25116</v>
      </c>
      <c r="C594" s="2" t="s">
        <v>24387</v>
      </c>
      <c r="D594" s="2" t="s">
        <v>16</v>
      </c>
      <c r="E594" s="2" t="s">
        <v>176</v>
      </c>
      <c r="F594" s="2" t="s">
        <v>1095</v>
      </c>
      <c r="G594" s="3" t="s">
        <v>24348</v>
      </c>
      <c r="H594" s="2" t="s">
        <v>24349</v>
      </c>
      <c r="I594" s="2" t="s">
        <v>367</v>
      </c>
      <c r="J594" s="2" t="s">
        <v>368</v>
      </c>
      <c r="K594" s="3">
        <v>0</v>
      </c>
      <c r="L594" s="2" t="s">
        <v>15323</v>
      </c>
      <c r="M594" s="3" t="s">
        <v>15324</v>
      </c>
      <c r="N594" s="3" t="s">
        <v>1098</v>
      </c>
      <c r="O594" s="2" t="s">
        <v>24350</v>
      </c>
      <c r="P594" s="9" t="s">
        <v>15325</v>
      </c>
    </row>
    <row r="595" spans="1:16" x14ac:dyDescent="0.25">
      <c r="A595" s="3" t="s">
        <v>896</v>
      </c>
      <c r="B595" s="3" t="s">
        <v>25117</v>
      </c>
      <c r="C595" s="2" t="s">
        <v>24387</v>
      </c>
      <c r="D595" s="2" t="s">
        <v>16</v>
      </c>
      <c r="E595" s="2" t="s">
        <v>176</v>
      </c>
      <c r="F595" s="2" t="s">
        <v>1101</v>
      </c>
      <c r="G595" s="3" t="s">
        <v>24352</v>
      </c>
      <c r="H595" s="2" t="s">
        <v>24353</v>
      </c>
      <c r="I595" s="2" t="s">
        <v>367</v>
      </c>
      <c r="J595" s="2" t="s">
        <v>368</v>
      </c>
      <c r="K595" s="3">
        <v>1</v>
      </c>
      <c r="L595" s="2" t="s">
        <v>15327</v>
      </c>
      <c r="M595" s="3" t="s">
        <v>15328</v>
      </c>
      <c r="N595" s="3" t="s">
        <v>1098</v>
      </c>
      <c r="O595" s="2" t="s">
        <v>24354</v>
      </c>
      <c r="P595" s="9" t="s">
        <v>15329</v>
      </c>
    </row>
    <row r="596" spans="1:16" x14ac:dyDescent="0.25">
      <c r="A596" s="3" t="s">
        <v>897</v>
      </c>
      <c r="B596" s="3" t="s">
        <v>25118</v>
      </c>
      <c r="C596" s="2" t="s">
        <v>24387</v>
      </c>
      <c r="D596" s="2" t="s">
        <v>16</v>
      </c>
      <c r="E596" s="2" t="s">
        <v>176</v>
      </c>
      <c r="F596" s="2" t="s">
        <v>1101</v>
      </c>
      <c r="G596" s="3" t="s">
        <v>24356</v>
      </c>
      <c r="H596" s="2" t="s">
        <v>24353</v>
      </c>
      <c r="I596" s="2" t="s">
        <v>367</v>
      </c>
      <c r="J596" s="2" t="s">
        <v>368</v>
      </c>
      <c r="K596" s="3">
        <v>2</v>
      </c>
      <c r="L596" s="2" t="s">
        <v>15331</v>
      </c>
      <c r="M596" s="3" t="s">
        <v>15332</v>
      </c>
      <c r="N596" s="3" t="s">
        <v>1098</v>
      </c>
      <c r="O596" s="2" t="s">
        <v>24354</v>
      </c>
      <c r="P596" s="9" t="s">
        <v>15333</v>
      </c>
    </row>
    <row r="597" spans="1:16" x14ac:dyDescent="0.25">
      <c r="A597" s="3" t="s">
        <v>898</v>
      </c>
      <c r="B597" s="3" t="s">
        <v>25119</v>
      </c>
      <c r="C597" s="2" t="s">
        <v>24387</v>
      </c>
      <c r="D597" s="2" t="s">
        <v>16</v>
      </c>
      <c r="E597" s="2" t="s">
        <v>176</v>
      </c>
      <c r="F597" s="2" t="s">
        <v>1101</v>
      </c>
      <c r="G597" s="3" t="s">
        <v>24358</v>
      </c>
      <c r="H597" s="2" t="s">
        <v>24353</v>
      </c>
      <c r="I597" s="2" t="s">
        <v>367</v>
      </c>
      <c r="J597" s="2" t="s">
        <v>368</v>
      </c>
      <c r="K597" s="3">
        <v>3</v>
      </c>
      <c r="L597" s="2" t="s">
        <v>15335</v>
      </c>
      <c r="M597" s="3" t="s">
        <v>15336</v>
      </c>
      <c r="N597" s="3" t="s">
        <v>1098</v>
      </c>
      <c r="O597" s="2" t="s">
        <v>24354</v>
      </c>
      <c r="P597" s="9" t="s">
        <v>15337</v>
      </c>
    </row>
    <row r="598" spans="1:16" x14ac:dyDescent="0.25">
      <c r="A598" s="3" t="s">
        <v>25120</v>
      </c>
      <c r="B598" s="3" t="s">
        <v>25121</v>
      </c>
      <c r="C598" s="2" t="s">
        <v>24387</v>
      </c>
      <c r="D598" s="2" t="s">
        <v>16</v>
      </c>
      <c r="E598" s="2" t="s">
        <v>176</v>
      </c>
      <c r="F598" s="2" t="s">
        <v>1101</v>
      </c>
      <c r="G598" s="3" t="s">
        <v>24360</v>
      </c>
      <c r="H598" s="2" t="s">
        <v>24353</v>
      </c>
      <c r="I598" s="2" t="s">
        <v>367</v>
      </c>
      <c r="J598" s="2" t="s">
        <v>368</v>
      </c>
      <c r="K598" s="3">
        <v>4</v>
      </c>
      <c r="L598" s="2" t="s">
        <v>15339</v>
      </c>
      <c r="M598" s="3" t="s">
        <v>15340</v>
      </c>
      <c r="N598" s="3" t="s">
        <v>1098</v>
      </c>
      <c r="O598" s="2" t="s">
        <v>24354</v>
      </c>
      <c r="P598" s="9" t="s">
        <v>15341</v>
      </c>
    </row>
    <row r="599" spans="1:16" x14ac:dyDescent="0.25">
      <c r="A599" s="3" t="s">
        <v>25122</v>
      </c>
      <c r="B599" s="3" t="s">
        <v>25123</v>
      </c>
      <c r="C599" s="2" t="s">
        <v>24387</v>
      </c>
      <c r="D599" s="2" t="s">
        <v>16</v>
      </c>
      <c r="E599" s="2" t="s">
        <v>176</v>
      </c>
      <c r="F599" s="2" t="s">
        <v>1101</v>
      </c>
      <c r="G599" s="3" t="s">
        <v>24362</v>
      </c>
      <c r="H599" s="2" t="s">
        <v>24373</v>
      </c>
      <c r="I599" s="2" t="s">
        <v>378</v>
      </c>
      <c r="J599" s="2" t="s">
        <v>378</v>
      </c>
      <c r="K599" s="3">
        <v>1</v>
      </c>
      <c r="L599" s="2" t="s">
        <v>15355</v>
      </c>
      <c r="M599" s="3" t="s">
        <v>15356</v>
      </c>
      <c r="N599" s="3" t="s">
        <v>1098</v>
      </c>
      <c r="O599" s="2" t="s">
        <v>24374</v>
      </c>
      <c r="P599" s="9" t="s">
        <v>15357</v>
      </c>
    </row>
    <row r="600" spans="1:16" x14ac:dyDescent="0.25">
      <c r="A600" s="3" t="s">
        <v>25124</v>
      </c>
      <c r="B600" s="3" t="s">
        <v>25125</v>
      </c>
      <c r="C600" s="2" t="s">
        <v>24347</v>
      </c>
      <c r="D600" s="2" t="s">
        <v>34</v>
      </c>
      <c r="E600" s="2" t="s">
        <v>12</v>
      </c>
      <c r="F600" s="2" t="s">
        <v>18037</v>
      </c>
      <c r="G600" s="3" t="s">
        <v>24348</v>
      </c>
      <c r="H600" s="2" t="s">
        <v>24349</v>
      </c>
      <c r="I600" s="2" t="s">
        <v>367</v>
      </c>
      <c r="J600" s="2" t="s">
        <v>368</v>
      </c>
      <c r="K600" s="3">
        <v>0</v>
      </c>
      <c r="L600" s="2" t="s">
        <v>21073</v>
      </c>
      <c r="M600" s="3" t="s">
        <v>21074</v>
      </c>
      <c r="N600" s="3" t="s">
        <v>1098</v>
      </c>
      <c r="O600" s="2" t="s">
        <v>24350</v>
      </c>
      <c r="P600" s="9" t="s">
        <v>21075</v>
      </c>
    </row>
    <row r="601" spans="1:16" x14ac:dyDescent="0.25">
      <c r="A601" s="3" t="s">
        <v>899</v>
      </c>
      <c r="B601" s="3" t="s">
        <v>25126</v>
      </c>
      <c r="C601" s="2" t="s">
        <v>24347</v>
      </c>
      <c r="D601" s="2" t="s">
        <v>34</v>
      </c>
      <c r="E601" s="2" t="s">
        <v>12</v>
      </c>
      <c r="F601" s="2" t="s">
        <v>18042</v>
      </c>
      <c r="G601" s="3" t="s">
        <v>24352</v>
      </c>
      <c r="H601" s="2" t="s">
        <v>24353</v>
      </c>
      <c r="I601" s="2" t="s">
        <v>367</v>
      </c>
      <c r="J601" s="2" t="s">
        <v>368</v>
      </c>
      <c r="K601" s="3">
        <v>1</v>
      </c>
      <c r="L601" s="2" t="s">
        <v>21077</v>
      </c>
      <c r="M601" s="3" t="s">
        <v>21078</v>
      </c>
      <c r="N601" s="3" t="s">
        <v>1098</v>
      </c>
      <c r="O601" s="2" t="s">
        <v>24354</v>
      </c>
      <c r="P601" s="9" t="s">
        <v>21079</v>
      </c>
    </row>
    <row r="602" spans="1:16" x14ac:dyDescent="0.25">
      <c r="A602" s="3" t="s">
        <v>900</v>
      </c>
      <c r="B602" s="3" t="s">
        <v>25127</v>
      </c>
      <c r="C602" s="2" t="s">
        <v>24347</v>
      </c>
      <c r="D602" s="2" t="s">
        <v>34</v>
      </c>
      <c r="E602" s="2" t="s">
        <v>12</v>
      </c>
      <c r="F602" s="2" t="s">
        <v>18042</v>
      </c>
      <c r="G602" s="3" t="s">
        <v>24356</v>
      </c>
      <c r="H602" s="2" t="s">
        <v>24353</v>
      </c>
      <c r="I602" s="2" t="s">
        <v>367</v>
      </c>
      <c r="J602" s="2" t="s">
        <v>368</v>
      </c>
      <c r="K602" s="3">
        <v>2</v>
      </c>
      <c r="L602" s="2" t="s">
        <v>21081</v>
      </c>
      <c r="M602" s="3" t="s">
        <v>21082</v>
      </c>
      <c r="N602" s="3" t="s">
        <v>1098</v>
      </c>
      <c r="O602" s="2" t="s">
        <v>24354</v>
      </c>
      <c r="P602" s="9" t="s">
        <v>21083</v>
      </c>
    </row>
    <row r="603" spans="1:16" x14ac:dyDescent="0.25">
      <c r="A603" s="3" t="s">
        <v>901</v>
      </c>
      <c r="B603" s="3" t="s">
        <v>25128</v>
      </c>
      <c r="C603" s="2" t="s">
        <v>24347</v>
      </c>
      <c r="D603" s="2" t="s">
        <v>34</v>
      </c>
      <c r="E603" s="2" t="s">
        <v>12</v>
      </c>
      <c r="F603" s="2" t="s">
        <v>18042</v>
      </c>
      <c r="G603" s="3" t="s">
        <v>24358</v>
      </c>
      <c r="H603" s="2" t="s">
        <v>24353</v>
      </c>
      <c r="I603" s="2" t="s">
        <v>367</v>
      </c>
      <c r="J603" s="2" t="s">
        <v>368</v>
      </c>
      <c r="K603" s="3">
        <v>3</v>
      </c>
      <c r="L603" s="2" t="s">
        <v>21085</v>
      </c>
      <c r="M603" s="3" t="s">
        <v>21086</v>
      </c>
      <c r="N603" s="3" t="s">
        <v>1098</v>
      </c>
      <c r="O603" s="2" t="s">
        <v>24354</v>
      </c>
      <c r="P603" s="9" t="s">
        <v>21087</v>
      </c>
    </row>
    <row r="604" spans="1:16" x14ac:dyDescent="0.25">
      <c r="A604" s="3" t="s">
        <v>902</v>
      </c>
      <c r="B604" s="3" t="s">
        <v>25129</v>
      </c>
      <c r="C604" s="2" t="s">
        <v>24347</v>
      </c>
      <c r="D604" s="2" t="s">
        <v>34</v>
      </c>
      <c r="E604" s="2" t="s">
        <v>12</v>
      </c>
      <c r="F604" s="2" t="s">
        <v>18042</v>
      </c>
      <c r="G604" s="3" t="s">
        <v>24360</v>
      </c>
      <c r="H604" s="2" t="s">
        <v>24353</v>
      </c>
      <c r="I604" s="2" t="s">
        <v>367</v>
      </c>
      <c r="J604" s="2" t="s">
        <v>368</v>
      </c>
      <c r="K604" s="3">
        <v>4</v>
      </c>
      <c r="L604" s="2" t="s">
        <v>21089</v>
      </c>
      <c r="M604" s="3" t="s">
        <v>21090</v>
      </c>
      <c r="N604" s="3" t="s">
        <v>1098</v>
      </c>
      <c r="O604" s="2" t="s">
        <v>24354</v>
      </c>
      <c r="P604" s="9" t="s">
        <v>21091</v>
      </c>
    </row>
    <row r="605" spans="1:16" x14ac:dyDescent="0.25">
      <c r="A605" s="3" t="s">
        <v>903</v>
      </c>
      <c r="B605" s="3" t="s">
        <v>25130</v>
      </c>
      <c r="C605" s="2" t="s">
        <v>24347</v>
      </c>
      <c r="D605" s="2" t="s">
        <v>34</v>
      </c>
      <c r="E605" s="2" t="s">
        <v>12</v>
      </c>
      <c r="F605" s="2" t="s">
        <v>18042</v>
      </c>
      <c r="G605" s="3" t="s">
        <v>24362</v>
      </c>
      <c r="H605" s="2" t="s">
        <v>24373</v>
      </c>
      <c r="I605" s="2" t="s">
        <v>392</v>
      </c>
      <c r="J605" s="2" t="s">
        <v>393</v>
      </c>
      <c r="K605" s="3">
        <v>1</v>
      </c>
      <c r="L605" s="2" t="s">
        <v>21189</v>
      </c>
      <c r="M605" s="3" t="s">
        <v>21190</v>
      </c>
      <c r="N605" s="3" t="s">
        <v>1098</v>
      </c>
      <c r="O605" s="2" t="s">
        <v>24374</v>
      </c>
      <c r="P605" s="9" t="s">
        <v>21191</v>
      </c>
    </row>
    <row r="606" spans="1:16" x14ac:dyDescent="0.25">
      <c r="A606" s="3" t="s">
        <v>25131</v>
      </c>
      <c r="B606" s="3" t="s">
        <v>25132</v>
      </c>
      <c r="C606" s="2" t="s">
        <v>24387</v>
      </c>
      <c r="D606" s="2" t="s">
        <v>34</v>
      </c>
      <c r="E606" s="2" t="s">
        <v>278</v>
      </c>
      <c r="F606" s="2" t="s">
        <v>1095</v>
      </c>
      <c r="G606" s="3" t="s">
        <v>24348</v>
      </c>
      <c r="H606" s="2" t="s">
        <v>24349</v>
      </c>
      <c r="I606" s="2" t="s">
        <v>382</v>
      </c>
      <c r="J606" s="2" t="s">
        <v>383</v>
      </c>
      <c r="K606" s="3">
        <v>0</v>
      </c>
      <c r="L606" s="2" t="s">
        <v>15435</v>
      </c>
      <c r="M606" s="3" t="s">
        <v>15436</v>
      </c>
      <c r="N606" s="3" t="s">
        <v>1098</v>
      </c>
      <c r="O606" s="2" t="s">
        <v>24350</v>
      </c>
      <c r="P606" s="9" t="s">
        <v>15437</v>
      </c>
    </row>
    <row r="607" spans="1:16" x14ac:dyDescent="0.25">
      <c r="A607" s="3" t="s">
        <v>905</v>
      </c>
      <c r="B607" s="3" t="s">
        <v>25133</v>
      </c>
      <c r="C607" s="2" t="s">
        <v>24387</v>
      </c>
      <c r="D607" s="2" t="s">
        <v>34</v>
      </c>
      <c r="E607" s="2" t="s">
        <v>278</v>
      </c>
      <c r="F607" s="2" t="s">
        <v>1101</v>
      </c>
      <c r="G607" s="3" t="s">
        <v>24352</v>
      </c>
      <c r="H607" s="2" t="s">
        <v>24353</v>
      </c>
      <c r="I607" s="2" t="s">
        <v>382</v>
      </c>
      <c r="J607" s="2" t="s">
        <v>383</v>
      </c>
      <c r="K607" s="3">
        <v>1</v>
      </c>
      <c r="L607" s="2" t="s">
        <v>15439</v>
      </c>
      <c r="M607" s="3" t="s">
        <v>15440</v>
      </c>
      <c r="N607" s="3" t="s">
        <v>1098</v>
      </c>
      <c r="O607" s="2" t="s">
        <v>24354</v>
      </c>
      <c r="P607" s="9" t="s">
        <v>15441</v>
      </c>
    </row>
    <row r="608" spans="1:16" x14ac:dyDescent="0.25">
      <c r="A608" s="3" t="s">
        <v>906</v>
      </c>
      <c r="B608" s="3" t="s">
        <v>25134</v>
      </c>
      <c r="C608" s="2" t="s">
        <v>24387</v>
      </c>
      <c r="D608" s="2" t="s">
        <v>34</v>
      </c>
      <c r="E608" s="2" t="s">
        <v>278</v>
      </c>
      <c r="F608" s="2" t="s">
        <v>1101</v>
      </c>
      <c r="G608" s="3" t="s">
        <v>24356</v>
      </c>
      <c r="H608" s="2" t="s">
        <v>24353</v>
      </c>
      <c r="I608" s="2" t="s">
        <v>382</v>
      </c>
      <c r="J608" s="2" t="s">
        <v>383</v>
      </c>
      <c r="K608" s="3">
        <v>2</v>
      </c>
      <c r="L608" s="2" t="s">
        <v>15443</v>
      </c>
      <c r="M608" s="3" t="s">
        <v>15444</v>
      </c>
      <c r="N608" s="3" t="s">
        <v>1098</v>
      </c>
      <c r="O608" s="2" t="s">
        <v>24354</v>
      </c>
      <c r="P608" s="9" t="s">
        <v>15445</v>
      </c>
    </row>
    <row r="609" spans="1:16" x14ac:dyDescent="0.25">
      <c r="A609" s="3" t="s">
        <v>907</v>
      </c>
      <c r="B609" s="3" t="s">
        <v>25135</v>
      </c>
      <c r="C609" s="2" t="s">
        <v>24387</v>
      </c>
      <c r="D609" s="2" t="s">
        <v>34</v>
      </c>
      <c r="E609" s="2" t="s">
        <v>278</v>
      </c>
      <c r="F609" s="2" t="s">
        <v>1101</v>
      </c>
      <c r="G609" s="3" t="s">
        <v>24358</v>
      </c>
      <c r="H609" s="2" t="s">
        <v>24353</v>
      </c>
      <c r="I609" s="2" t="s">
        <v>382</v>
      </c>
      <c r="J609" s="2" t="s">
        <v>383</v>
      </c>
      <c r="K609" s="3">
        <v>3</v>
      </c>
      <c r="L609" s="2" t="s">
        <v>15447</v>
      </c>
      <c r="M609" s="3" t="s">
        <v>15448</v>
      </c>
      <c r="N609" s="3" t="s">
        <v>1098</v>
      </c>
      <c r="O609" s="2" t="s">
        <v>24354</v>
      </c>
      <c r="P609" s="9" t="s">
        <v>15449</v>
      </c>
    </row>
    <row r="610" spans="1:16" x14ac:dyDescent="0.25">
      <c r="A610" s="3" t="s">
        <v>908</v>
      </c>
      <c r="B610" s="3" t="s">
        <v>25136</v>
      </c>
      <c r="C610" s="2" t="s">
        <v>24387</v>
      </c>
      <c r="D610" s="2" t="s">
        <v>34</v>
      </c>
      <c r="E610" s="2" t="s">
        <v>278</v>
      </c>
      <c r="F610" s="2" t="s">
        <v>1101</v>
      </c>
      <c r="G610" s="3" t="s">
        <v>24360</v>
      </c>
      <c r="H610" s="2" t="s">
        <v>24353</v>
      </c>
      <c r="I610" s="2" t="s">
        <v>382</v>
      </c>
      <c r="J610" s="2" t="s">
        <v>383</v>
      </c>
      <c r="K610" s="3">
        <v>4</v>
      </c>
      <c r="L610" s="2" t="s">
        <v>15451</v>
      </c>
      <c r="M610" s="3" t="s">
        <v>15452</v>
      </c>
      <c r="N610" s="3" t="s">
        <v>1098</v>
      </c>
      <c r="O610" s="2" t="s">
        <v>24354</v>
      </c>
      <c r="P610" s="9" t="s">
        <v>15453</v>
      </c>
    </row>
    <row r="611" spans="1:16" x14ac:dyDescent="0.25">
      <c r="A611" s="3" t="s">
        <v>909</v>
      </c>
      <c r="B611" s="3" t="s">
        <v>25137</v>
      </c>
      <c r="C611" s="2" t="s">
        <v>24387</v>
      </c>
      <c r="D611" s="2" t="s">
        <v>34</v>
      </c>
      <c r="E611" s="2" t="s">
        <v>278</v>
      </c>
      <c r="F611" s="2" t="s">
        <v>1101</v>
      </c>
      <c r="G611" s="3" t="s">
        <v>24362</v>
      </c>
      <c r="H611" s="2" t="s">
        <v>24373</v>
      </c>
      <c r="I611" s="2" t="s">
        <v>392</v>
      </c>
      <c r="J611" s="2" t="s">
        <v>393</v>
      </c>
      <c r="K611" s="3">
        <v>1</v>
      </c>
      <c r="L611" s="2" t="s">
        <v>15495</v>
      </c>
      <c r="M611" s="3" t="s">
        <v>15496</v>
      </c>
      <c r="N611" s="3" t="s">
        <v>1098</v>
      </c>
      <c r="O611" s="2" t="s">
        <v>24374</v>
      </c>
      <c r="P611" s="9" t="s">
        <v>15497</v>
      </c>
    </row>
    <row r="612" spans="1:16" x14ac:dyDescent="0.25">
      <c r="A612" s="3" t="s">
        <v>25138</v>
      </c>
      <c r="B612" s="3" t="s">
        <v>25139</v>
      </c>
      <c r="C612" s="2" t="s">
        <v>24387</v>
      </c>
      <c r="D612" s="2" t="s">
        <v>34</v>
      </c>
      <c r="E612" s="2" t="s">
        <v>281</v>
      </c>
      <c r="F612" s="2" t="s">
        <v>1095</v>
      </c>
      <c r="G612" s="3" t="s">
        <v>24348</v>
      </c>
      <c r="H612" s="2" t="s">
        <v>24349</v>
      </c>
      <c r="I612" s="2" t="s">
        <v>392</v>
      </c>
      <c r="J612" s="2" t="s">
        <v>393</v>
      </c>
      <c r="K612" s="3">
        <v>0</v>
      </c>
      <c r="L612" s="2" t="s">
        <v>15603</v>
      </c>
      <c r="M612" s="3" t="s">
        <v>15604</v>
      </c>
      <c r="N612" s="3" t="s">
        <v>1098</v>
      </c>
      <c r="O612" s="2" t="s">
        <v>24350</v>
      </c>
      <c r="P612" s="9" t="s">
        <v>15605</v>
      </c>
    </row>
    <row r="613" spans="1:16" x14ac:dyDescent="0.25">
      <c r="A613" s="3" t="s">
        <v>910</v>
      </c>
      <c r="B613" s="3" t="s">
        <v>25140</v>
      </c>
      <c r="C613" s="2" t="s">
        <v>24387</v>
      </c>
      <c r="D613" s="2" t="s">
        <v>34</v>
      </c>
      <c r="E613" s="2" t="s">
        <v>281</v>
      </c>
      <c r="F613" s="2" t="s">
        <v>1101</v>
      </c>
      <c r="G613" s="3" t="s">
        <v>24352</v>
      </c>
      <c r="H613" s="2" t="s">
        <v>24353</v>
      </c>
      <c r="I613" s="2" t="s">
        <v>392</v>
      </c>
      <c r="J613" s="2" t="s">
        <v>393</v>
      </c>
      <c r="K613" s="3">
        <v>1</v>
      </c>
      <c r="L613" s="2" t="s">
        <v>15607</v>
      </c>
      <c r="M613" s="3" t="s">
        <v>15608</v>
      </c>
      <c r="N613" s="3" t="s">
        <v>1098</v>
      </c>
      <c r="O613" s="2" t="s">
        <v>24354</v>
      </c>
      <c r="P613" s="9" t="s">
        <v>15609</v>
      </c>
    </row>
    <row r="614" spans="1:16" x14ac:dyDescent="0.25">
      <c r="A614" s="3" t="s">
        <v>911</v>
      </c>
      <c r="B614" s="3" t="s">
        <v>25141</v>
      </c>
      <c r="C614" s="2" t="s">
        <v>24387</v>
      </c>
      <c r="D614" s="2" t="s">
        <v>34</v>
      </c>
      <c r="E614" s="2" t="s">
        <v>281</v>
      </c>
      <c r="F614" s="2" t="s">
        <v>1101</v>
      </c>
      <c r="G614" s="3" t="s">
        <v>24356</v>
      </c>
      <c r="H614" s="2" t="s">
        <v>24353</v>
      </c>
      <c r="I614" s="2" t="s">
        <v>392</v>
      </c>
      <c r="J614" s="2" t="s">
        <v>393</v>
      </c>
      <c r="K614" s="3">
        <v>2</v>
      </c>
      <c r="L614" s="2" t="s">
        <v>15611</v>
      </c>
      <c r="M614" s="3" t="s">
        <v>15612</v>
      </c>
      <c r="N614" s="3" t="s">
        <v>1098</v>
      </c>
      <c r="O614" s="2" t="s">
        <v>24354</v>
      </c>
      <c r="P614" s="9" t="s">
        <v>15613</v>
      </c>
    </row>
    <row r="615" spans="1:16" x14ac:dyDescent="0.25">
      <c r="A615" s="3" t="s">
        <v>912</v>
      </c>
      <c r="B615" s="3" t="s">
        <v>25142</v>
      </c>
      <c r="C615" s="2" t="s">
        <v>24387</v>
      </c>
      <c r="D615" s="2" t="s">
        <v>34</v>
      </c>
      <c r="E615" s="2" t="s">
        <v>281</v>
      </c>
      <c r="F615" s="2" t="s">
        <v>1101</v>
      </c>
      <c r="G615" s="3" t="s">
        <v>24358</v>
      </c>
      <c r="H615" s="2" t="s">
        <v>24353</v>
      </c>
      <c r="I615" s="2" t="s">
        <v>392</v>
      </c>
      <c r="J615" s="2" t="s">
        <v>393</v>
      </c>
      <c r="K615" s="3">
        <v>3</v>
      </c>
      <c r="L615" s="2" t="s">
        <v>15615</v>
      </c>
      <c r="M615" s="3" t="s">
        <v>15616</v>
      </c>
      <c r="N615" s="3" t="s">
        <v>1098</v>
      </c>
      <c r="O615" s="2" t="s">
        <v>24354</v>
      </c>
      <c r="P615" s="9" t="s">
        <v>15617</v>
      </c>
    </row>
    <row r="616" spans="1:16" x14ac:dyDescent="0.25">
      <c r="A616" s="3" t="s">
        <v>25143</v>
      </c>
      <c r="B616" s="3" t="s">
        <v>25144</v>
      </c>
      <c r="C616" s="2" t="s">
        <v>24387</v>
      </c>
      <c r="D616" s="2" t="s">
        <v>34</v>
      </c>
      <c r="E616" s="2" t="s">
        <v>281</v>
      </c>
      <c r="F616" s="2" t="s">
        <v>1101</v>
      </c>
      <c r="G616" s="3" t="s">
        <v>24360</v>
      </c>
      <c r="H616" s="2" t="s">
        <v>24353</v>
      </c>
      <c r="I616" s="2" t="s">
        <v>392</v>
      </c>
      <c r="J616" s="2" t="s">
        <v>393</v>
      </c>
      <c r="K616" s="3">
        <v>4</v>
      </c>
      <c r="L616" s="2" t="s">
        <v>15619</v>
      </c>
      <c r="M616" s="3" t="s">
        <v>15620</v>
      </c>
      <c r="N616" s="3" t="s">
        <v>1098</v>
      </c>
      <c r="O616" s="2" t="s">
        <v>24354</v>
      </c>
      <c r="P616" s="9" t="s">
        <v>15621</v>
      </c>
    </row>
    <row r="617" spans="1:16" x14ac:dyDescent="0.25">
      <c r="A617" s="3" t="s">
        <v>25145</v>
      </c>
      <c r="B617" s="3" t="s">
        <v>25146</v>
      </c>
      <c r="C617" s="2" t="s">
        <v>24387</v>
      </c>
      <c r="D617" s="2" t="s">
        <v>34</v>
      </c>
      <c r="E617" s="2" t="s">
        <v>281</v>
      </c>
      <c r="F617" s="2" t="s">
        <v>1101</v>
      </c>
      <c r="G617" s="3" t="s">
        <v>24362</v>
      </c>
      <c r="H617" s="2" t="s">
        <v>24373</v>
      </c>
      <c r="I617" s="2" t="s">
        <v>367</v>
      </c>
      <c r="J617" s="2" t="s">
        <v>368</v>
      </c>
      <c r="K617" s="3">
        <v>1</v>
      </c>
      <c r="L617" s="2" t="s">
        <v>15551</v>
      </c>
      <c r="M617" s="3" t="s">
        <v>15552</v>
      </c>
      <c r="N617" s="3" t="s">
        <v>1098</v>
      </c>
      <c r="O617" s="2" t="s">
        <v>24374</v>
      </c>
      <c r="P617" s="9" t="s">
        <v>15553</v>
      </c>
    </row>
    <row r="618" spans="1:16" x14ac:dyDescent="0.25">
      <c r="A618" s="3" t="s">
        <v>25147</v>
      </c>
      <c r="B618" s="3" t="s">
        <v>25148</v>
      </c>
      <c r="C618" s="2" t="s">
        <v>24387</v>
      </c>
      <c r="D618" s="2" t="s">
        <v>34</v>
      </c>
      <c r="E618" s="2" t="s">
        <v>284</v>
      </c>
      <c r="F618" s="2" t="s">
        <v>1095</v>
      </c>
      <c r="G618" s="3" t="s">
        <v>24348</v>
      </c>
      <c r="H618" s="2" t="s">
        <v>24631</v>
      </c>
      <c r="I618" s="2" t="s">
        <v>367</v>
      </c>
      <c r="J618" s="2" t="s">
        <v>368</v>
      </c>
      <c r="K618" s="3">
        <v>1</v>
      </c>
      <c r="L618" s="2" t="s">
        <v>15635</v>
      </c>
      <c r="M618" s="3" t="s">
        <v>15636</v>
      </c>
      <c r="N618" s="3" t="s">
        <v>1098</v>
      </c>
      <c r="O618" s="2" t="s">
        <v>24632</v>
      </c>
      <c r="P618" s="9" t="s">
        <v>15637</v>
      </c>
    </row>
    <row r="619" spans="1:16" x14ac:dyDescent="0.25">
      <c r="A619" s="3" t="s">
        <v>913</v>
      </c>
      <c r="B619" s="3" t="s">
        <v>25149</v>
      </c>
      <c r="C619" s="2" t="s">
        <v>24387</v>
      </c>
      <c r="D619" s="2" t="s">
        <v>34</v>
      </c>
      <c r="E619" s="2" t="s">
        <v>284</v>
      </c>
      <c r="F619" s="2" t="s">
        <v>1101</v>
      </c>
      <c r="G619" s="3" t="s">
        <v>24352</v>
      </c>
      <c r="H619" s="2" t="s">
        <v>24353</v>
      </c>
      <c r="I619" s="2" t="s">
        <v>367</v>
      </c>
      <c r="J619" s="2" t="s">
        <v>368</v>
      </c>
      <c r="K619" s="3">
        <v>2</v>
      </c>
      <c r="L619" s="2" t="s">
        <v>15639</v>
      </c>
      <c r="M619" s="3" t="s">
        <v>15640</v>
      </c>
      <c r="N619" s="3" t="s">
        <v>1098</v>
      </c>
      <c r="O619" s="2" t="s">
        <v>24354</v>
      </c>
      <c r="P619" s="9" t="s">
        <v>15641</v>
      </c>
    </row>
    <row r="620" spans="1:16" x14ac:dyDescent="0.25">
      <c r="A620" s="3" t="s">
        <v>914</v>
      </c>
      <c r="B620" s="3" t="s">
        <v>25150</v>
      </c>
      <c r="C620" s="2" t="s">
        <v>24387</v>
      </c>
      <c r="D620" s="2" t="s">
        <v>34</v>
      </c>
      <c r="E620" s="2" t="s">
        <v>284</v>
      </c>
      <c r="F620" s="2" t="s">
        <v>1101</v>
      </c>
      <c r="G620" s="3" t="s">
        <v>24356</v>
      </c>
      <c r="H620" s="2" t="s">
        <v>24353</v>
      </c>
      <c r="I620" s="2" t="s">
        <v>367</v>
      </c>
      <c r="J620" s="2" t="s">
        <v>368</v>
      </c>
      <c r="K620" s="3">
        <v>3</v>
      </c>
      <c r="L620" s="2" t="s">
        <v>15643</v>
      </c>
      <c r="M620" s="3" t="s">
        <v>15644</v>
      </c>
      <c r="N620" s="3" t="s">
        <v>1098</v>
      </c>
      <c r="O620" s="2" t="s">
        <v>24354</v>
      </c>
      <c r="P620" s="9" t="s">
        <v>15645</v>
      </c>
    </row>
    <row r="621" spans="1:16" x14ac:dyDescent="0.25">
      <c r="A621" s="3" t="s">
        <v>25151</v>
      </c>
      <c r="B621" s="3" t="s">
        <v>25152</v>
      </c>
      <c r="C621" s="2" t="s">
        <v>24387</v>
      </c>
      <c r="D621" s="2" t="s">
        <v>34</v>
      </c>
      <c r="E621" s="2" t="s">
        <v>284</v>
      </c>
      <c r="F621" s="2" t="s">
        <v>1101</v>
      </c>
      <c r="G621" s="3" t="s">
        <v>24358</v>
      </c>
      <c r="H621" s="2" t="s">
        <v>24353</v>
      </c>
      <c r="I621" s="2" t="s">
        <v>367</v>
      </c>
      <c r="J621" s="2" t="s">
        <v>368</v>
      </c>
      <c r="K621" s="3">
        <v>4</v>
      </c>
      <c r="L621" s="2" t="s">
        <v>15647</v>
      </c>
      <c r="M621" s="3" t="s">
        <v>15648</v>
      </c>
      <c r="N621" s="3" t="s">
        <v>1098</v>
      </c>
      <c r="O621" s="2" t="s">
        <v>24354</v>
      </c>
      <c r="P621" s="9" t="s">
        <v>15649</v>
      </c>
    </row>
    <row r="622" spans="1:16" x14ac:dyDescent="0.25">
      <c r="A622" s="3" t="s">
        <v>25153</v>
      </c>
      <c r="B622" s="3" t="s">
        <v>25154</v>
      </c>
      <c r="C622" s="2" t="s">
        <v>24387</v>
      </c>
      <c r="D622" s="2" t="s">
        <v>34</v>
      </c>
      <c r="E622" s="2" t="s">
        <v>284</v>
      </c>
      <c r="F622" s="2" t="s">
        <v>1101</v>
      </c>
      <c r="G622" s="3" t="s">
        <v>24360</v>
      </c>
      <c r="H622" s="2" t="s">
        <v>24353</v>
      </c>
      <c r="I622" s="2" t="s">
        <v>367</v>
      </c>
      <c r="J622" s="2" t="s">
        <v>368</v>
      </c>
      <c r="K622" s="3">
        <v>5</v>
      </c>
      <c r="L622" s="2" t="s">
        <v>15651</v>
      </c>
      <c r="M622" s="3" t="s">
        <v>15652</v>
      </c>
      <c r="N622" s="3" t="s">
        <v>1098</v>
      </c>
      <c r="O622" s="2" t="s">
        <v>24354</v>
      </c>
      <c r="P622" s="9" t="s">
        <v>15653</v>
      </c>
    </row>
    <row r="623" spans="1:16" x14ac:dyDescent="0.25">
      <c r="A623" s="3" t="s">
        <v>25155</v>
      </c>
      <c r="B623" s="3" t="s">
        <v>25156</v>
      </c>
      <c r="C623" s="2" t="s">
        <v>24387</v>
      </c>
      <c r="D623" s="2" t="s">
        <v>34</v>
      </c>
      <c r="E623" s="2" t="s">
        <v>284</v>
      </c>
      <c r="F623" s="2" t="s">
        <v>1101</v>
      </c>
      <c r="G623" s="3" t="s">
        <v>24362</v>
      </c>
      <c r="H623" s="2" t="s">
        <v>24373</v>
      </c>
      <c r="I623" s="2" t="s">
        <v>392</v>
      </c>
      <c r="J623" s="2" t="s">
        <v>393</v>
      </c>
      <c r="K623" s="3">
        <v>1</v>
      </c>
      <c r="L623" s="2" t="s">
        <v>15663</v>
      </c>
      <c r="M623" s="3" t="s">
        <v>15664</v>
      </c>
      <c r="N623" s="3" t="s">
        <v>1098</v>
      </c>
      <c r="O623" s="2" t="s">
        <v>24374</v>
      </c>
      <c r="P623" s="9" t="s">
        <v>15665</v>
      </c>
    </row>
    <row r="624" spans="1:16" x14ac:dyDescent="0.25">
      <c r="A624" s="3" t="s">
        <v>25157</v>
      </c>
      <c r="B624" s="3" t="s">
        <v>25158</v>
      </c>
      <c r="C624" s="2" t="s">
        <v>24387</v>
      </c>
      <c r="D624" s="2" t="s">
        <v>34</v>
      </c>
      <c r="E624" s="2" t="s">
        <v>287</v>
      </c>
      <c r="F624" s="2" t="s">
        <v>1095</v>
      </c>
      <c r="G624" s="3" t="s">
        <v>24348</v>
      </c>
      <c r="H624" s="2" t="s">
        <v>24349</v>
      </c>
      <c r="I624" s="2" t="s">
        <v>392</v>
      </c>
      <c r="J624" s="2" t="s">
        <v>393</v>
      </c>
      <c r="K624" s="3">
        <v>0</v>
      </c>
      <c r="L624" s="2" t="s">
        <v>15771</v>
      </c>
      <c r="M624" s="3" t="s">
        <v>15772</v>
      </c>
      <c r="N624" s="3" t="s">
        <v>1098</v>
      </c>
      <c r="O624" s="2" t="s">
        <v>24350</v>
      </c>
      <c r="P624" s="9" t="s">
        <v>15773</v>
      </c>
    </row>
    <row r="625" spans="1:16" x14ac:dyDescent="0.25">
      <c r="A625" s="3" t="s">
        <v>915</v>
      </c>
      <c r="B625" s="3" t="s">
        <v>25159</v>
      </c>
      <c r="C625" s="2" t="s">
        <v>24387</v>
      </c>
      <c r="D625" s="2" t="s">
        <v>34</v>
      </c>
      <c r="E625" s="2" t="s">
        <v>287</v>
      </c>
      <c r="F625" s="2" t="s">
        <v>1101</v>
      </c>
      <c r="G625" s="3" t="s">
        <v>24352</v>
      </c>
      <c r="H625" s="2" t="s">
        <v>24353</v>
      </c>
      <c r="I625" s="2" t="s">
        <v>392</v>
      </c>
      <c r="J625" s="2" t="s">
        <v>393</v>
      </c>
      <c r="K625" s="3">
        <v>1</v>
      </c>
      <c r="L625" s="2" t="s">
        <v>15775</v>
      </c>
      <c r="M625" s="3" t="s">
        <v>15776</v>
      </c>
      <c r="N625" s="3" t="s">
        <v>1098</v>
      </c>
      <c r="O625" s="2" t="s">
        <v>24354</v>
      </c>
      <c r="P625" s="9" t="s">
        <v>15777</v>
      </c>
    </row>
    <row r="626" spans="1:16" x14ac:dyDescent="0.25">
      <c r="A626" s="3" t="s">
        <v>916</v>
      </c>
      <c r="B626" s="3" t="s">
        <v>25160</v>
      </c>
      <c r="C626" s="2" t="s">
        <v>24387</v>
      </c>
      <c r="D626" s="2" t="s">
        <v>34</v>
      </c>
      <c r="E626" s="2" t="s">
        <v>287</v>
      </c>
      <c r="F626" s="2" t="s">
        <v>1101</v>
      </c>
      <c r="G626" s="3" t="s">
        <v>24356</v>
      </c>
      <c r="H626" s="2" t="s">
        <v>24353</v>
      </c>
      <c r="I626" s="2" t="s">
        <v>392</v>
      </c>
      <c r="J626" s="2" t="s">
        <v>393</v>
      </c>
      <c r="K626" s="3">
        <v>2</v>
      </c>
      <c r="L626" s="2" t="s">
        <v>15779</v>
      </c>
      <c r="M626" s="3" t="s">
        <v>15780</v>
      </c>
      <c r="N626" s="3" t="s">
        <v>1098</v>
      </c>
      <c r="O626" s="2" t="s">
        <v>24354</v>
      </c>
      <c r="P626" s="9" t="s">
        <v>15781</v>
      </c>
    </row>
    <row r="627" spans="1:16" x14ac:dyDescent="0.25">
      <c r="A627" s="3" t="s">
        <v>917</v>
      </c>
      <c r="B627" s="3" t="s">
        <v>25161</v>
      </c>
      <c r="C627" s="2" t="s">
        <v>24387</v>
      </c>
      <c r="D627" s="2" t="s">
        <v>34</v>
      </c>
      <c r="E627" s="2" t="s">
        <v>287</v>
      </c>
      <c r="F627" s="2" t="s">
        <v>1101</v>
      </c>
      <c r="G627" s="3" t="s">
        <v>24358</v>
      </c>
      <c r="H627" s="2" t="s">
        <v>24353</v>
      </c>
      <c r="I627" s="2" t="s">
        <v>392</v>
      </c>
      <c r="J627" s="2" t="s">
        <v>393</v>
      </c>
      <c r="K627" s="3">
        <v>3</v>
      </c>
      <c r="L627" s="2" t="s">
        <v>15783</v>
      </c>
      <c r="M627" s="3" t="s">
        <v>15784</v>
      </c>
      <c r="N627" s="3" t="s">
        <v>1098</v>
      </c>
      <c r="O627" s="2" t="s">
        <v>24354</v>
      </c>
      <c r="P627" s="9" t="s">
        <v>15785</v>
      </c>
    </row>
    <row r="628" spans="1:16" x14ac:dyDescent="0.25">
      <c r="A628" s="3" t="s">
        <v>918</v>
      </c>
      <c r="B628" s="3" t="s">
        <v>25162</v>
      </c>
      <c r="C628" s="2" t="s">
        <v>24387</v>
      </c>
      <c r="D628" s="2" t="s">
        <v>34</v>
      </c>
      <c r="E628" s="2" t="s">
        <v>287</v>
      </c>
      <c r="F628" s="2" t="s">
        <v>1101</v>
      </c>
      <c r="G628" s="3" t="s">
        <v>24360</v>
      </c>
      <c r="H628" s="2" t="s">
        <v>24353</v>
      </c>
      <c r="I628" s="2" t="s">
        <v>392</v>
      </c>
      <c r="J628" s="2" t="s">
        <v>393</v>
      </c>
      <c r="K628" s="3">
        <v>4</v>
      </c>
      <c r="L628" s="2" t="s">
        <v>15787</v>
      </c>
      <c r="M628" s="3" t="s">
        <v>15788</v>
      </c>
      <c r="N628" s="3" t="s">
        <v>1098</v>
      </c>
      <c r="O628" s="2" t="s">
        <v>24354</v>
      </c>
      <c r="P628" s="9" t="s">
        <v>15789</v>
      </c>
    </row>
    <row r="629" spans="1:16" x14ac:dyDescent="0.25">
      <c r="A629" s="3" t="s">
        <v>919</v>
      </c>
      <c r="B629" s="3" t="s">
        <v>25163</v>
      </c>
      <c r="C629" s="2" t="s">
        <v>24387</v>
      </c>
      <c r="D629" s="2" t="s">
        <v>34</v>
      </c>
      <c r="E629" s="2" t="s">
        <v>287</v>
      </c>
      <c r="F629" s="2" t="s">
        <v>1101</v>
      </c>
      <c r="G629" s="3" t="s">
        <v>24362</v>
      </c>
      <c r="H629" s="2" t="s">
        <v>24373</v>
      </c>
      <c r="I629" s="2" t="s">
        <v>364</v>
      </c>
      <c r="J629" s="2" t="s">
        <v>365</v>
      </c>
      <c r="K629" s="3">
        <v>1</v>
      </c>
      <c r="L629" s="2" t="s">
        <v>15747</v>
      </c>
      <c r="M629" s="3" t="s">
        <v>15748</v>
      </c>
      <c r="N629" s="3" t="s">
        <v>1098</v>
      </c>
      <c r="O629" s="2" t="s">
        <v>24374</v>
      </c>
      <c r="P629" s="9" t="s">
        <v>15749</v>
      </c>
    </row>
    <row r="630" spans="1:16" x14ac:dyDescent="0.25">
      <c r="A630" s="3" t="s">
        <v>25164</v>
      </c>
      <c r="B630" s="3" t="s">
        <v>25165</v>
      </c>
      <c r="C630" s="2" t="s">
        <v>24387</v>
      </c>
      <c r="D630" s="2" t="s">
        <v>34</v>
      </c>
      <c r="E630" s="2" t="s">
        <v>296</v>
      </c>
      <c r="F630" s="2" t="s">
        <v>1095</v>
      </c>
      <c r="G630" s="3" t="s">
        <v>24348</v>
      </c>
      <c r="H630" s="2" t="s">
        <v>24349</v>
      </c>
      <c r="I630" s="2" t="s">
        <v>367</v>
      </c>
      <c r="J630" s="2" t="s">
        <v>368</v>
      </c>
      <c r="K630" s="3">
        <v>0</v>
      </c>
      <c r="L630" s="2" t="s">
        <v>15827</v>
      </c>
      <c r="M630" s="3" t="s">
        <v>15828</v>
      </c>
      <c r="N630" s="3" t="s">
        <v>1098</v>
      </c>
      <c r="O630" s="2" t="s">
        <v>24350</v>
      </c>
      <c r="P630" s="9" t="s">
        <v>15829</v>
      </c>
    </row>
    <row r="631" spans="1:16" x14ac:dyDescent="0.25">
      <c r="A631" s="3" t="s">
        <v>920</v>
      </c>
      <c r="B631" s="3" t="s">
        <v>25166</v>
      </c>
      <c r="C631" s="2" t="s">
        <v>24387</v>
      </c>
      <c r="D631" s="2" t="s">
        <v>34</v>
      </c>
      <c r="E631" s="2" t="s">
        <v>296</v>
      </c>
      <c r="F631" s="2" t="s">
        <v>1101</v>
      </c>
      <c r="G631" s="3" t="s">
        <v>24352</v>
      </c>
      <c r="H631" s="2" t="s">
        <v>24353</v>
      </c>
      <c r="I631" s="2" t="s">
        <v>367</v>
      </c>
      <c r="J631" s="2" t="s">
        <v>368</v>
      </c>
      <c r="K631" s="3">
        <v>1</v>
      </c>
      <c r="L631" s="2" t="s">
        <v>15831</v>
      </c>
      <c r="M631" s="3" t="s">
        <v>15832</v>
      </c>
      <c r="N631" s="3" t="s">
        <v>1098</v>
      </c>
      <c r="O631" s="2" t="s">
        <v>24354</v>
      </c>
      <c r="P631" s="9" t="s">
        <v>15833</v>
      </c>
    </row>
    <row r="632" spans="1:16" x14ac:dyDescent="0.25">
      <c r="A632" s="3" t="s">
        <v>921</v>
      </c>
      <c r="B632" s="3" t="s">
        <v>25167</v>
      </c>
      <c r="C632" s="2" t="s">
        <v>24387</v>
      </c>
      <c r="D632" s="2" t="s">
        <v>34</v>
      </c>
      <c r="E632" s="2" t="s">
        <v>296</v>
      </c>
      <c r="F632" s="2" t="s">
        <v>1101</v>
      </c>
      <c r="G632" s="3" t="s">
        <v>24356</v>
      </c>
      <c r="H632" s="2" t="s">
        <v>24353</v>
      </c>
      <c r="I632" s="2" t="s">
        <v>367</v>
      </c>
      <c r="J632" s="2" t="s">
        <v>368</v>
      </c>
      <c r="K632" s="3">
        <v>2</v>
      </c>
      <c r="L632" s="2" t="s">
        <v>15835</v>
      </c>
      <c r="M632" s="3" t="s">
        <v>15836</v>
      </c>
      <c r="N632" s="3" t="s">
        <v>1098</v>
      </c>
      <c r="O632" s="2" t="s">
        <v>24354</v>
      </c>
      <c r="P632" s="9" t="s">
        <v>15837</v>
      </c>
    </row>
    <row r="633" spans="1:16" x14ac:dyDescent="0.25">
      <c r="A633" s="3" t="s">
        <v>922</v>
      </c>
      <c r="B633" s="3" t="s">
        <v>25168</v>
      </c>
      <c r="C633" s="2" t="s">
        <v>24387</v>
      </c>
      <c r="D633" s="2" t="s">
        <v>34</v>
      </c>
      <c r="E633" s="2" t="s">
        <v>296</v>
      </c>
      <c r="F633" s="2" t="s">
        <v>1101</v>
      </c>
      <c r="G633" s="3" t="s">
        <v>24358</v>
      </c>
      <c r="H633" s="2" t="s">
        <v>24353</v>
      </c>
      <c r="I633" s="2" t="s">
        <v>367</v>
      </c>
      <c r="J633" s="2" t="s">
        <v>368</v>
      </c>
      <c r="K633" s="3">
        <v>3</v>
      </c>
      <c r="L633" s="2" t="s">
        <v>15839</v>
      </c>
      <c r="M633" s="3" t="s">
        <v>15840</v>
      </c>
      <c r="N633" s="3" t="s">
        <v>1098</v>
      </c>
      <c r="O633" s="2" t="s">
        <v>24354</v>
      </c>
      <c r="P633" s="9" t="s">
        <v>15841</v>
      </c>
    </row>
    <row r="634" spans="1:16" x14ac:dyDescent="0.25">
      <c r="A634" s="3" t="s">
        <v>923</v>
      </c>
      <c r="B634" s="3" t="s">
        <v>25169</v>
      </c>
      <c r="C634" s="2" t="s">
        <v>24387</v>
      </c>
      <c r="D634" s="2" t="s">
        <v>34</v>
      </c>
      <c r="E634" s="2" t="s">
        <v>296</v>
      </c>
      <c r="F634" s="2" t="s">
        <v>1101</v>
      </c>
      <c r="G634" s="3" t="s">
        <v>24360</v>
      </c>
      <c r="H634" s="2" t="s">
        <v>24353</v>
      </c>
      <c r="I634" s="2" t="s">
        <v>367</v>
      </c>
      <c r="J634" s="2" t="s">
        <v>368</v>
      </c>
      <c r="K634" s="3">
        <v>4</v>
      </c>
      <c r="L634" s="2" t="s">
        <v>15843</v>
      </c>
      <c r="M634" s="3" t="s">
        <v>15844</v>
      </c>
      <c r="N634" s="3" t="s">
        <v>1098</v>
      </c>
      <c r="O634" s="2" t="s">
        <v>24354</v>
      </c>
      <c r="P634" s="9" t="s">
        <v>15845</v>
      </c>
    </row>
    <row r="635" spans="1:16" x14ac:dyDescent="0.25">
      <c r="A635" s="3" t="s">
        <v>25170</v>
      </c>
      <c r="B635" s="3" t="s">
        <v>25171</v>
      </c>
      <c r="C635" s="2" t="s">
        <v>24387</v>
      </c>
      <c r="D635" s="2" t="s">
        <v>34</v>
      </c>
      <c r="E635" s="2" t="s">
        <v>296</v>
      </c>
      <c r="F635" s="2" t="s">
        <v>1101</v>
      </c>
      <c r="G635" s="3" t="s">
        <v>24362</v>
      </c>
      <c r="H635" s="2" t="s">
        <v>24373</v>
      </c>
      <c r="I635" s="2" t="s">
        <v>364</v>
      </c>
      <c r="J635" s="2" t="s">
        <v>365</v>
      </c>
      <c r="K635" s="3">
        <v>1</v>
      </c>
      <c r="L635" s="2" t="s">
        <v>15859</v>
      </c>
      <c r="M635" s="3" t="s">
        <v>15860</v>
      </c>
      <c r="N635" s="3" t="s">
        <v>1098</v>
      </c>
      <c r="O635" s="2" t="s">
        <v>24374</v>
      </c>
      <c r="P635" s="9" t="s">
        <v>15861</v>
      </c>
    </row>
    <row r="636" spans="1:16" x14ac:dyDescent="0.25">
      <c r="A636" s="3" t="s">
        <v>25172</v>
      </c>
      <c r="B636" s="3" t="s">
        <v>25173</v>
      </c>
      <c r="C636" s="2" t="s">
        <v>24387</v>
      </c>
      <c r="D636" s="2" t="s">
        <v>34</v>
      </c>
      <c r="E636" s="2" t="s">
        <v>290</v>
      </c>
      <c r="F636" s="2" t="s">
        <v>1095</v>
      </c>
      <c r="G636" s="3" t="s">
        <v>24348</v>
      </c>
      <c r="H636" s="2" t="s">
        <v>24349</v>
      </c>
      <c r="I636" s="2" t="s">
        <v>364</v>
      </c>
      <c r="J636" s="2" t="s">
        <v>365</v>
      </c>
      <c r="K636" s="3">
        <v>0</v>
      </c>
      <c r="L636" s="2" t="s">
        <v>15967</v>
      </c>
      <c r="M636" s="3" t="s">
        <v>15968</v>
      </c>
      <c r="N636" s="3" t="s">
        <v>1098</v>
      </c>
      <c r="O636" s="2" t="s">
        <v>24350</v>
      </c>
      <c r="P636" s="9" t="s">
        <v>15969</v>
      </c>
    </row>
    <row r="637" spans="1:16" x14ac:dyDescent="0.25">
      <c r="A637" s="3" t="s">
        <v>924</v>
      </c>
      <c r="B637" s="3" t="s">
        <v>25174</v>
      </c>
      <c r="C637" s="2" t="s">
        <v>24387</v>
      </c>
      <c r="D637" s="2" t="s">
        <v>34</v>
      </c>
      <c r="E637" s="2" t="s">
        <v>290</v>
      </c>
      <c r="F637" s="2" t="s">
        <v>1101</v>
      </c>
      <c r="G637" s="3" t="s">
        <v>24352</v>
      </c>
      <c r="H637" s="2" t="s">
        <v>24353</v>
      </c>
      <c r="I637" s="2" t="s">
        <v>364</v>
      </c>
      <c r="J637" s="2" t="s">
        <v>365</v>
      </c>
      <c r="K637" s="3">
        <v>1</v>
      </c>
      <c r="L637" s="2" t="s">
        <v>15971</v>
      </c>
      <c r="M637" s="3" t="s">
        <v>15972</v>
      </c>
      <c r="N637" s="3" t="s">
        <v>1098</v>
      </c>
      <c r="O637" s="2" t="s">
        <v>24354</v>
      </c>
      <c r="P637" s="9" t="s">
        <v>15973</v>
      </c>
    </row>
    <row r="638" spans="1:16" x14ac:dyDescent="0.25">
      <c r="A638" s="3" t="s">
        <v>925</v>
      </c>
      <c r="B638" s="3" t="s">
        <v>25175</v>
      </c>
      <c r="C638" s="2" t="s">
        <v>24387</v>
      </c>
      <c r="D638" s="2" t="s">
        <v>34</v>
      </c>
      <c r="E638" s="2" t="s">
        <v>290</v>
      </c>
      <c r="F638" s="2" t="s">
        <v>1101</v>
      </c>
      <c r="G638" s="3" t="s">
        <v>24356</v>
      </c>
      <c r="H638" s="2" t="s">
        <v>24353</v>
      </c>
      <c r="I638" s="2" t="s">
        <v>364</v>
      </c>
      <c r="J638" s="2" t="s">
        <v>365</v>
      </c>
      <c r="K638" s="3">
        <v>2</v>
      </c>
      <c r="L638" s="2" t="s">
        <v>15975</v>
      </c>
      <c r="M638" s="3" t="s">
        <v>15976</v>
      </c>
      <c r="N638" s="3" t="s">
        <v>1098</v>
      </c>
      <c r="O638" s="2" t="s">
        <v>24354</v>
      </c>
      <c r="P638" s="9" t="s">
        <v>15977</v>
      </c>
    </row>
    <row r="639" spans="1:16" x14ac:dyDescent="0.25">
      <c r="A639" s="3" t="s">
        <v>926</v>
      </c>
      <c r="B639" s="3" t="s">
        <v>25176</v>
      </c>
      <c r="C639" s="2" t="s">
        <v>24387</v>
      </c>
      <c r="D639" s="2" t="s">
        <v>34</v>
      </c>
      <c r="E639" s="2" t="s">
        <v>290</v>
      </c>
      <c r="F639" s="2" t="s">
        <v>1101</v>
      </c>
      <c r="G639" s="3" t="s">
        <v>24358</v>
      </c>
      <c r="H639" s="2" t="s">
        <v>24353</v>
      </c>
      <c r="I639" s="2" t="s">
        <v>364</v>
      </c>
      <c r="J639" s="2" t="s">
        <v>365</v>
      </c>
      <c r="K639" s="3">
        <v>3</v>
      </c>
      <c r="L639" s="2" t="s">
        <v>15979</v>
      </c>
      <c r="M639" s="3" t="s">
        <v>15980</v>
      </c>
      <c r="N639" s="3" t="s">
        <v>1098</v>
      </c>
      <c r="O639" s="2" t="s">
        <v>24354</v>
      </c>
      <c r="P639" s="9" t="s">
        <v>15981</v>
      </c>
    </row>
    <row r="640" spans="1:16" x14ac:dyDescent="0.25">
      <c r="A640" s="3" t="s">
        <v>25177</v>
      </c>
      <c r="B640" s="3" t="s">
        <v>25178</v>
      </c>
      <c r="C640" s="2" t="s">
        <v>24387</v>
      </c>
      <c r="D640" s="2" t="s">
        <v>34</v>
      </c>
      <c r="E640" s="2" t="s">
        <v>290</v>
      </c>
      <c r="F640" s="2" t="s">
        <v>1101</v>
      </c>
      <c r="G640" s="3" t="s">
        <v>24360</v>
      </c>
      <c r="H640" s="2" t="s">
        <v>24353</v>
      </c>
      <c r="I640" s="2" t="s">
        <v>364</v>
      </c>
      <c r="J640" s="2" t="s">
        <v>365</v>
      </c>
      <c r="K640" s="3">
        <v>4</v>
      </c>
      <c r="L640" s="2" t="s">
        <v>15983</v>
      </c>
      <c r="M640" s="3" t="s">
        <v>15984</v>
      </c>
      <c r="N640" s="3" t="s">
        <v>1098</v>
      </c>
      <c r="O640" s="2" t="s">
        <v>24354</v>
      </c>
      <c r="P640" s="9" t="s">
        <v>15985</v>
      </c>
    </row>
    <row r="641" spans="1:16" x14ac:dyDescent="0.25">
      <c r="A641" s="3" t="s">
        <v>25179</v>
      </c>
      <c r="B641" s="3" t="s">
        <v>25180</v>
      </c>
      <c r="C641" s="2" t="s">
        <v>24387</v>
      </c>
      <c r="D641" s="2" t="s">
        <v>34</v>
      </c>
      <c r="E641" s="2" t="s">
        <v>290</v>
      </c>
      <c r="F641" s="2" t="s">
        <v>1101</v>
      </c>
      <c r="G641" s="3" t="s">
        <v>24362</v>
      </c>
      <c r="H641" s="2" t="s">
        <v>24373</v>
      </c>
      <c r="I641" s="2" t="s">
        <v>392</v>
      </c>
      <c r="J641" s="2" t="s">
        <v>393</v>
      </c>
      <c r="K641" s="3">
        <v>1</v>
      </c>
      <c r="L641" s="2" t="s">
        <v>15999</v>
      </c>
      <c r="M641" s="3" t="s">
        <v>16000</v>
      </c>
      <c r="N641" s="3" t="s">
        <v>1098</v>
      </c>
      <c r="O641" s="2" t="s">
        <v>24374</v>
      </c>
      <c r="P641" s="9" t="s">
        <v>16001</v>
      </c>
    </row>
    <row r="642" spans="1:16" x14ac:dyDescent="0.25">
      <c r="A642" s="3" t="s">
        <v>25181</v>
      </c>
      <c r="B642" s="3" t="s">
        <v>25182</v>
      </c>
      <c r="C642" s="2" t="s">
        <v>24387</v>
      </c>
      <c r="D642" s="2" t="s">
        <v>34</v>
      </c>
      <c r="E642" s="2" t="s">
        <v>293</v>
      </c>
      <c r="F642" s="2" t="s">
        <v>1095</v>
      </c>
      <c r="G642" s="3" t="s">
        <v>24348</v>
      </c>
      <c r="H642" s="2" t="s">
        <v>24349</v>
      </c>
      <c r="I642" s="2" t="s">
        <v>367</v>
      </c>
      <c r="J642" s="2" t="s">
        <v>368</v>
      </c>
      <c r="K642" s="3">
        <v>0</v>
      </c>
      <c r="L642" s="2" t="s">
        <v>16023</v>
      </c>
      <c r="M642" s="3" t="s">
        <v>16024</v>
      </c>
      <c r="N642" s="3" t="s">
        <v>1098</v>
      </c>
      <c r="O642" s="2" t="s">
        <v>24350</v>
      </c>
      <c r="P642" s="9" t="s">
        <v>16025</v>
      </c>
    </row>
    <row r="643" spans="1:16" x14ac:dyDescent="0.25">
      <c r="A643" s="3" t="s">
        <v>927</v>
      </c>
      <c r="B643" s="3" t="s">
        <v>25183</v>
      </c>
      <c r="C643" s="2" t="s">
        <v>24387</v>
      </c>
      <c r="D643" s="2" t="s">
        <v>34</v>
      </c>
      <c r="E643" s="2" t="s">
        <v>293</v>
      </c>
      <c r="F643" s="2" t="s">
        <v>1101</v>
      </c>
      <c r="G643" s="3" t="s">
        <v>24352</v>
      </c>
      <c r="H643" s="2" t="s">
        <v>24353</v>
      </c>
      <c r="I643" s="2" t="s">
        <v>367</v>
      </c>
      <c r="J643" s="2" t="s">
        <v>368</v>
      </c>
      <c r="K643" s="3">
        <v>1</v>
      </c>
      <c r="L643" s="2" t="s">
        <v>16027</v>
      </c>
      <c r="M643" s="3" t="s">
        <v>16028</v>
      </c>
      <c r="N643" s="3" t="s">
        <v>1098</v>
      </c>
      <c r="O643" s="2" t="s">
        <v>24354</v>
      </c>
      <c r="P643" s="9" t="s">
        <v>16029</v>
      </c>
    </row>
    <row r="644" spans="1:16" x14ac:dyDescent="0.25">
      <c r="A644" s="3" t="s">
        <v>928</v>
      </c>
      <c r="B644" s="3" t="s">
        <v>25184</v>
      </c>
      <c r="C644" s="2" t="s">
        <v>24387</v>
      </c>
      <c r="D644" s="2" t="s">
        <v>34</v>
      </c>
      <c r="E644" s="2" t="s">
        <v>293</v>
      </c>
      <c r="F644" s="2" t="s">
        <v>1101</v>
      </c>
      <c r="G644" s="3" t="s">
        <v>24356</v>
      </c>
      <c r="H644" s="2" t="s">
        <v>24353</v>
      </c>
      <c r="I644" s="2" t="s">
        <v>367</v>
      </c>
      <c r="J644" s="2" t="s">
        <v>368</v>
      </c>
      <c r="K644" s="3">
        <v>2</v>
      </c>
      <c r="L644" s="2" t="s">
        <v>16031</v>
      </c>
      <c r="M644" s="3" t="s">
        <v>16032</v>
      </c>
      <c r="N644" s="3" t="s">
        <v>1098</v>
      </c>
      <c r="O644" s="2" t="s">
        <v>24354</v>
      </c>
      <c r="P644" s="9" t="s">
        <v>16033</v>
      </c>
    </row>
    <row r="645" spans="1:16" x14ac:dyDescent="0.25">
      <c r="A645" s="3" t="s">
        <v>929</v>
      </c>
      <c r="B645" s="3" t="s">
        <v>25185</v>
      </c>
      <c r="C645" s="2" t="s">
        <v>24387</v>
      </c>
      <c r="D645" s="2" t="s">
        <v>34</v>
      </c>
      <c r="E645" s="2" t="s">
        <v>293</v>
      </c>
      <c r="F645" s="2" t="s">
        <v>1101</v>
      </c>
      <c r="G645" s="3" t="s">
        <v>24358</v>
      </c>
      <c r="H645" s="2" t="s">
        <v>24353</v>
      </c>
      <c r="I645" s="2" t="s">
        <v>367</v>
      </c>
      <c r="J645" s="2" t="s">
        <v>368</v>
      </c>
      <c r="K645" s="3">
        <v>3</v>
      </c>
      <c r="L645" s="2" t="s">
        <v>16035</v>
      </c>
      <c r="M645" s="3" t="s">
        <v>16036</v>
      </c>
      <c r="N645" s="3" t="s">
        <v>1098</v>
      </c>
      <c r="O645" s="2" t="s">
        <v>24354</v>
      </c>
      <c r="P645" s="9" t="s">
        <v>16037</v>
      </c>
    </row>
    <row r="646" spans="1:16" x14ac:dyDescent="0.25">
      <c r="A646" s="3" t="s">
        <v>930</v>
      </c>
      <c r="B646" s="3" t="s">
        <v>25186</v>
      </c>
      <c r="C646" s="2" t="s">
        <v>24387</v>
      </c>
      <c r="D646" s="2" t="s">
        <v>34</v>
      </c>
      <c r="E646" s="2" t="s">
        <v>293</v>
      </c>
      <c r="F646" s="2" t="s">
        <v>1101</v>
      </c>
      <c r="G646" s="3" t="s">
        <v>24360</v>
      </c>
      <c r="H646" s="2" t="s">
        <v>24353</v>
      </c>
      <c r="I646" s="2" t="s">
        <v>367</v>
      </c>
      <c r="J646" s="2" t="s">
        <v>368</v>
      </c>
      <c r="K646" s="3">
        <v>4</v>
      </c>
      <c r="L646" s="2" t="s">
        <v>16039</v>
      </c>
      <c r="M646" s="3" t="s">
        <v>16040</v>
      </c>
      <c r="N646" s="3" t="s">
        <v>1098</v>
      </c>
      <c r="O646" s="2" t="s">
        <v>24354</v>
      </c>
      <c r="P646" s="9" t="s">
        <v>16041</v>
      </c>
    </row>
    <row r="647" spans="1:16" x14ac:dyDescent="0.25">
      <c r="A647" s="3" t="s">
        <v>931</v>
      </c>
      <c r="B647" s="3" t="s">
        <v>25187</v>
      </c>
      <c r="C647" s="2" t="s">
        <v>24387</v>
      </c>
      <c r="D647" s="2" t="s">
        <v>34</v>
      </c>
      <c r="E647" s="2" t="s">
        <v>293</v>
      </c>
      <c r="F647" s="2" t="s">
        <v>1101</v>
      </c>
      <c r="G647" s="3" t="s">
        <v>24362</v>
      </c>
      <c r="H647" s="2" t="s">
        <v>24373</v>
      </c>
      <c r="I647" s="2" t="s">
        <v>364</v>
      </c>
      <c r="J647" s="2" t="s">
        <v>365</v>
      </c>
      <c r="K647" s="3">
        <v>1</v>
      </c>
      <c r="L647" s="2" t="s">
        <v>16139</v>
      </c>
      <c r="M647" s="3" t="s">
        <v>16140</v>
      </c>
      <c r="N647" s="3" t="s">
        <v>1098</v>
      </c>
      <c r="O647" s="2" t="s">
        <v>24374</v>
      </c>
      <c r="P647" s="9" t="s">
        <v>16141</v>
      </c>
    </row>
    <row r="648" spans="1:16" x14ac:dyDescent="0.25">
      <c r="A648" s="3" t="s">
        <v>25188</v>
      </c>
      <c r="B648" s="3" t="s">
        <v>25189</v>
      </c>
      <c r="C648" s="2" t="s">
        <v>24347</v>
      </c>
      <c r="D648" s="2" t="s">
        <v>24</v>
      </c>
      <c r="E648" s="2" t="s">
        <v>12</v>
      </c>
      <c r="F648" s="2" t="s">
        <v>18037</v>
      </c>
      <c r="G648" s="3" t="s">
        <v>24348</v>
      </c>
      <c r="H648" s="2" t="s">
        <v>24631</v>
      </c>
      <c r="I648" s="2" t="s">
        <v>385</v>
      </c>
      <c r="J648" s="2" t="s">
        <v>385</v>
      </c>
      <c r="K648" s="3">
        <v>1</v>
      </c>
      <c r="L648" s="2" t="s">
        <v>21685</v>
      </c>
      <c r="M648" s="3" t="s">
        <v>21686</v>
      </c>
      <c r="N648" s="3" t="s">
        <v>1098</v>
      </c>
      <c r="O648" s="2" t="s">
        <v>25190</v>
      </c>
      <c r="P648" s="9" t="s">
        <v>21687</v>
      </c>
    </row>
    <row r="649" spans="1:16" x14ac:dyDescent="0.25">
      <c r="A649" s="3" t="s">
        <v>932</v>
      </c>
      <c r="B649" s="3" t="s">
        <v>25191</v>
      </c>
      <c r="C649" s="2" t="s">
        <v>24347</v>
      </c>
      <c r="D649" s="2" t="s">
        <v>24</v>
      </c>
      <c r="E649" s="2" t="s">
        <v>12</v>
      </c>
      <c r="F649" s="2" t="s">
        <v>18042</v>
      </c>
      <c r="G649" s="3" t="s">
        <v>24352</v>
      </c>
      <c r="H649" s="2" t="s">
        <v>24353</v>
      </c>
      <c r="I649" s="2" t="s">
        <v>385</v>
      </c>
      <c r="J649" s="2" t="s">
        <v>385</v>
      </c>
      <c r="K649" s="3">
        <v>2</v>
      </c>
      <c r="L649" s="2" t="s">
        <v>21689</v>
      </c>
      <c r="M649" s="3" t="s">
        <v>21690</v>
      </c>
      <c r="N649" s="3" t="s">
        <v>1098</v>
      </c>
      <c r="O649" s="2" t="s">
        <v>24354</v>
      </c>
      <c r="P649" s="9" t="s">
        <v>21691</v>
      </c>
    </row>
    <row r="650" spans="1:16" x14ac:dyDescent="0.25">
      <c r="A650" s="3" t="s">
        <v>933</v>
      </c>
      <c r="B650" s="3" t="s">
        <v>25192</v>
      </c>
      <c r="C650" s="2" t="s">
        <v>24347</v>
      </c>
      <c r="D650" s="2" t="s">
        <v>24</v>
      </c>
      <c r="E650" s="2" t="s">
        <v>12</v>
      </c>
      <c r="F650" s="2" t="s">
        <v>18042</v>
      </c>
      <c r="G650" s="3" t="s">
        <v>24356</v>
      </c>
      <c r="H650" s="2" t="s">
        <v>24353</v>
      </c>
      <c r="I650" s="2" t="s">
        <v>385</v>
      </c>
      <c r="J650" s="2" t="s">
        <v>385</v>
      </c>
      <c r="K650" s="3">
        <v>3</v>
      </c>
      <c r="L650" s="2" t="s">
        <v>21693</v>
      </c>
      <c r="M650" s="3" t="s">
        <v>21694</v>
      </c>
      <c r="N650" s="3" t="s">
        <v>1098</v>
      </c>
      <c r="O650" s="2" t="s">
        <v>24354</v>
      </c>
      <c r="P650" s="9" t="s">
        <v>21695</v>
      </c>
    </row>
    <row r="651" spans="1:16" x14ac:dyDescent="0.25">
      <c r="A651" s="3" t="s">
        <v>934</v>
      </c>
      <c r="B651" s="3" t="s">
        <v>25193</v>
      </c>
      <c r="C651" s="2" t="s">
        <v>24347</v>
      </c>
      <c r="D651" s="2" t="s">
        <v>24</v>
      </c>
      <c r="E651" s="2" t="s">
        <v>12</v>
      </c>
      <c r="F651" s="2" t="s">
        <v>18042</v>
      </c>
      <c r="G651" s="3" t="s">
        <v>24358</v>
      </c>
      <c r="H651" s="2" t="s">
        <v>24353</v>
      </c>
      <c r="I651" s="2" t="s">
        <v>385</v>
      </c>
      <c r="J651" s="2" t="s">
        <v>385</v>
      </c>
      <c r="K651" s="3">
        <v>4</v>
      </c>
      <c r="L651" s="2" t="s">
        <v>21697</v>
      </c>
      <c r="M651" s="3" t="s">
        <v>21698</v>
      </c>
      <c r="N651" s="3" t="s">
        <v>1098</v>
      </c>
      <c r="O651" s="2" t="s">
        <v>24354</v>
      </c>
      <c r="P651" s="9" t="s">
        <v>21699</v>
      </c>
    </row>
    <row r="652" spans="1:16" x14ac:dyDescent="0.25">
      <c r="A652" s="3" t="s">
        <v>935</v>
      </c>
      <c r="B652" s="3" t="s">
        <v>25194</v>
      </c>
      <c r="C652" s="2" t="s">
        <v>24347</v>
      </c>
      <c r="D652" s="2" t="s">
        <v>24</v>
      </c>
      <c r="E652" s="2" t="s">
        <v>12</v>
      </c>
      <c r="F652" s="2" t="s">
        <v>18042</v>
      </c>
      <c r="G652" s="3" t="s">
        <v>24360</v>
      </c>
      <c r="H652" s="2" t="s">
        <v>24353</v>
      </c>
      <c r="I652" s="2" t="s">
        <v>385</v>
      </c>
      <c r="J652" s="2" t="s">
        <v>385</v>
      </c>
      <c r="K652" s="3">
        <v>5</v>
      </c>
      <c r="L652" s="2" t="s">
        <v>21701</v>
      </c>
      <c r="M652" s="3" t="s">
        <v>21702</v>
      </c>
      <c r="N652" s="3" t="s">
        <v>1098</v>
      </c>
      <c r="O652" s="2" t="s">
        <v>24354</v>
      </c>
      <c r="P652" s="9" t="s">
        <v>21703</v>
      </c>
    </row>
    <row r="653" spans="1:16" x14ac:dyDescent="0.25">
      <c r="A653" s="3" t="s">
        <v>936</v>
      </c>
      <c r="B653" s="3" t="s">
        <v>25195</v>
      </c>
      <c r="C653" s="2" t="s">
        <v>24347</v>
      </c>
      <c r="D653" s="2" t="s">
        <v>24</v>
      </c>
      <c r="E653" s="2" t="s">
        <v>12</v>
      </c>
      <c r="F653" s="2" t="s">
        <v>18042</v>
      </c>
      <c r="G653" s="3" t="s">
        <v>24362</v>
      </c>
      <c r="H653" s="2" t="s">
        <v>24353</v>
      </c>
      <c r="I653" s="2" t="s">
        <v>385</v>
      </c>
      <c r="J653" s="2" t="s">
        <v>385</v>
      </c>
      <c r="K653" s="3">
        <v>6</v>
      </c>
      <c r="L653" s="2" t="s">
        <v>21705</v>
      </c>
      <c r="M653" s="3" t="s">
        <v>21706</v>
      </c>
      <c r="N653" s="3" t="s">
        <v>1098</v>
      </c>
      <c r="O653" s="2" t="s">
        <v>24354</v>
      </c>
      <c r="P653" s="9" t="s">
        <v>21707</v>
      </c>
    </row>
    <row r="654" spans="1:16" x14ac:dyDescent="0.25">
      <c r="A654" s="3" t="s">
        <v>937</v>
      </c>
      <c r="B654" s="3" t="s">
        <v>25196</v>
      </c>
      <c r="C654" s="2" t="s">
        <v>24347</v>
      </c>
      <c r="D654" s="2" t="s">
        <v>24</v>
      </c>
      <c r="E654" s="2" t="s">
        <v>12</v>
      </c>
      <c r="F654" s="2" t="s">
        <v>18042</v>
      </c>
      <c r="G654" s="3" t="s">
        <v>24364</v>
      </c>
      <c r="H654" s="2" t="s">
        <v>24353</v>
      </c>
      <c r="I654" s="2" t="s">
        <v>385</v>
      </c>
      <c r="J654" s="2" t="s">
        <v>385</v>
      </c>
      <c r="K654" s="3">
        <v>7</v>
      </c>
      <c r="L654" s="2" t="s">
        <v>21709</v>
      </c>
      <c r="M654" s="3" t="s">
        <v>21710</v>
      </c>
      <c r="N654" s="3" t="s">
        <v>1098</v>
      </c>
      <c r="O654" s="2" t="s">
        <v>24354</v>
      </c>
      <c r="P654" s="9" t="s">
        <v>21711</v>
      </c>
    </row>
    <row r="655" spans="1:16" x14ac:dyDescent="0.25">
      <c r="A655" s="3" t="s">
        <v>938</v>
      </c>
      <c r="B655" s="3" t="s">
        <v>25197</v>
      </c>
      <c r="C655" s="2" t="s">
        <v>24347</v>
      </c>
      <c r="D655" s="2" t="s">
        <v>24</v>
      </c>
      <c r="E655" s="2" t="s">
        <v>12</v>
      </c>
      <c r="F655" s="2" t="s">
        <v>18042</v>
      </c>
      <c r="G655" s="3" t="s">
        <v>24366</v>
      </c>
      <c r="H655" s="2" t="s">
        <v>24373</v>
      </c>
      <c r="I655" s="2" t="s">
        <v>392</v>
      </c>
      <c r="J655" s="2" t="s">
        <v>393</v>
      </c>
      <c r="K655" s="3">
        <v>1</v>
      </c>
      <c r="L655" s="2" t="s">
        <v>21553</v>
      </c>
      <c r="M655" s="3" t="s">
        <v>21554</v>
      </c>
      <c r="N655" s="3" t="s">
        <v>1098</v>
      </c>
      <c r="O655" s="2" t="s">
        <v>24374</v>
      </c>
      <c r="P655" s="9" t="s">
        <v>21555</v>
      </c>
    </row>
    <row r="656" spans="1:16" x14ac:dyDescent="0.25">
      <c r="A656" s="3" t="s">
        <v>939</v>
      </c>
      <c r="B656" s="3" t="s">
        <v>25198</v>
      </c>
      <c r="C656" s="2" t="s">
        <v>24347</v>
      </c>
      <c r="D656" s="2" t="s">
        <v>24</v>
      </c>
      <c r="E656" s="2" t="s">
        <v>12</v>
      </c>
      <c r="F656" s="2" t="s">
        <v>18042</v>
      </c>
      <c r="G656" s="3" t="s">
        <v>24368</v>
      </c>
      <c r="H656" s="2" t="s">
        <v>24373</v>
      </c>
      <c r="I656" s="2" t="s">
        <v>387</v>
      </c>
      <c r="J656" s="2" t="s">
        <v>388</v>
      </c>
      <c r="K656" s="3">
        <v>1</v>
      </c>
      <c r="L656" s="2" t="s">
        <v>21245</v>
      </c>
      <c r="M656" s="3" t="s">
        <v>21246</v>
      </c>
      <c r="N656" s="3" t="s">
        <v>1098</v>
      </c>
      <c r="O656" s="2" t="s">
        <v>24374</v>
      </c>
      <c r="P656" s="9" t="s">
        <v>21247</v>
      </c>
    </row>
    <row r="657" spans="1:16" x14ac:dyDescent="0.25">
      <c r="A657" s="3" t="s">
        <v>940</v>
      </c>
      <c r="B657" s="3" t="s">
        <v>25199</v>
      </c>
      <c r="C657" s="2" t="s">
        <v>24347</v>
      </c>
      <c r="D657" s="2" t="s">
        <v>24</v>
      </c>
      <c r="E657" s="2" t="s">
        <v>12</v>
      </c>
      <c r="F657" s="2" t="s">
        <v>18042</v>
      </c>
      <c r="G657" s="3" t="s">
        <v>24370</v>
      </c>
      <c r="H657" s="2" t="s">
        <v>24373</v>
      </c>
      <c r="I657" s="2" t="s">
        <v>380</v>
      </c>
      <c r="J657" s="2" t="s">
        <v>380</v>
      </c>
      <c r="K657" s="3">
        <v>1</v>
      </c>
      <c r="L657" s="2" t="s">
        <v>21333</v>
      </c>
      <c r="M657" s="3" t="s">
        <v>21334</v>
      </c>
      <c r="N657" s="3" t="s">
        <v>1098</v>
      </c>
      <c r="O657" s="2" t="s">
        <v>24374</v>
      </c>
      <c r="P657" s="9" t="s">
        <v>21335</v>
      </c>
    </row>
    <row r="658" spans="1:16" x14ac:dyDescent="0.25">
      <c r="A658" s="3" t="s">
        <v>25200</v>
      </c>
      <c r="B658" s="3" t="s">
        <v>25201</v>
      </c>
      <c r="C658" s="2" t="s">
        <v>24387</v>
      </c>
      <c r="D658" s="2" t="s">
        <v>24</v>
      </c>
      <c r="E658" s="2" t="s">
        <v>299</v>
      </c>
      <c r="F658" s="2" t="s">
        <v>1095</v>
      </c>
      <c r="G658" s="3" t="s">
        <v>24348</v>
      </c>
      <c r="H658" s="2" t="s">
        <v>24349</v>
      </c>
      <c r="I658" s="2" t="s">
        <v>392</v>
      </c>
      <c r="J658" s="2" t="s">
        <v>393</v>
      </c>
      <c r="K658" s="3">
        <v>0</v>
      </c>
      <c r="L658" s="2" t="s">
        <v>16303</v>
      </c>
      <c r="M658" s="3" t="s">
        <v>16304</v>
      </c>
      <c r="N658" s="3" t="s">
        <v>1098</v>
      </c>
      <c r="O658" s="2" t="s">
        <v>24350</v>
      </c>
      <c r="P658" s="9" t="s">
        <v>16305</v>
      </c>
    </row>
    <row r="659" spans="1:16" x14ac:dyDescent="0.25">
      <c r="A659" s="3" t="s">
        <v>943</v>
      </c>
      <c r="B659" s="3" t="s">
        <v>25202</v>
      </c>
      <c r="C659" s="2" t="s">
        <v>24387</v>
      </c>
      <c r="D659" s="2" t="s">
        <v>24</v>
      </c>
      <c r="E659" s="2" t="s">
        <v>299</v>
      </c>
      <c r="F659" s="2" t="s">
        <v>1101</v>
      </c>
      <c r="G659" s="3" t="s">
        <v>24352</v>
      </c>
      <c r="H659" s="2" t="s">
        <v>24353</v>
      </c>
      <c r="I659" s="2" t="s">
        <v>392</v>
      </c>
      <c r="J659" s="2" t="s">
        <v>393</v>
      </c>
      <c r="K659" s="3">
        <v>1</v>
      </c>
      <c r="L659" s="2" t="s">
        <v>16307</v>
      </c>
      <c r="M659" s="3" t="s">
        <v>16308</v>
      </c>
      <c r="N659" s="3" t="s">
        <v>1098</v>
      </c>
      <c r="O659" s="2" t="s">
        <v>24354</v>
      </c>
      <c r="P659" s="9" t="s">
        <v>16309</v>
      </c>
    </row>
    <row r="660" spans="1:16" x14ac:dyDescent="0.25">
      <c r="A660" s="3" t="s">
        <v>944</v>
      </c>
      <c r="B660" s="3" t="s">
        <v>25203</v>
      </c>
      <c r="C660" s="2" t="s">
        <v>24387</v>
      </c>
      <c r="D660" s="2" t="s">
        <v>24</v>
      </c>
      <c r="E660" s="2" t="s">
        <v>299</v>
      </c>
      <c r="F660" s="2" t="s">
        <v>1101</v>
      </c>
      <c r="G660" s="3" t="s">
        <v>24356</v>
      </c>
      <c r="H660" s="2" t="s">
        <v>24353</v>
      </c>
      <c r="I660" s="2" t="s">
        <v>392</v>
      </c>
      <c r="J660" s="2" t="s">
        <v>393</v>
      </c>
      <c r="K660" s="3">
        <v>2</v>
      </c>
      <c r="L660" s="2" t="s">
        <v>16311</v>
      </c>
      <c r="M660" s="3" t="s">
        <v>16312</v>
      </c>
      <c r="N660" s="3" t="s">
        <v>1098</v>
      </c>
      <c r="O660" s="2" t="s">
        <v>24354</v>
      </c>
      <c r="P660" s="9" t="s">
        <v>16313</v>
      </c>
    </row>
    <row r="661" spans="1:16" x14ac:dyDescent="0.25">
      <c r="A661" s="3" t="s">
        <v>945</v>
      </c>
      <c r="B661" s="3" t="s">
        <v>25204</v>
      </c>
      <c r="C661" s="2" t="s">
        <v>24387</v>
      </c>
      <c r="D661" s="2" t="s">
        <v>24</v>
      </c>
      <c r="E661" s="2" t="s">
        <v>299</v>
      </c>
      <c r="F661" s="2" t="s">
        <v>1101</v>
      </c>
      <c r="G661" s="3" t="s">
        <v>24358</v>
      </c>
      <c r="H661" s="2" t="s">
        <v>24353</v>
      </c>
      <c r="I661" s="2" t="s">
        <v>392</v>
      </c>
      <c r="J661" s="2" t="s">
        <v>393</v>
      </c>
      <c r="K661" s="3">
        <v>3</v>
      </c>
      <c r="L661" s="2" t="s">
        <v>16315</v>
      </c>
      <c r="M661" s="3" t="s">
        <v>16316</v>
      </c>
      <c r="N661" s="3" t="s">
        <v>1098</v>
      </c>
      <c r="O661" s="2" t="s">
        <v>24354</v>
      </c>
      <c r="P661" s="9" t="s">
        <v>16317</v>
      </c>
    </row>
    <row r="662" spans="1:16" x14ac:dyDescent="0.25">
      <c r="A662" s="3" t="s">
        <v>946</v>
      </c>
      <c r="B662" s="3" t="s">
        <v>25205</v>
      </c>
      <c r="C662" s="2" t="s">
        <v>24387</v>
      </c>
      <c r="D662" s="2" t="s">
        <v>24</v>
      </c>
      <c r="E662" s="2" t="s">
        <v>299</v>
      </c>
      <c r="F662" s="2" t="s">
        <v>1101</v>
      </c>
      <c r="G662" s="3" t="s">
        <v>24360</v>
      </c>
      <c r="H662" s="2" t="s">
        <v>24353</v>
      </c>
      <c r="I662" s="2" t="s">
        <v>392</v>
      </c>
      <c r="J662" s="2" t="s">
        <v>393</v>
      </c>
      <c r="K662" s="3">
        <v>4</v>
      </c>
      <c r="L662" s="2" t="s">
        <v>16319</v>
      </c>
      <c r="M662" s="3" t="s">
        <v>16320</v>
      </c>
      <c r="N662" s="3" t="s">
        <v>1098</v>
      </c>
      <c r="O662" s="2" t="s">
        <v>24354</v>
      </c>
      <c r="P662" s="9" t="s">
        <v>16321</v>
      </c>
    </row>
    <row r="663" spans="1:16" x14ac:dyDescent="0.25">
      <c r="A663" s="3" t="s">
        <v>947</v>
      </c>
      <c r="B663" s="3" t="s">
        <v>25206</v>
      </c>
      <c r="C663" s="2" t="s">
        <v>24387</v>
      </c>
      <c r="D663" s="2" t="s">
        <v>24</v>
      </c>
      <c r="E663" s="2" t="s">
        <v>299</v>
      </c>
      <c r="F663" s="2" t="s">
        <v>1101</v>
      </c>
      <c r="G663" s="3" t="s">
        <v>24362</v>
      </c>
      <c r="H663" s="2" t="s">
        <v>24373</v>
      </c>
      <c r="I663" s="2" t="s">
        <v>367</v>
      </c>
      <c r="J663" s="2" t="s">
        <v>368</v>
      </c>
      <c r="K663" s="3">
        <v>1</v>
      </c>
      <c r="L663" s="2" t="s">
        <v>16195</v>
      </c>
      <c r="M663" s="3" t="s">
        <v>16196</v>
      </c>
      <c r="N663" s="3" t="s">
        <v>1098</v>
      </c>
      <c r="O663" s="2" t="s">
        <v>24374</v>
      </c>
      <c r="P663" s="9" t="s">
        <v>16197</v>
      </c>
    </row>
    <row r="664" spans="1:16" x14ac:dyDescent="0.25">
      <c r="A664" s="3" t="s">
        <v>25207</v>
      </c>
      <c r="B664" s="3" t="s">
        <v>25208</v>
      </c>
      <c r="C664" s="2" t="s">
        <v>24387</v>
      </c>
      <c r="D664" s="2" t="s">
        <v>24</v>
      </c>
      <c r="E664" s="2" t="s">
        <v>302</v>
      </c>
      <c r="F664" s="2" t="s">
        <v>1095</v>
      </c>
      <c r="G664" s="3" t="s">
        <v>24348</v>
      </c>
      <c r="H664" s="2" t="s">
        <v>24349</v>
      </c>
      <c r="I664" s="2" t="s">
        <v>392</v>
      </c>
      <c r="J664" s="2" t="s">
        <v>393</v>
      </c>
      <c r="K664" s="3">
        <v>0</v>
      </c>
      <c r="L664" s="2" t="s">
        <v>16471</v>
      </c>
      <c r="M664" s="3" t="s">
        <v>16472</v>
      </c>
      <c r="N664" s="3" t="s">
        <v>1098</v>
      </c>
      <c r="O664" s="2" t="s">
        <v>24350</v>
      </c>
      <c r="P664" s="9" t="s">
        <v>16473</v>
      </c>
    </row>
    <row r="665" spans="1:16" x14ac:dyDescent="0.25">
      <c r="A665" s="3" t="s">
        <v>951</v>
      </c>
      <c r="B665" s="3" t="s">
        <v>25209</v>
      </c>
      <c r="C665" s="2" t="s">
        <v>24387</v>
      </c>
      <c r="D665" s="2" t="s">
        <v>24</v>
      </c>
      <c r="E665" s="2" t="s">
        <v>302</v>
      </c>
      <c r="F665" s="2" t="s">
        <v>1101</v>
      </c>
      <c r="G665" s="3" t="s">
        <v>24352</v>
      </c>
      <c r="H665" s="2" t="s">
        <v>24353</v>
      </c>
      <c r="I665" s="2" t="s">
        <v>392</v>
      </c>
      <c r="J665" s="2" t="s">
        <v>393</v>
      </c>
      <c r="K665" s="3">
        <v>1</v>
      </c>
      <c r="L665" s="2" t="s">
        <v>16475</v>
      </c>
      <c r="M665" s="3" t="s">
        <v>16476</v>
      </c>
      <c r="N665" s="3" t="s">
        <v>1098</v>
      </c>
      <c r="O665" s="2" t="s">
        <v>24354</v>
      </c>
      <c r="P665" s="9" t="s">
        <v>16477</v>
      </c>
    </row>
    <row r="666" spans="1:16" x14ac:dyDescent="0.25">
      <c r="A666" s="3" t="s">
        <v>952</v>
      </c>
      <c r="B666" s="3" t="s">
        <v>25210</v>
      </c>
      <c r="C666" s="2" t="s">
        <v>24387</v>
      </c>
      <c r="D666" s="2" t="s">
        <v>24</v>
      </c>
      <c r="E666" s="2" t="s">
        <v>302</v>
      </c>
      <c r="F666" s="2" t="s">
        <v>1101</v>
      </c>
      <c r="G666" s="3" t="s">
        <v>24356</v>
      </c>
      <c r="H666" s="2" t="s">
        <v>24353</v>
      </c>
      <c r="I666" s="2" t="s">
        <v>392</v>
      </c>
      <c r="J666" s="2" t="s">
        <v>393</v>
      </c>
      <c r="K666" s="3">
        <v>2</v>
      </c>
      <c r="L666" s="2" t="s">
        <v>16479</v>
      </c>
      <c r="M666" s="3" t="s">
        <v>16480</v>
      </c>
      <c r="N666" s="3" t="s">
        <v>1098</v>
      </c>
      <c r="O666" s="2" t="s">
        <v>24354</v>
      </c>
      <c r="P666" s="9" t="s">
        <v>16481</v>
      </c>
    </row>
    <row r="667" spans="1:16" x14ac:dyDescent="0.25">
      <c r="A667" s="3" t="s">
        <v>953</v>
      </c>
      <c r="B667" s="3" t="s">
        <v>25211</v>
      </c>
      <c r="C667" s="2" t="s">
        <v>24387</v>
      </c>
      <c r="D667" s="2" t="s">
        <v>24</v>
      </c>
      <c r="E667" s="2" t="s">
        <v>302</v>
      </c>
      <c r="F667" s="2" t="s">
        <v>1101</v>
      </c>
      <c r="G667" s="3" t="s">
        <v>24358</v>
      </c>
      <c r="H667" s="2" t="s">
        <v>24353</v>
      </c>
      <c r="I667" s="2" t="s">
        <v>392</v>
      </c>
      <c r="J667" s="2" t="s">
        <v>393</v>
      </c>
      <c r="K667" s="3">
        <v>4</v>
      </c>
      <c r="L667" s="2" t="s">
        <v>16487</v>
      </c>
      <c r="M667" s="3" t="s">
        <v>16488</v>
      </c>
      <c r="N667" s="3" t="s">
        <v>1098</v>
      </c>
      <c r="O667" s="2" t="s">
        <v>24354</v>
      </c>
      <c r="P667" s="9" t="s">
        <v>16489</v>
      </c>
    </row>
    <row r="668" spans="1:16" x14ac:dyDescent="0.25">
      <c r="A668" s="3" t="s">
        <v>954</v>
      </c>
      <c r="B668" s="3" t="s">
        <v>25212</v>
      </c>
      <c r="C668" s="2" t="s">
        <v>24387</v>
      </c>
      <c r="D668" s="2" t="s">
        <v>24</v>
      </c>
      <c r="E668" s="2" t="s">
        <v>302</v>
      </c>
      <c r="F668" s="2" t="s">
        <v>1101</v>
      </c>
      <c r="G668" s="3" t="s">
        <v>24360</v>
      </c>
      <c r="H668" s="2" t="s">
        <v>24353</v>
      </c>
      <c r="I668" s="2" t="s">
        <v>392</v>
      </c>
      <c r="J668" s="2" t="s">
        <v>393</v>
      </c>
      <c r="K668" s="3">
        <v>5</v>
      </c>
      <c r="L668" s="2" t="s">
        <v>16491</v>
      </c>
      <c r="M668" s="3" t="s">
        <v>16492</v>
      </c>
      <c r="N668" s="3" t="s">
        <v>1098</v>
      </c>
      <c r="O668" s="2" t="s">
        <v>24354</v>
      </c>
      <c r="P668" s="9" t="s">
        <v>16493</v>
      </c>
    </row>
    <row r="669" spans="1:16" x14ac:dyDescent="0.25">
      <c r="A669" s="3" t="s">
        <v>955</v>
      </c>
      <c r="B669" s="3" t="s">
        <v>25213</v>
      </c>
      <c r="C669" s="2" t="s">
        <v>24387</v>
      </c>
      <c r="D669" s="2" t="s">
        <v>24</v>
      </c>
      <c r="E669" s="2" t="s">
        <v>302</v>
      </c>
      <c r="F669" s="2" t="s">
        <v>1101</v>
      </c>
      <c r="G669" s="3" t="s">
        <v>24362</v>
      </c>
      <c r="H669" s="2" t="s">
        <v>24373</v>
      </c>
      <c r="I669" s="2" t="s">
        <v>429</v>
      </c>
      <c r="J669" s="2" t="s">
        <v>430</v>
      </c>
      <c r="K669" s="3">
        <v>1</v>
      </c>
      <c r="L669" s="2" t="s">
        <v>16447</v>
      </c>
      <c r="M669" s="3" t="s">
        <v>16448</v>
      </c>
      <c r="N669" s="3" t="s">
        <v>1098</v>
      </c>
      <c r="O669" s="2" t="s">
        <v>24374</v>
      </c>
      <c r="P669" s="9" t="s">
        <v>16449</v>
      </c>
    </row>
    <row r="670" spans="1:16" x14ac:dyDescent="0.25">
      <c r="A670" s="3" t="s">
        <v>25214</v>
      </c>
      <c r="B670" s="3" t="s">
        <v>25215</v>
      </c>
      <c r="C670" s="2" t="s">
        <v>24387</v>
      </c>
      <c r="D670" s="2" t="s">
        <v>24</v>
      </c>
      <c r="E670" s="2" t="s">
        <v>24</v>
      </c>
      <c r="F670" s="2" t="s">
        <v>1095</v>
      </c>
      <c r="G670" s="3" t="s">
        <v>24348</v>
      </c>
      <c r="H670" s="2" t="s">
        <v>24349</v>
      </c>
      <c r="I670" s="2" t="s">
        <v>385</v>
      </c>
      <c r="J670" s="2" t="s">
        <v>385</v>
      </c>
      <c r="K670" s="3">
        <v>0</v>
      </c>
      <c r="L670" s="2" t="s">
        <v>16695</v>
      </c>
      <c r="M670" s="3" t="s">
        <v>16696</v>
      </c>
      <c r="N670" s="3" t="s">
        <v>1098</v>
      </c>
      <c r="O670" s="2" t="s">
        <v>24350</v>
      </c>
      <c r="P670" s="9" t="s">
        <v>16697</v>
      </c>
    </row>
    <row r="671" spans="1:16" x14ac:dyDescent="0.25">
      <c r="A671" s="3" t="s">
        <v>956</v>
      </c>
      <c r="B671" s="3" t="s">
        <v>25216</v>
      </c>
      <c r="C671" s="2" t="s">
        <v>24387</v>
      </c>
      <c r="D671" s="2" t="s">
        <v>24</v>
      </c>
      <c r="E671" s="2" t="s">
        <v>24</v>
      </c>
      <c r="F671" s="2" t="s">
        <v>1101</v>
      </c>
      <c r="G671" s="3" t="s">
        <v>24352</v>
      </c>
      <c r="H671" s="2" t="s">
        <v>24353</v>
      </c>
      <c r="I671" s="2" t="s">
        <v>385</v>
      </c>
      <c r="J671" s="2" t="s">
        <v>385</v>
      </c>
      <c r="K671" s="3">
        <v>1</v>
      </c>
      <c r="L671" s="2" t="s">
        <v>16699</v>
      </c>
      <c r="M671" s="3" t="s">
        <v>16700</v>
      </c>
      <c r="N671" s="3" t="s">
        <v>1098</v>
      </c>
      <c r="O671" s="2" t="s">
        <v>24354</v>
      </c>
      <c r="P671" s="9" t="s">
        <v>16701</v>
      </c>
    </row>
    <row r="672" spans="1:16" x14ac:dyDescent="0.25">
      <c r="A672" s="3" t="s">
        <v>957</v>
      </c>
      <c r="B672" s="3" t="s">
        <v>25217</v>
      </c>
      <c r="C672" s="2" t="s">
        <v>24387</v>
      </c>
      <c r="D672" s="2" t="s">
        <v>24</v>
      </c>
      <c r="E672" s="2" t="s">
        <v>24</v>
      </c>
      <c r="F672" s="2" t="s">
        <v>1101</v>
      </c>
      <c r="G672" s="3" t="s">
        <v>24356</v>
      </c>
      <c r="H672" s="2" t="s">
        <v>24353</v>
      </c>
      <c r="I672" s="2" t="s">
        <v>385</v>
      </c>
      <c r="J672" s="2" t="s">
        <v>385</v>
      </c>
      <c r="K672" s="3">
        <v>2</v>
      </c>
      <c r="L672" s="2" t="s">
        <v>16703</v>
      </c>
      <c r="M672" s="3" t="s">
        <v>16704</v>
      </c>
      <c r="N672" s="3" t="s">
        <v>1098</v>
      </c>
      <c r="O672" s="2" t="s">
        <v>24354</v>
      </c>
      <c r="P672" s="9" t="s">
        <v>16705</v>
      </c>
    </row>
    <row r="673" spans="1:16" x14ac:dyDescent="0.25">
      <c r="A673" s="3" t="s">
        <v>958</v>
      </c>
      <c r="B673" s="3" t="s">
        <v>25218</v>
      </c>
      <c r="C673" s="2" t="s">
        <v>24387</v>
      </c>
      <c r="D673" s="2" t="s">
        <v>24</v>
      </c>
      <c r="E673" s="2" t="s">
        <v>24</v>
      </c>
      <c r="F673" s="2" t="s">
        <v>1101</v>
      </c>
      <c r="G673" s="3" t="s">
        <v>24358</v>
      </c>
      <c r="H673" s="2" t="s">
        <v>24353</v>
      </c>
      <c r="I673" s="2" t="s">
        <v>385</v>
      </c>
      <c r="J673" s="2" t="s">
        <v>385</v>
      </c>
      <c r="K673" s="3">
        <v>3</v>
      </c>
      <c r="L673" s="2" t="s">
        <v>16707</v>
      </c>
      <c r="M673" s="3" t="s">
        <v>16708</v>
      </c>
      <c r="N673" s="3" t="s">
        <v>1098</v>
      </c>
      <c r="O673" s="2" t="s">
        <v>24354</v>
      </c>
      <c r="P673" s="9" t="s">
        <v>16709</v>
      </c>
    </row>
    <row r="674" spans="1:16" x14ac:dyDescent="0.25">
      <c r="A674" s="3" t="s">
        <v>959</v>
      </c>
      <c r="B674" s="3" t="s">
        <v>25219</v>
      </c>
      <c r="C674" s="2" t="s">
        <v>24387</v>
      </c>
      <c r="D674" s="2" t="s">
        <v>24</v>
      </c>
      <c r="E674" s="2" t="s">
        <v>24</v>
      </c>
      <c r="F674" s="2" t="s">
        <v>1101</v>
      </c>
      <c r="G674" s="3" t="s">
        <v>24360</v>
      </c>
      <c r="H674" s="2" t="s">
        <v>24353</v>
      </c>
      <c r="I674" s="2" t="s">
        <v>385</v>
      </c>
      <c r="J674" s="2" t="s">
        <v>385</v>
      </c>
      <c r="K674" s="3">
        <v>4</v>
      </c>
      <c r="L674" s="2" t="s">
        <v>16711</v>
      </c>
      <c r="M674" s="3" t="s">
        <v>16712</v>
      </c>
      <c r="N674" s="3" t="s">
        <v>1098</v>
      </c>
      <c r="O674" s="2" t="s">
        <v>24354</v>
      </c>
      <c r="P674" s="9" t="s">
        <v>16713</v>
      </c>
    </row>
    <row r="675" spans="1:16" x14ac:dyDescent="0.25">
      <c r="A675" s="3" t="s">
        <v>960</v>
      </c>
      <c r="B675" s="3" t="s">
        <v>25220</v>
      </c>
      <c r="C675" s="2" t="s">
        <v>24387</v>
      </c>
      <c r="D675" s="2" t="s">
        <v>24</v>
      </c>
      <c r="E675" s="2" t="s">
        <v>24</v>
      </c>
      <c r="F675" s="2" t="s">
        <v>1101</v>
      </c>
      <c r="G675" s="3" t="s">
        <v>24362</v>
      </c>
      <c r="H675" s="2" t="s">
        <v>24373</v>
      </c>
      <c r="I675" s="2" t="s">
        <v>364</v>
      </c>
      <c r="J675" s="2" t="s">
        <v>365</v>
      </c>
      <c r="K675" s="3">
        <v>1</v>
      </c>
      <c r="L675" s="2" t="s">
        <v>16587</v>
      </c>
      <c r="M675" s="3" t="s">
        <v>16588</v>
      </c>
      <c r="N675" s="3" t="s">
        <v>1098</v>
      </c>
      <c r="O675" s="2" t="s">
        <v>24374</v>
      </c>
      <c r="P675" s="9" t="s">
        <v>16589</v>
      </c>
    </row>
    <row r="676" spans="1:16" x14ac:dyDescent="0.25">
      <c r="A676" s="3" t="s">
        <v>25221</v>
      </c>
      <c r="B676" s="3" t="s">
        <v>25222</v>
      </c>
      <c r="C676" s="2" t="s">
        <v>24387</v>
      </c>
      <c r="D676" s="2" t="s">
        <v>24</v>
      </c>
      <c r="E676" s="2" t="s">
        <v>307</v>
      </c>
      <c r="F676" s="2" t="s">
        <v>1095</v>
      </c>
      <c r="G676" s="3" t="s">
        <v>24348</v>
      </c>
      <c r="H676" s="2" t="s">
        <v>24631</v>
      </c>
      <c r="I676" s="2" t="s">
        <v>367</v>
      </c>
      <c r="J676" s="2" t="s">
        <v>368</v>
      </c>
      <c r="K676" s="3">
        <v>1</v>
      </c>
      <c r="L676" s="2" t="s">
        <v>16755</v>
      </c>
      <c r="M676" s="3" t="s">
        <v>16756</v>
      </c>
      <c r="N676" s="3" t="s">
        <v>1098</v>
      </c>
      <c r="O676" s="2" t="s">
        <v>25190</v>
      </c>
      <c r="P676" s="9" t="s">
        <v>16757</v>
      </c>
    </row>
    <row r="677" spans="1:16" x14ac:dyDescent="0.25">
      <c r="A677" s="3" t="s">
        <v>963</v>
      </c>
      <c r="B677" s="3" t="s">
        <v>25223</v>
      </c>
      <c r="C677" s="2" t="s">
        <v>24387</v>
      </c>
      <c r="D677" s="2" t="s">
        <v>24</v>
      </c>
      <c r="E677" s="2" t="s">
        <v>307</v>
      </c>
      <c r="F677" s="2" t="s">
        <v>1101</v>
      </c>
      <c r="G677" s="3" t="s">
        <v>24352</v>
      </c>
      <c r="H677" s="2" t="s">
        <v>24353</v>
      </c>
      <c r="I677" s="2" t="s">
        <v>367</v>
      </c>
      <c r="J677" s="2" t="s">
        <v>368</v>
      </c>
      <c r="K677" s="3">
        <v>2</v>
      </c>
      <c r="L677" s="2" t="s">
        <v>16759</v>
      </c>
      <c r="M677" s="3" t="s">
        <v>16760</v>
      </c>
      <c r="N677" s="3" t="s">
        <v>1098</v>
      </c>
      <c r="O677" s="2" t="s">
        <v>24354</v>
      </c>
      <c r="P677" s="9" t="s">
        <v>16761</v>
      </c>
    </row>
    <row r="678" spans="1:16" x14ac:dyDescent="0.25">
      <c r="A678" s="3" t="s">
        <v>964</v>
      </c>
      <c r="B678" s="3" t="s">
        <v>25224</v>
      </c>
      <c r="C678" s="2" t="s">
        <v>24387</v>
      </c>
      <c r="D678" s="2" t="s">
        <v>24</v>
      </c>
      <c r="E678" s="2" t="s">
        <v>307</v>
      </c>
      <c r="F678" s="2" t="s">
        <v>1101</v>
      </c>
      <c r="G678" s="3" t="s">
        <v>24356</v>
      </c>
      <c r="H678" s="2" t="s">
        <v>24353</v>
      </c>
      <c r="I678" s="2" t="s">
        <v>367</v>
      </c>
      <c r="J678" s="2" t="s">
        <v>368</v>
      </c>
      <c r="K678" s="3">
        <v>3</v>
      </c>
      <c r="L678" s="2" t="s">
        <v>16763</v>
      </c>
      <c r="M678" s="3" t="s">
        <v>16764</v>
      </c>
      <c r="N678" s="3" t="s">
        <v>1098</v>
      </c>
      <c r="O678" s="2" t="s">
        <v>24354</v>
      </c>
      <c r="P678" s="9" t="s">
        <v>16765</v>
      </c>
    </row>
    <row r="679" spans="1:16" x14ac:dyDescent="0.25">
      <c r="A679" s="3" t="s">
        <v>965</v>
      </c>
      <c r="B679" s="3" t="s">
        <v>25225</v>
      </c>
      <c r="C679" s="2" t="s">
        <v>24387</v>
      </c>
      <c r="D679" s="2" t="s">
        <v>24</v>
      </c>
      <c r="E679" s="2" t="s">
        <v>307</v>
      </c>
      <c r="F679" s="2" t="s">
        <v>1101</v>
      </c>
      <c r="G679" s="3" t="s">
        <v>24358</v>
      </c>
      <c r="H679" s="2" t="s">
        <v>24353</v>
      </c>
      <c r="I679" s="2" t="s">
        <v>367</v>
      </c>
      <c r="J679" s="2" t="s">
        <v>368</v>
      </c>
      <c r="K679" s="3">
        <v>4</v>
      </c>
      <c r="L679" s="2" t="s">
        <v>16767</v>
      </c>
      <c r="M679" s="3" t="s">
        <v>16768</v>
      </c>
      <c r="N679" s="3" t="s">
        <v>1098</v>
      </c>
      <c r="O679" s="2" t="s">
        <v>24354</v>
      </c>
      <c r="P679" s="9" t="s">
        <v>16769</v>
      </c>
    </row>
    <row r="680" spans="1:16" x14ac:dyDescent="0.25">
      <c r="A680" s="3" t="s">
        <v>25226</v>
      </c>
      <c r="B680" s="3" t="s">
        <v>25227</v>
      </c>
      <c r="C680" s="2" t="s">
        <v>24387</v>
      </c>
      <c r="D680" s="2" t="s">
        <v>24</v>
      </c>
      <c r="E680" s="2" t="s">
        <v>307</v>
      </c>
      <c r="F680" s="2" t="s">
        <v>1101</v>
      </c>
      <c r="G680" s="3" t="s">
        <v>24360</v>
      </c>
      <c r="H680" s="2" t="s">
        <v>24353</v>
      </c>
      <c r="I680" s="2" t="s">
        <v>367</v>
      </c>
      <c r="J680" s="2" t="s">
        <v>368</v>
      </c>
      <c r="K680" s="3">
        <v>5</v>
      </c>
      <c r="L680" s="2" t="s">
        <v>16771</v>
      </c>
      <c r="M680" s="3" t="s">
        <v>16772</v>
      </c>
      <c r="N680" s="3" t="s">
        <v>1098</v>
      </c>
      <c r="O680" s="2" t="s">
        <v>24354</v>
      </c>
      <c r="P680" s="9" t="s">
        <v>16773</v>
      </c>
    </row>
    <row r="681" spans="1:16" x14ac:dyDescent="0.25">
      <c r="A681" s="3" t="s">
        <v>25228</v>
      </c>
      <c r="B681" s="3" t="s">
        <v>25229</v>
      </c>
      <c r="C681" s="2" t="s">
        <v>24387</v>
      </c>
      <c r="D681" s="2" t="s">
        <v>24</v>
      </c>
      <c r="E681" s="2" t="s">
        <v>307</v>
      </c>
      <c r="F681" s="2" t="s">
        <v>1101</v>
      </c>
      <c r="G681" s="3" t="s">
        <v>24362</v>
      </c>
      <c r="H681" s="2" t="s">
        <v>24373</v>
      </c>
      <c r="I681" s="2" t="s">
        <v>387</v>
      </c>
      <c r="J681" s="2" t="s">
        <v>388</v>
      </c>
      <c r="K681" s="3">
        <v>1</v>
      </c>
      <c r="L681" s="2" t="s">
        <v>16727</v>
      </c>
      <c r="M681" s="3" t="s">
        <v>16728</v>
      </c>
      <c r="N681" s="3" t="s">
        <v>1098</v>
      </c>
      <c r="O681" s="2" t="s">
        <v>24374</v>
      </c>
      <c r="P681" s="9" t="s">
        <v>16729</v>
      </c>
    </row>
    <row r="682" spans="1:16" x14ac:dyDescent="0.25">
      <c r="A682" s="3" t="s">
        <v>25230</v>
      </c>
      <c r="B682" s="3" t="s">
        <v>25231</v>
      </c>
      <c r="C682" s="2" t="s">
        <v>24387</v>
      </c>
      <c r="D682" s="2" t="s">
        <v>24</v>
      </c>
      <c r="E682" s="2" t="s">
        <v>310</v>
      </c>
      <c r="F682" s="2" t="s">
        <v>1095</v>
      </c>
      <c r="G682" s="3" t="s">
        <v>24348</v>
      </c>
      <c r="H682" s="2" t="s">
        <v>24349</v>
      </c>
      <c r="I682" s="2" t="s">
        <v>367</v>
      </c>
      <c r="J682" s="2" t="s">
        <v>368</v>
      </c>
      <c r="K682" s="3">
        <v>0</v>
      </c>
      <c r="L682" s="2" t="s">
        <v>16863</v>
      </c>
      <c r="M682" s="3" t="s">
        <v>16864</v>
      </c>
      <c r="N682" s="3" t="s">
        <v>1098</v>
      </c>
      <c r="O682" s="2" t="s">
        <v>24350</v>
      </c>
      <c r="P682" s="9" t="s">
        <v>16865</v>
      </c>
    </row>
    <row r="683" spans="1:16" x14ac:dyDescent="0.25">
      <c r="A683" s="3" t="s">
        <v>966</v>
      </c>
      <c r="B683" s="3" t="s">
        <v>25232</v>
      </c>
      <c r="C683" s="2" t="s">
        <v>24387</v>
      </c>
      <c r="D683" s="2" t="s">
        <v>24</v>
      </c>
      <c r="E683" s="2" t="s">
        <v>310</v>
      </c>
      <c r="F683" s="2" t="s">
        <v>1101</v>
      </c>
      <c r="G683" s="3" t="s">
        <v>24352</v>
      </c>
      <c r="H683" s="2" t="s">
        <v>24353</v>
      </c>
      <c r="I683" s="2" t="s">
        <v>367</v>
      </c>
      <c r="J683" s="2" t="s">
        <v>368</v>
      </c>
      <c r="K683" s="3">
        <v>1</v>
      </c>
      <c r="L683" s="2" t="s">
        <v>16867</v>
      </c>
      <c r="M683" s="3" t="s">
        <v>16868</v>
      </c>
      <c r="N683" s="3" t="s">
        <v>1098</v>
      </c>
      <c r="O683" s="2" t="s">
        <v>24354</v>
      </c>
      <c r="P683" s="9" t="s">
        <v>16869</v>
      </c>
    </row>
    <row r="684" spans="1:16" x14ac:dyDescent="0.25">
      <c r="A684" s="3" t="s">
        <v>967</v>
      </c>
      <c r="B684" s="3" t="s">
        <v>25233</v>
      </c>
      <c r="C684" s="2" t="s">
        <v>24387</v>
      </c>
      <c r="D684" s="2" t="s">
        <v>24</v>
      </c>
      <c r="E684" s="2" t="s">
        <v>310</v>
      </c>
      <c r="F684" s="2" t="s">
        <v>1101</v>
      </c>
      <c r="G684" s="3" t="s">
        <v>24356</v>
      </c>
      <c r="H684" s="2" t="s">
        <v>24353</v>
      </c>
      <c r="I684" s="2" t="s">
        <v>367</v>
      </c>
      <c r="J684" s="2" t="s">
        <v>368</v>
      </c>
      <c r="K684" s="3">
        <v>2</v>
      </c>
      <c r="L684" s="2" t="s">
        <v>16871</v>
      </c>
      <c r="M684" s="3" t="s">
        <v>16872</v>
      </c>
      <c r="N684" s="3" t="s">
        <v>1098</v>
      </c>
      <c r="O684" s="2" t="s">
        <v>24354</v>
      </c>
      <c r="P684" s="9" t="s">
        <v>16873</v>
      </c>
    </row>
    <row r="685" spans="1:16" x14ac:dyDescent="0.25">
      <c r="A685" s="3" t="s">
        <v>968</v>
      </c>
      <c r="B685" s="3" t="s">
        <v>25234</v>
      </c>
      <c r="C685" s="2" t="s">
        <v>24387</v>
      </c>
      <c r="D685" s="2" t="s">
        <v>24</v>
      </c>
      <c r="E685" s="2" t="s">
        <v>310</v>
      </c>
      <c r="F685" s="2" t="s">
        <v>1101</v>
      </c>
      <c r="G685" s="3" t="s">
        <v>24358</v>
      </c>
      <c r="H685" s="2" t="s">
        <v>24353</v>
      </c>
      <c r="I685" s="2" t="s">
        <v>367</v>
      </c>
      <c r="J685" s="2" t="s">
        <v>368</v>
      </c>
      <c r="K685" s="3">
        <v>3</v>
      </c>
      <c r="L685" s="2" t="s">
        <v>16875</v>
      </c>
      <c r="M685" s="3" t="s">
        <v>16876</v>
      </c>
      <c r="N685" s="3" t="s">
        <v>1098</v>
      </c>
      <c r="O685" s="2" t="s">
        <v>24354</v>
      </c>
      <c r="P685" s="9" t="s">
        <v>16877</v>
      </c>
    </row>
    <row r="686" spans="1:16" x14ac:dyDescent="0.25">
      <c r="A686" s="3" t="s">
        <v>969</v>
      </c>
      <c r="B686" s="3" t="s">
        <v>25235</v>
      </c>
      <c r="C686" s="2" t="s">
        <v>24387</v>
      </c>
      <c r="D686" s="2" t="s">
        <v>24</v>
      </c>
      <c r="E686" s="2" t="s">
        <v>310</v>
      </c>
      <c r="F686" s="2" t="s">
        <v>1101</v>
      </c>
      <c r="G686" s="3" t="s">
        <v>24360</v>
      </c>
      <c r="H686" s="2" t="s">
        <v>24353</v>
      </c>
      <c r="I686" s="2" t="s">
        <v>367</v>
      </c>
      <c r="J686" s="2" t="s">
        <v>368</v>
      </c>
      <c r="K686" s="3">
        <v>4</v>
      </c>
      <c r="L686" s="2" t="s">
        <v>16879</v>
      </c>
      <c r="M686" s="3" t="s">
        <v>16880</v>
      </c>
      <c r="N686" s="3" t="s">
        <v>1098</v>
      </c>
      <c r="O686" s="2" t="s">
        <v>24354</v>
      </c>
      <c r="P686" s="9" t="s">
        <v>16881</v>
      </c>
    </row>
    <row r="687" spans="1:16" x14ac:dyDescent="0.25">
      <c r="A687" s="3" t="s">
        <v>970</v>
      </c>
      <c r="B687" s="3" t="s">
        <v>25236</v>
      </c>
      <c r="C687" s="2" t="s">
        <v>24387</v>
      </c>
      <c r="D687" s="2" t="s">
        <v>24</v>
      </c>
      <c r="E687" s="2" t="s">
        <v>310</v>
      </c>
      <c r="F687" s="2" t="s">
        <v>1101</v>
      </c>
      <c r="G687" s="3" t="s">
        <v>24362</v>
      </c>
      <c r="H687" s="2" t="s">
        <v>24373</v>
      </c>
      <c r="I687" s="2" t="s">
        <v>387</v>
      </c>
      <c r="J687" s="2" t="s">
        <v>388</v>
      </c>
      <c r="K687" s="3">
        <v>1</v>
      </c>
      <c r="L687" s="2" t="s">
        <v>16839</v>
      </c>
      <c r="M687" s="3" t="s">
        <v>16840</v>
      </c>
      <c r="N687" s="3" t="s">
        <v>1098</v>
      </c>
      <c r="O687" s="2" t="s">
        <v>24374</v>
      </c>
      <c r="P687" s="9" t="s">
        <v>16841</v>
      </c>
    </row>
    <row r="688" spans="1:16" x14ac:dyDescent="0.25">
      <c r="A688" s="3" t="s">
        <v>25237</v>
      </c>
      <c r="B688" s="3" t="s">
        <v>25238</v>
      </c>
      <c r="C688" s="2" t="s">
        <v>24347</v>
      </c>
      <c r="D688" s="2" t="s">
        <v>38</v>
      </c>
      <c r="E688" s="2" t="s">
        <v>12</v>
      </c>
      <c r="F688" s="2" t="s">
        <v>18037</v>
      </c>
      <c r="G688" s="3" t="s">
        <v>24348</v>
      </c>
      <c r="H688" s="2" t="s">
        <v>24349</v>
      </c>
      <c r="I688" s="2" t="s">
        <v>392</v>
      </c>
      <c r="J688" s="2" t="s">
        <v>393</v>
      </c>
      <c r="K688" s="3">
        <v>0</v>
      </c>
      <c r="L688" s="2" t="s">
        <v>21837</v>
      </c>
      <c r="M688" s="3" t="s">
        <v>21838</v>
      </c>
      <c r="N688" s="3" t="s">
        <v>1098</v>
      </c>
      <c r="O688" s="2" t="s">
        <v>24350</v>
      </c>
      <c r="P688" s="9" t="s">
        <v>21839</v>
      </c>
    </row>
    <row r="689" spans="1:16" x14ac:dyDescent="0.25">
      <c r="A689" s="3" t="s">
        <v>971</v>
      </c>
      <c r="B689" s="3" t="s">
        <v>25239</v>
      </c>
      <c r="C689" s="2" t="s">
        <v>24347</v>
      </c>
      <c r="D689" s="2" t="s">
        <v>38</v>
      </c>
      <c r="E689" s="2" t="s">
        <v>12</v>
      </c>
      <c r="F689" s="2" t="s">
        <v>18042</v>
      </c>
      <c r="G689" s="3" t="s">
        <v>24352</v>
      </c>
      <c r="H689" s="2" t="s">
        <v>24353</v>
      </c>
      <c r="I689" s="2" t="s">
        <v>392</v>
      </c>
      <c r="J689" s="2" t="s">
        <v>393</v>
      </c>
      <c r="K689" s="3">
        <v>1</v>
      </c>
      <c r="L689" s="2" t="s">
        <v>21841</v>
      </c>
      <c r="M689" s="3" t="s">
        <v>21842</v>
      </c>
      <c r="N689" s="3" t="s">
        <v>1098</v>
      </c>
      <c r="O689" s="2" t="s">
        <v>24354</v>
      </c>
      <c r="P689" s="9" t="s">
        <v>21843</v>
      </c>
    </row>
    <row r="690" spans="1:16" x14ac:dyDescent="0.25">
      <c r="A690" s="3" t="s">
        <v>972</v>
      </c>
      <c r="B690" s="3" t="s">
        <v>25240</v>
      </c>
      <c r="C690" s="2" t="s">
        <v>24347</v>
      </c>
      <c r="D690" s="2" t="s">
        <v>38</v>
      </c>
      <c r="E690" s="2" t="s">
        <v>12</v>
      </c>
      <c r="F690" s="2" t="s">
        <v>18042</v>
      </c>
      <c r="G690" s="3" t="s">
        <v>24356</v>
      </c>
      <c r="H690" s="2" t="s">
        <v>24353</v>
      </c>
      <c r="I690" s="2" t="s">
        <v>392</v>
      </c>
      <c r="J690" s="2" t="s">
        <v>393</v>
      </c>
      <c r="K690" s="3">
        <v>2</v>
      </c>
      <c r="L690" s="2" t="s">
        <v>21845</v>
      </c>
      <c r="M690" s="3" t="s">
        <v>21846</v>
      </c>
      <c r="N690" s="3" t="s">
        <v>1098</v>
      </c>
      <c r="O690" s="2" t="s">
        <v>24354</v>
      </c>
      <c r="P690" s="9" t="s">
        <v>21847</v>
      </c>
    </row>
    <row r="691" spans="1:16" x14ac:dyDescent="0.25">
      <c r="A691" s="3" t="s">
        <v>973</v>
      </c>
      <c r="B691" s="3" t="s">
        <v>25241</v>
      </c>
      <c r="C691" s="2" t="s">
        <v>24347</v>
      </c>
      <c r="D691" s="2" t="s">
        <v>38</v>
      </c>
      <c r="E691" s="2" t="s">
        <v>12</v>
      </c>
      <c r="F691" s="2" t="s">
        <v>18042</v>
      </c>
      <c r="G691" s="3" t="s">
        <v>24358</v>
      </c>
      <c r="H691" s="2" t="s">
        <v>24353</v>
      </c>
      <c r="I691" s="2" t="s">
        <v>392</v>
      </c>
      <c r="J691" s="2" t="s">
        <v>393</v>
      </c>
      <c r="K691" s="3">
        <v>3</v>
      </c>
      <c r="L691" s="2" t="s">
        <v>21849</v>
      </c>
      <c r="M691" s="3" t="s">
        <v>21850</v>
      </c>
      <c r="N691" s="3" t="s">
        <v>1098</v>
      </c>
      <c r="O691" s="2" t="s">
        <v>24354</v>
      </c>
      <c r="P691" s="9" t="s">
        <v>21851</v>
      </c>
    </row>
    <row r="692" spans="1:16" x14ac:dyDescent="0.25">
      <c r="A692" s="3" t="s">
        <v>974</v>
      </c>
      <c r="B692" s="3" t="s">
        <v>25242</v>
      </c>
      <c r="C692" s="2" t="s">
        <v>24347</v>
      </c>
      <c r="D692" s="2" t="s">
        <v>38</v>
      </c>
      <c r="E692" s="2" t="s">
        <v>12</v>
      </c>
      <c r="F692" s="2" t="s">
        <v>18042</v>
      </c>
      <c r="G692" s="3" t="s">
        <v>24360</v>
      </c>
      <c r="H692" s="2" t="s">
        <v>24353</v>
      </c>
      <c r="I692" s="2" t="s">
        <v>392</v>
      </c>
      <c r="J692" s="2" t="s">
        <v>393</v>
      </c>
      <c r="K692" s="3">
        <v>4</v>
      </c>
      <c r="L692" s="2" t="s">
        <v>21853</v>
      </c>
      <c r="M692" s="3" t="s">
        <v>21854</v>
      </c>
      <c r="N692" s="3" t="s">
        <v>1098</v>
      </c>
      <c r="O692" s="2" t="s">
        <v>24354</v>
      </c>
      <c r="P692" s="9" t="s">
        <v>21855</v>
      </c>
    </row>
    <row r="693" spans="1:16" x14ac:dyDescent="0.25">
      <c r="A693" s="3" t="s">
        <v>975</v>
      </c>
      <c r="B693" s="3" t="s">
        <v>25243</v>
      </c>
      <c r="C693" s="2" t="s">
        <v>24347</v>
      </c>
      <c r="D693" s="2" t="s">
        <v>38</v>
      </c>
      <c r="E693" s="2" t="s">
        <v>12</v>
      </c>
      <c r="F693" s="2" t="s">
        <v>18042</v>
      </c>
      <c r="G693" s="3" t="s">
        <v>24362</v>
      </c>
      <c r="H693" s="2" t="s">
        <v>24373</v>
      </c>
      <c r="I693" s="2" t="s">
        <v>380</v>
      </c>
      <c r="J693" s="2" t="s">
        <v>380</v>
      </c>
      <c r="K693" s="3">
        <v>1</v>
      </c>
      <c r="L693" s="2" t="s">
        <v>21757</v>
      </c>
      <c r="M693" s="3" t="s">
        <v>21758</v>
      </c>
      <c r="N693" s="3" t="s">
        <v>1098</v>
      </c>
      <c r="O693" s="2" t="s">
        <v>24374</v>
      </c>
      <c r="P693" s="9" t="s">
        <v>21759</v>
      </c>
    </row>
    <row r="694" spans="1:16" x14ac:dyDescent="0.25">
      <c r="A694" s="3" t="s">
        <v>25244</v>
      </c>
      <c r="B694" s="3" t="s">
        <v>25245</v>
      </c>
      <c r="C694" s="2" t="s">
        <v>24387</v>
      </c>
      <c r="D694" s="2" t="s">
        <v>38</v>
      </c>
      <c r="E694" s="2" t="s">
        <v>313</v>
      </c>
      <c r="F694" s="2" t="s">
        <v>1095</v>
      </c>
      <c r="G694" s="3" t="s">
        <v>24348</v>
      </c>
      <c r="H694" s="2" t="s">
        <v>24349</v>
      </c>
      <c r="I694" s="2" t="s">
        <v>392</v>
      </c>
      <c r="J694" s="2" t="s">
        <v>393</v>
      </c>
      <c r="K694" s="3">
        <v>0</v>
      </c>
      <c r="L694" s="2" t="s">
        <v>17003</v>
      </c>
      <c r="M694" s="3" t="s">
        <v>17004</v>
      </c>
      <c r="N694" s="3" t="s">
        <v>1098</v>
      </c>
      <c r="O694" s="2" t="s">
        <v>24350</v>
      </c>
      <c r="P694" s="9" t="s">
        <v>17005</v>
      </c>
    </row>
    <row r="695" spans="1:16" x14ac:dyDescent="0.25">
      <c r="A695" s="3" t="s">
        <v>978</v>
      </c>
      <c r="B695" s="3" t="s">
        <v>25246</v>
      </c>
      <c r="C695" s="2" t="s">
        <v>24387</v>
      </c>
      <c r="D695" s="2" t="s">
        <v>38</v>
      </c>
      <c r="E695" s="2" t="s">
        <v>313</v>
      </c>
      <c r="F695" s="2" t="s">
        <v>1101</v>
      </c>
      <c r="G695" s="3" t="s">
        <v>24352</v>
      </c>
      <c r="H695" s="2" t="s">
        <v>24353</v>
      </c>
      <c r="I695" s="2" t="s">
        <v>392</v>
      </c>
      <c r="J695" s="2" t="s">
        <v>393</v>
      </c>
      <c r="K695" s="3">
        <v>1</v>
      </c>
      <c r="L695" s="2" t="s">
        <v>17007</v>
      </c>
      <c r="M695" s="3" t="s">
        <v>17008</v>
      </c>
      <c r="N695" s="3" t="s">
        <v>1098</v>
      </c>
      <c r="O695" s="2" t="s">
        <v>24354</v>
      </c>
      <c r="P695" s="9" t="s">
        <v>17009</v>
      </c>
    </row>
    <row r="696" spans="1:16" x14ac:dyDescent="0.25">
      <c r="A696" s="3" t="s">
        <v>979</v>
      </c>
      <c r="B696" s="3" t="s">
        <v>25247</v>
      </c>
      <c r="C696" s="2" t="s">
        <v>24387</v>
      </c>
      <c r="D696" s="2" t="s">
        <v>38</v>
      </c>
      <c r="E696" s="2" t="s">
        <v>313</v>
      </c>
      <c r="F696" s="2" t="s">
        <v>1101</v>
      </c>
      <c r="G696" s="3" t="s">
        <v>24356</v>
      </c>
      <c r="H696" s="2" t="s">
        <v>24353</v>
      </c>
      <c r="I696" s="2" t="s">
        <v>392</v>
      </c>
      <c r="J696" s="2" t="s">
        <v>393</v>
      </c>
      <c r="K696" s="3">
        <v>2</v>
      </c>
      <c r="L696" s="2" t="s">
        <v>17011</v>
      </c>
      <c r="M696" s="3" t="s">
        <v>17012</v>
      </c>
      <c r="N696" s="3" t="s">
        <v>1098</v>
      </c>
      <c r="O696" s="2" t="s">
        <v>24354</v>
      </c>
      <c r="P696" s="9" t="s">
        <v>17013</v>
      </c>
    </row>
    <row r="697" spans="1:16" x14ac:dyDescent="0.25">
      <c r="A697" s="3" t="s">
        <v>980</v>
      </c>
      <c r="B697" s="3" t="s">
        <v>25248</v>
      </c>
      <c r="C697" s="2" t="s">
        <v>24387</v>
      </c>
      <c r="D697" s="2" t="s">
        <v>38</v>
      </c>
      <c r="E697" s="2" t="s">
        <v>313</v>
      </c>
      <c r="F697" s="2" t="s">
        <v>1101</v>
      </c>
      <c r="G697" s="3" t="s">
        <v>24358</v>
      </c>
      <c r="H697" s="2" t="s">
        <v>24353</v>
      </c>
      <c r="I697" s="2" t="s">
        <v>392</v>
      </c>
      <c r="J697" s="2" t="s">
        <v>393</v>
      </c>
      <c r="K697" s="3">
        <v>3</v>
      </c>
      <c r="L697" s="2" t="s">
        <v>17015</v>
      </c>
      <c r="M697" s="3" t="s">
        <v>17016</v>
      </c>
      <c r="N697" s="3" t="s">
        <v>1098</v>
      </c>
      <c r="O697" s="2" t="s">
        <v>24354</v>
      </c>
      <c r="P697" s="9" t="s">
        <v>17017</v>
      </c>
    </row>
    <row r="698" spans="1:16" x14ac:dyDescent="0.25">
      <c r="A698" s="3" t="s">
        <v>25249</v>
      </c>
      <c r="B698" s="3" t="s">
        <v>25250</v>
      </c>
      <c r="C698" s="2" t="s">
        <v>24387</v>
      </c>
      <c r="D698" s="2" t="s">
        <v>38</v>
      </c>
      <c r="E698" s="2" t="s">
        <v>313</v>
      </c>
      <c r="F698" s="2" t="s">
        <v>1101</v>
      </c>
      <c r="G698" s="3" t="s">
        <v>24360</v>
      </c>
      <c r="H698" s="2" t="s">
        <v>24353</v>
      </c>
      <c r="I698" s="2" t="s">
        <v>392</v>
      </c>
      <c r="J698" s="2" t="s">
        <v>393</v>
      </c>
      <c r="K698" s="3">
        <v>4</v>
      </c>
      <c r="L698" s="2" t="s">
        <v>17019</v>
      </c>
      <c r="M698" s="3" t="s">
        <v>17020</v>
      </c>
      <c r="N698" s="3" t="s">
        <v>1098</v>
      </c>
      <c r="O698" s="2" t="s">
        <v>24354</v>
      </c>
      <c r="P698" s="9" t="s">
        <v>17021</v>
      </c>
    </row>
    <row r="699" spans="1:16" x14ac:dyDescent="0.25">
      <c r="A699" s="3" t="s">
        <v>25251</v>
      </c>
      <c r="B699" s="3" t="s">
        <v>25252</v>
      </c>
      <c r="C699" s="2" t="s">
        <v>24387</v>
      </c>
      <c r="D699" s="2" t="s">
        <v>38</v>
      </c>
      <c r="E699" s="2" t="s">
        <v>313</v>
      </c>
      <c r="F699" s="2" t="s">
        <v>1101</v>
      </c>
      <c r="G699" s="3" t="s">
        <v>24362</v>
      </c>
      <c r="H699" s="2" t="s">
        <v>24373</v>
      </c>
      <c r="I699" s="2" t="s">
        <v>397</v>
      </c>
      <c r="J699" s="2" t="s">
        <v>398</v>
      </c>
      <c r="K699" s="3">
        <v>1</v>
      </c>
      <c r="L699" s="2" t="s">
        <v>17035</v>
      </c>
      <c r="M699" s="3" t="s">
        <v>17036</v>
      </c>
      <c r="N699" s="3" t="s">
        <v>1098</v>
      </c>
      <c r="O699" s="2" t="s">
        <v>24374</v>
      </c>
      <c r="P699" s="9" t="s">
        <v>17037</v>
      </c>
    </row>
    <row r="700" spans="1:16" x14ac:dyDescent="0.25">
      <c r="A700" s="3" t="s">
        <v>25253</v>
      </c>
      <c r="B700" s="3" t="s">
        <v>25254</v>
      </c>
      <c r="C700" s="2" t="s">
        <v>24387</v>
      </c>
      <c r="D700" s="2" t="s">
        <v>38</v>
      </c>
      <c r="E700" s="2" t="s">
        <v>316</v>
      </c>
      <c r="F700" s="2" t="s">
        <v>1095</v>
      </c>
      <c r="G700" s="3" t="s">
        <v>24348</v>
      </c>
      <c r="H700" s="2" t="s">
        <v>24349</v>
      </c>
      <c r="I700" s="2" t="s">
        <v>397</v>
      </c>
      <c r="J700" s="2" t="s">
        <v>398</v>
      </c>
      <c r="K700" s="3">
        <v>0</v>
      </c>
      <c r="L700" s="2" t="s">
        <v>17087</v>
      </c>
      <c r="M700" s="3" t="s">
        <v>17088</v>
      </c>
      <c r="N700" s="3" t="s">
        <v>1098</v>
      </c>
      <c r="O700" s="2" t="s">
        <v>24350</v>
      </c>
      <c r="P700" s="9" t="s">
        <v>17089</v>
      </c>
    </row>
    <row r="701" spans="1:16" x14ac:dyDescent="0.25">
      <c r="A701" s="3" t="s">
        <v>981</v>
      </c>
      <c r="B701" s="3" t="s">
        <v>25255</v>
      </c>
      <c r="C701" s="2" t="s">
        <v>24387</v>
      </c>
      <c r="D701" s="2" t="s">
        <v>38</v>
      </c>
      <c r="E701" s="2" t="s">
        <v>316</v>
      </c>
      <c r="F701" s="2" t="s">
        <v>1101</v>
      </c>
      <c r="G701" s="3" t="s">
        <v>24352</v>
      </c>
      <c r="H701" s="2" t="s">
        <v>24353</v>
      </c>
      <c r="I701" s="2" t="s">
        <v>397</v>
      </c>
      <c r="J701" s="2" t="s">
        <v>398</v>
      </c>
      <c r="K701" s="3">
        <v>1</v>
      </c>
      <c r="L701" s="2" t="s">
        <v>17091</v>
      </c>
      <c r="M701" s="3" t="s">
        <v>17092</v>
      </c>
      <c r="N701" s="3" t="s">
        <v>1098</v>
      </c>
      <c r="O701" s="2" t="s">
        <v>24354</v>
      </c>
      <c r="P701" s="9" t="s">
        <v>17093</v>
      </c>
    </row>
    <row r="702" spans="1:16" x14ac:dyDescent="0.25">
      <c r="A702" s="3" t="s">
        <v>982</v>
      </c>
      <c r="B702" s="3" t="s">
        <v>25256</v>
      </c>
      <c r="C702" s="2" t="s">
        <v>24387</v>
      </c>
      <c r="D702" s="2" t="s">
        <v>38</v>
      </c>
      <c r="E702" s="2" t="s">
        <v>316</v>
      </c>
      <c r="F702" s="2" t="s">
        <v>1101</v>
      </c>
      <c r="G702" s="3" t="s">
        <v>24356</v>
      </c>
      <c r="H702" s="2" t="s">
        <v>24353</v>
      </c>
      <c r="I702" s="2" t="s">
        <v>397</v>
      </c>
      <c r="J702" s="2" t="s">
        <v>398</v>
      </c>
      <c r="K702" s="3">
        <v>2</v>
      </c>
      <c r="L702" s="2" t="s">
        <v>17095</v>
      </c>
      <c r="M702" s="3" t="s">
        <v>17096</v>
      </c>
      <c r="N702" s="3" t="s">
        <v>1098</v>
      </c>
      <c r="O702" s="2" t="s">
        <v>24354</v>
      </c>
      <c r="P702" s="9" t="s">
        <v>17097</v>
      </c>
    </row>
    <row r="703" spans="1:16" x14ac:dyDescent="0.25">
      <c r="A703" s="3" t="s">
        <v>25257</v>
      </c>
      <c r="B703" s="3" t="s">
        <v>25258</v>
      </c>
      <c r="C703" s="2" t="s">
        <v>24387</v>
      </c>
      <c r="D703" s="2" t="s">
        <v>38</v>
      </c>
      <c r="E703" s="2" t="s">
        <v>316</v>
      </c>
      <c r="F703" s="2" t="s">
        <v>1101</v>
      </c>
      <c r="G703" s="3" t="s">
        <v>24358</v>
      </c>
      <c r="H703" s="2" t="s">
        <v>24353</v>
      </c>
      <c r="I703" s="2" t="s">
        <v>397</v>
      </c>
      <c r="J703" s="2" t="s">
        <v>398</v>
      </c>
      <c r="K703" s="3">
        <v>3</v>
      </c>
      <c r="L703" s="2" t="s">
        <v>17099</v>
      </c>
      <c r="M703" s="3" t="s">
        <v>17100</v>
      </c>
      <c r="N703" s="3" t="s">
        <v>1098</v>
      </c>
      <c r="O703" s="2" t="s">
        <v>24354</v>
      </c>
      <c r="P703" s="9" t="s">
        <v>17101</v>
      </c>
    </row>
    <row r="704" spans="1:16" x14ac:dyDescent="0.25">
      <c r="A704" s="3" t="s">
        <v>25259</v>
      </c>
      <c r="B704" s="3" t="s">
        <v>25260</v>
      </c>
      <c r="C704" s="2" t="s">
        <v>24387</v>
      </c>
      <c r="D704" s="2" t="s">
        <v>38</v>
      </c>
      <c r="E704" s="2" t="s">
        <v>316</v>
      </c>
      <c r="F704" s="2" t="s">
        <v>1101</v>
      </c>
      <c r="G704" s="3" t="s">
        <v>24360</v>
      </c>
      <c r="H704" s="2" t="s">
        <v>24353</v>
      </c>
      <c r="I704" s="2" t="s">
        <v>397</v>
      </c>
      <c r="J704" s="2" t="s">
        <v>398</v>
      </c>
      <c r="K704" s="3">
        <v>4</v>
      </c>
      <c r="L704" s="2" t="s">
        <v>17103</v>
      </c>
      <c r="M704" s="3" t="s">
        <v>17104</v>
      </c>
      <c r="N704" s="3" t="s">
        <v>1098</v>
      </c>
      <c r="O704" s="2" t="s">
        <v>24354</v>
      </c>
      <c r="P704" s="9" t="s">
        <v>17105</v>
      </c>
    </row>
    <row r="705" spans="1:16" x14ac:dyDescent="0.25">
      <c r="A705" s="3" t="s">
        <v>25261</v>
      </c>
      <c r="B705" s="3" t="s">
        <v>25262</v>
      </c>
      <c r="C705" s="2" t="s">
        <v>24387</v>
      </c>
      <c r="D705" s="2" t="s">
        <v>38</v>
      </c>
      <c r="E705" s="2" t="s">
        <v>316</v>
      </c>
      <c r="F705" s="2" t="s">
        <v>1101</v>
      </c>
      <c r="G705" s="3" t="s">
        <v>24362</v>
      </c>
      <c r="H705" s="2" t="s">
        <v>24373</v>
      </c>
      <c r="I705" s="2" t="s">
        <v>392</v>
      </c>
      <c r="J705" s="2" t="s">
        <v>393</v>
      </c>
      <c r="K705" s="3">
        <v>1</v>
      </c>
      <c r="L705" s="2" t="s">
        <v>17063</v>
      </c>
      <c r="M705" s="3" t="s">
        <v>17064</v>
      </c>
      <c r="N705" s="3" t="s">
        <v>1098</v>
      </c>
      <c r="O705" s="2" t="s">
        <v>24374</v>
      </c>
      <c r="P705" s="9" t="s">
        <v>17065</v>
      </c>
    </row>
    <row r="706" spans="1:16" x14ac:dyDescent="0.25">
      <c r="A706" s="3" t="s">
        <v>25263</v>
      </c>
      <c r="B706" s="3" t="s">
        <v>25264</v>
      </c>
      <c r="C706" s="2" t="s">
        <v>24387</v>
      </c>
      <c r="D706" s="2" t="s">
        <v>38</v>
      </c>
      <c r="E706" s="2" t="s">
        <v>319</v>
      </c>
      <c r="F706" s="2" t="s">
        <v>1095</v>
      </c>
      <c r="G706" s="3" t="s">
        <v>24348</v>
      </c>
      <c r="H706" s="2" t="s">
        <v>24349</v>
      </c>
      <c r="I706" s="2" t="s">
        <v>397</v>
      </c>
      <c r="J706" s="2" t="s">
        <v>398</v>
      </c>
      <c r="K706" s="3">
        <v>0</v>
      </c>
      <c r="L706" s="2" t="s">
        <v>17199</v>
      </c>
      <c r="M706" s="3" t="s">
        <v>17200</v>
      </c>
      <c r="N706" s="3" t="s">
        <v>1098</v>
      </c>
      <c r="O706" s="2" t="s">
        <v>24350</v>
      </c>
      <c r="P706" s="9" t="s">
        <v>17201</v>
      </c>
    </row>
    <row r="707" spans="1:16" x14ac:dyDescent="0.25">
      <c r="A707" s="3" t="s">
        <v>983</v>
      </c>
      <c r="B707" s="3" t="s">
        <v>25265</v>
      </c>
      <c r="C707" s="2" t="s">
        <v>24387</v>
      </c>
      <c r="D707" s="2" t="s">
        <v>38</v>
      </c>
      <c r="E707" s="2" t="s">
        <v>319</v>
      </c>
      <c r="F707" s="2" t="s">
        <v>1101</v>
      </c>
      <c r="G707" s="3" t="s">
        <v>24352</v>
      </c>
      <c r="H707" s="2" t="s">
        <v>24353</v>
      </c>
      <c r="I707" s="2" t="s">
        <v>397</v>
      </c>
      <c r="J707" s="2" t="s">
        <v>398</v>
      </c>
      <c r="K707" s="3">
        <v>1</v>
      </c>
      <c r="L707" s="2" t="s">
        <v>17203</v>
      </c>
      <c r="M707" s="3" t="s">
        <v>17204</v>
      </c>
      <c r="N707" s="3" t="s">
        <v>1098</v>
      </c>
      <c r="O707" s="2" t="s">
        <v>24354</v>
      </c>
      <c r="P707" s="9" t="s">
        <v>17205</v>
      </c>
    </row>
    <row r="708" spans="1:16" x14ac:dyDescent="0.25">
      <c r="A708" s="3" t="s">
        <v>984</v>
      </c>
      <c r="B708" s="3" t="s">
        <v>25266</v>
      </c>
      <c r="C708" s="2" t="s">
        <v>24387</v>
      </c>
      <c r="D708" s="2" t="s">
        <v>38</v>
      </c>
      <c r="E708" s="2" t="s">
        <v>319</v>
      </c>
      <c r="F708" s="2" t="s">
        <v>1101</v>
      </c>
      <c r="G708" s="3" t="s">
        <v>24356</v>
      </c>
      <c r="H708" s="2" t="s">
        <v>24353</v>
      </c>
      <c r="I708" s="2" t="s">
        <v>397</v>
      </c>
      <c r="J708" s="2" t="s">
        <v>398</v>
      </c>
      <c r="K708" s="3">
        <v>2</v>
      </c>
      <c r="L708" s="2" t="s">
        <v>17207</v>
      </c>
      <c r="M708" s="3" t="s">
        <v>17208</v>
      </c>
      <c r="N708" s="3" t="s">
        <v>1098</v>
      </c>
      <c r="O708" s="2" t="s">
        <v>24354</v>
      </c>
      <c r="P708" s="9" t="s">
        <v>17209</v>
      </c>
    </row>
    <row r="709" spans="1:16" x14ac:dyDescent="0.25">
      <c r="A709" s="3" t="s">
        <v>985</v>
      </c>
      <c r="B709" s="3" t="s">
        <v>25267</v>
      </c>
      <c r="C709" s="2" t="s">
        <v>24387</v>
      </c>
      <c r="D709" s="2" t="s">
        <v>38</v>
      </c>
      <c r="E709" s="2" t="s">
        <v>319</v>
      </c>
      <c r="F709" s="2" t="s">
        <v>1101</v>
      </c>
      <c r="G709" s="3" t="s">
        <v>24358</v>
      </c>
      <c r="H709" s="2" t="s">
        <v>24353</v>
      </c>
      <c r="I709" s="2" t="s">
        <v>397</v>
      </c>
      <c r="J709" s="2" t="s">
        <v>398</v>
      </c>
      <c r="K709" s="3">
        <v>3</v>
      </c>
      <c r="L709" s="2" t="s">
        <v>17211</v>
      </c>
      <c r="M709" s="3" t="s">
        <v>17212</v>
      </c>
      <c r="N709" s="3" t="s">
        <v>1098</v>
      </c>
      <c r="O709" s="2" t="s">
        <v>24354</v>
      </c>
      <c r="P709" s="9" t="s">
        <v>17213</v>
      </c>
    </row>
    <row r="710" spans="1:16" x14ac:dyDescent="0.25">
      <c r="A710" s="3" t="s">
        <v>25268</v>
      </c>
      <c r="B710" s="3" t="s">
        <v>25269</v>
      </c>
      <c r="C710" s="2" t="s">
        <v>24387</v>
      </c>
      <c r="D710" s="2" t="s">
        <v>38</v>
      </c>
      <c r="E710" s="2" t="s">
        <v>319</v>
      </c>
      <c r="F710" s="2" t="s">
        <v>1101</v>
      </c>
      <c r="G710" s="3" t="s">
        <v>24360</v>
      </c>
      <c r="H710" s="2" t="s">
        <v>24353</v>
      </c>
      <c r="I710" s="2" t="s">
        <v>397</v>
      </c>
      <c r="J710" s="2" t="s">
        <v>398</v>
      </c>
      <c r="K710" s="3">
        <v>4</v>
      </c>
      <c r="L710" s="2" t="s">
        <v>17215</v>
      </c>
      <c r="M710" s="3" t="s">
        <v>17216</v>
      </c>
      <c r="N710" s="3" t="s">
        <v>1098</v>
      </c>
      <c r="O710" s="2" t="s">
        <v>24354</v>
      </c>
      <c r="P710" s="9" t="s">
        <v>17217</v>
      </c>
    </row>
    <row r="711" spans="1:16" x14ac:dyDescent="0.25">
      <c r="A711" s="3" t="s">
        <v>25270</v>
      </c>
      <c r="B711" s="3" t="s">
        <v>25271</v>
      </c>
      <c r="C711" s="2" t="s">
        <v>24387</v>
      </c>
      <c r="D711" s="2" t="s">
        <v>38</v>
      </c>
      <c r="E711" s="2" t="s">
        <v>319</v>
      </c>
      <c r="F711" s="2" t="s">
        <v>1101</v>
      </c>
      <c r="G711" s="3" t="s">
        <v>24362</v>
      </c>
      <c r="H711" s="2" t="s">
        <v>24373</v>
      </c>
      <c r="I711" s="2" t="s">
        <v>392</v>
      </c>
      <c r="J711" s="2" t="s">
        <v>393</v>
      </c>
      <c r="K711" s="3">
        <v>1</v>
      </c>
      <c r="L711" s="2" t="s">
        <v>17175</v>
      </c>
      <c r="M711" s="3" t="s">
        <v>17176</v>
      </c>
      <c r="N711" s="3" t="s">
        <v>1098</v>
      </c>
      <c r="O711" s="2" t="s">
        <v>24374</v>
      </c>
      <c r="P711" s="9" t="s">
        <v>17177</v>
      </c>
    </row>
    <row r="712" spans="1:16" x14ac:dyDescent="0.25">
      <c r="A712" s="3" t="s">
        <v>25272</v>
      </c>
      <c r="B712" s="3" t="s">
        <v>25273</v>
      </c>
      <c r="C712" s="2" t="s">
        <v>24387</v>
      </c>
      <c r="D712" s="2" t="s">
        <v>38</v>
      </c>
      <c r="E712" s="2" t="s">
        <v>322</v>
      </c>
      <c r="F712" s="2" t="s">
        <v>1095</v>
      </c>
      <c r="G712" s="3" t="s">
        <v>24348</v>
      </c>
      <c r="H712" s="2" t="s">
        <v>24349</v>
      </c>
      <c r="I712" s="2" t="s">
        <v>397</v>
      </c>
      <c r="J712" s="2" t="s">
        <v>398</v>
      </c>
      <c r="K712" s="3">
        <v>0</v>
      </c>
      <c r="L712" s="2" t="s">
        <v>17311</v>
      </c>
      <c r="M712" s="3" t="s">
        <v>17312</v>
      </c>
      <c r="N712" s="3" t="s">
        <v>1098</v>
      </c>
      <c r="O712" s="2" t="s">
        <v>24350</v>
      </c>
      <c r="P712" s="9" t="s">
        <v>17313</v>
      </c>
    </row>
    <row r="713" spans="1:16" x14ac:dyDescent="0.25">
      <c r="A713" s="3" t="s">
        <v>986</v>
      </c>
      <c r="B713" s="3" t="s">
        <v>25274</v>
      </c>
      <c r="C713" s="2" t="s">
        <v>24387</v>
      </c>
      <c r="D713" s="2" t="s">
        <v>38</v>
      </c>
      <c r="E713" s="2" t="s">
        <v>322</v>
      </c>
      <c r="F713" s="2" t="s">
        <v>1101</v>
      </c>
      <c r="G713" s="3" t="s">
        <v>24352</v>
      </c>
      <c r="H713" s="2" t="s">
        <v>24353</v>
      </c>
      <c r="I713" s="2" t="s">
        <v>397</v>
      </c>
      <c r="J713" s="2" t="s">
        <v>398</v>
      </c>
      <c r="K713" s="3">
        <v>1</v>
      </c>
      <c r="L713" s="2" t="s">
        <v>17315</v>
      </c>
      <c r="M713" s="3" t="s">
        <v>17316</v>
      </c>
      <c r="N713" s="3" t="s">
        <v>1098</v>
      </c>
      <c r="O713" s="2" t="s">
        <v>24354</v>
      </c>
      <c r="P713" s="9" t="s">
        <v>17317</v>
      </c>
    </row>
    <row r="714" spans="1:16" x14ac:dyDescent="0.25">
      <c r="A714" s="3" t="s">
        <v>987</v>
      </c>
      <c r="B714" s="3" t="s">
        <v>25275</v>
      </c>
      <c r="C714" s="2" t="s">
        <v>24387</v>
      </c>
      <c r="D714" s="2" t="s">
        <v>38</v>
      </c>
      <c r="E714" s="2" t="s">
        <v>322</v>
      </c>
      <c r="F714" s="2" t="s">
        <v>1101</v>
      </c>
      <c r="G714" s="3" t="s">
        <v>24356</v>
      </c>
      <c r="H714" s="2" t="s">
        <v>24353</v>
      </c>
      <c r="I714" s="2" t="s">
        <v>397</v>
      </c>
      <c r="J714" s="2" t="s">
        <v>398</v>
      </c>
      <c r="K714" s="3">
        <v>2</v>
      </c>
      <c r="L714" s="2" t="s">
        <v>17319</v>
      </c>
      <c r="M714" s="3" t="s">
        <v>17320</v>
      </c>
      <c r="N714" s="3" t="s">
        <v>1098</v>
      </c>
      <c r="O714" s="2" t="s">
        <v>24354</v>
      </c>
      <c r="P714" s="9" t="s">
        <v>17321</v>
      </c>
    </row>
    <row r="715" spans="1:16" x14ac:dyDescent="0.25">
      <c r="A715" s="3" t="s">
        <v>988</v>
      </c>
      <c r="B715" s="3" t="s">
        <v>25276</v>
      </c>
      <c r="C715" s="2" t="s">
        <v>24387</v>
      </c>
      <c r="D715" s="2" t="s">
        <v>38</v>
      </c>
      <c r="E715" s="2" t="s">
        <v>322</v>
      </c>
      <c r="F715" s="2" t="s">
        <v>1101</v>
      </c>
      <c r="G715" s="3" t="s">
        <v>24358</v>
      </c>
      <c r="H715" s="2" t="s">
        <v>24353</v>
      </c>
      <c r="I715" s="2" t="s">
        <v>397</v>
      </c>
      <c r="J715" s="2" t="s">
        <v>398</v>
      </c>
      <c r="K715" s="3">
        <v>3</v>
      </c>
      <c r="L715" s="2" t="s">
        <v>17323</v>
      </c>
      <c r="M715" s="3" t="s">
        <v>17324</v>
      </c>
      <c r="N715" s="3" t="s">
        <v>1098</v>
      </c>
      <c r="O715" s="2" t="s">
        <v>24354</v>
      </c>
      <c r="P715" s="9" t="s">
        <v>17325</v>
      </c>
    </row>
    <row r="716" spans="1:16" x14ac:dyDescent="0.25">
      <c r="A716" s="3" t="s">
        <v>989</v>
      </c>
      <c r="B716" s="3" t="s">
        <v>25277</v>
      </c>
      <c r="C716" s="2" t="s">
        <v>24387</v>
      </c>
      <c r="D716" s="2" t="s">
        <v>38</v>
      </c>
      <c r="E716" s="2" t="s">
        <v>322</v>
      </c>
      <c r="F716" s="2" t="s">
        <v>1101</v>
      </c>
      <c r="G716" s="3" t="s">
        <v>24360</v>
      </c>
      <c r="H716" s="2" t="s">
        <v>24353</v>
      </c>
      <c r="I716" s="2" t="s">
        <v>397</v>
      </c>
      <c r="J716" s="2" t="s">
        <v>398</v>
      </c>
      <c r="K716" s="3">
        <v>4</v>
      </c>
      <c r="L716" s="2" t="s">
        <v>17327</v>
      </c>
      <c r="M716" s="3" t="s">
        <v>17328</v>
      </c>
      <c r="N716" s="3" t="s">
        <v>1098</v>
      </c>
      <c r="O716" s="2" t="s">
        <v>24354</v>
      </c>
      <c r="P716" s="9" t="s">
        <v>17329</v>
      </c>
    </row>
    <row r="717" spans="1:16" x14ac:dyDescent="0.25">
      <c r="A717" s="3" t="s">
        <v>25278</v>
      </c>
      <c r="B717" s="3" t="s">
        <v>25279</v>
      </c>
      <c r="C717" s="2" t="s">
        <v>24387</v>
      </c>
      <c r="D717" s="2" t="s">
        <v>38</v>
      </c>
      <c r="E717" s="2" t="s">
        <v>322</v>
      </c>
      <c r="F717" s="2" t="s">
        <v>1101</v>
      </c>
      <c r="G717" s="3" t="s">
        <v>24362</v>
      </c>
      <c r="H717" s="2" t="s">
        <v>24373</v>
      </c>
      <c r="I717" s="2" t="s">
        <v>392</v>
      </c>
      <c r="J717" s="2" t="s">
        <v>393</v>
      </c>
      <c r="K717" s="3">
        <v>1</v>
      </c>
      <c r="L717" s="2" t="s">
        <v>17287</v>
      </c>
      <c r="M717" s="3" t="s">
        <v>17288</v>
      </c>
      <c r="N717" s="3" t="s">
        <v>1098</v>
      </c>
      <c r="O717" s="2" t="s">
        <v>24374</v>
      </c>
      <c r="P717" s="9" t="s">
        <v>17289</v>
      </c>
    </row>
    <row r="718" spans="1:16" x14ac:dyDescent="0.25">
      <c r="A718" s="3" t="s">
        <v>25280</v>
      </c>
      <c r="B718" s="3" t="s">
        <v>25281</v>
      </c>
      <c r="C718" s="2" t="s">
        <v>24387</v>
      </c>
      <c r="D718" s="2" t="s">
        <v>38</v>
      </c>
      <c r="E718" s="2" t="s">
        <v>325</v>
      </c>
      <c r="F718" s="2" t="s">
        <v>1095</v>
      </c>
      <c r="G718" s="3" t="s">
        <v>24348</v>
      </c>
      <c r="H718" s="2" t="s">
        <v>24349</v>
      </c>
      <c r="I718" s="2" t="s">
        <v>367</v>
      </c>
      <c r="J718" s="2" t="s">
        <v>368</v>
      </c>
      <c r="K718" s="3">
        <v>0</v>
      </c>
      <c r="L718" s="2" t="s">
        <v>17367</v>
      </c>
      <c r="M718" s="3" t="s">
        <v>17368</v>
      </c>
      <c r="N718" s="3" t="s">
        <v>1098</v>
      </c>
      <c r="O718" s="2" t="s">
        <v>24350</v>
      </c>
      <c r="P718" s="9" t="s">
        <v>17369</v>
      </c>
    </row>
    <row r="719" spans="1:16" x14ac:dyDescent="0.25">
      <c r="A719" s="3" t="s">
        <v>990</v>
      </c>
      <c r="B719" s="3" t="s">
        <v>25282</v>
      </c>
      <c r="C719" s="2" t="s">
        <v>24387</v>
      </c>
      <c r="D719" s="2" t="s">
        <v>38</v>
      </c>
      <c r="E719" s="2" t="s">
        <v>325</v>
      </c>
      <c r="F719" s="2" t="s">
        <v>1101</v>
      </c>
      <c r="G719" s="3" t="s">
        <v>24352</v>
      </c>
      <c r="H719" s="2" t="s">
        <v>24353</v>
      </c>
      <c r="I719" s="2" t="s">
        <v>367</v>
      </c>
      <c r="J719" s="2" t="s">
        <v>368</v>
      </c>
      <c r="K719" s="3">
        <v>1</v>
      </c>
      <c r="L719" s="2" t="s">
        <v>17371</v>
      </c>
      <c r="M719" s="3" t="s">
        <v>17372</v>
      </c>
      <c r="N719" s="3" t="s">
        <v>1098</v>
      </c>
      <c r="O719" s="2" t="s">
        <v>24354</v>
      </c>
      <c r="P719" s="9" t="s">
        <v>17373</v>
      </c>
    </row>
    <row r="720" spans="1:16" x14ac:dyDescent="0.25">
      <c r="A720" s="3" t="s">
        <v>991</v>
      </c>
      <c r="B720" s="3" t="s">
        <v>25283</v>
      </c>
      <c r="C720" s="2" t="s">
        <v>24387</v>
      </c>
      <c r="D720" s="2" t="s">
        <v>38</v>
      </c>
      <c r="E720" s="2" t="s">
        <v>325</v>
      </c>
      <c r="F720" s="2" t="s">
        <v>1101</v>
      </c>
      <c r="G720" s="3" t="s">
        <v>24356</v>
      </c>
      <c r="H720" s="2" t="s">
        <v>24353</v>
      </c>
      <c r="I720" s="2" t="s">
        <v>367</v>
      </c>
      <c r="J720" s="2" t="s">
        <v>368</v>
      </c>
      <c r="K720" s="3">
        <v>2</v>
      </c>
      <c r="L720" s="2" t="s">
        <v>17375</v>
      </c>
      <c r="M720" s="3" t="s">
        <v>17376</v>
      </c>
      <c r="N720" s="3" t="s">
        <v>1098</v>
      </c>
      <c r="O720" s="2" t="s">
        <v>24354</v>
      </c>
      <c r="P720" s="9" t="s">
        <v>17377</v>
      </c>
    </row>
    <row r="721" spans="1:16" x14ac:dyDescent="0.25">
      <c r="A721" s="3" t="s">
        <v>992</v>
      </c>
      <c r="B721" s="3" t="s">
        <v>25284</v>
      </c>
      <c r="C721" s="2" t="s">
        <v>24387</v>
      </c>
      <c r="D721" s="2" t="s">
        <v>38</v>
      </c>
      <c r="E721" s="2" t="s">
        <v>325</v>
      </c>
      <c r="F721" s="2" t="s">
        <v>1101</v>
      </c>
      <c r="G721" s="3" t="s">
        <v>24358</v>
      </c>
      <c r="H721" s="2" t="s">
        <v>24353</v>
      </c>
      <c r="I721" s="2" t="s">
        <v>367</v>
      </c>
      <c r="J721" s="2" t="s">
        <v>368</v>
      </c>
      <c r="K721" s="3">
        <v>3</v>
      </c>
      <c r="L721" s="2" t="s">
        <v>17379</v>
      </c>
      <c r="M721" s="3" t="s">
        <v>17380</v>
      </c>
      <c r="N721" s="3" t="s">
        <v>1098</v>
      </c>
      <c r="O721" s="2" t="s">
        <v>24354</v>
      </c>
      <c r="P721" s="9" t="s">
        <v>17381</v>
      </c>
    </row>
    <row r="722" spans="1:16" x14ac:dyDescent="0.25">
      <c r="A722" s="3" t="s">
        <v>993</v>
      </c>
      <c r="B722" s="3" t="s">
        <v>25285</v>
      </c>
      <c r="C722" s="2" t="s">
        <v>24387</v>
      </c>
      <c r="D722" s="2" t="s">
        <v>38</v>
      </c>
      <c r="E722" s="2" t="s">
        <v>325</v>
      </c>
      <c r="F722" s="2" t="s">
        <v>1101</v>
      </c>
      <c r="G722" s="3" t="s">
        <v>24360</v>
      </c>
      <c r="H722" s="2" t="s">
        <v>24353</v>
      </c>
      <c r="I722" s="2" t="s">
        <v>367</v>
      </c>
      <c r="J722" s="2" t="s">
        <v>368</v>
      </c>
      <c r="K722" s="3">
        <v>4</v>
      </c>
      <c r="L722" s="2" t="s">
        <v>17383</v>
      </c>
      <c r="M722" s="3" t="s">
        <v>17384</v>
      </c>
      <c r="N722" s="3" t="s">
        <v>1098</v>
      </c>
      <c r="O722" s="2" t="s">
        <v>24354</v>
      </c>
      <c r="P722" s="9" t="s">
        <v>17385</v>
      </c>
    </row>
    <row r="723" spans="1:16" x14ac:dyDescent="0.25">
      <c r="A723" s="3" t="s">
        <v>994</v>
      </c>
      <c r="B723" s="3" t="s">
        <v>25286</v>
      </c>
      <c r="C723" s="2" t="s">
        <v>24387</v>
      </c>
      <c r="D723" s="2" t="s">
        <v>38</v>
      </c>
      <c r="E723" s="2" t="s">
        <v>325</v>
      </c>
      <c r="F723" s="2" t="s">
        <v>1101</v>
      </c>
      <c r="G723" s="3" t="s">
        <v>24362</v>
      </c>
      <c r="H723" s="2" t="s">
        <v>24373</v>
      </c>
      <c r="I723" s="2" t="s">
        <v>392</v>
      </c>
      <c r="J723" s="2" t="s">
        <v>393</v>
      </c>
      <c r="K723" s="3">
        <v>1</v>
      </c>
      <c r="L723" s="2" t="s">
        <v>17427</v>
      </c>
      <c r="M723" s="3" t="s">
        <v>17428</v>
      </c>
      <c r="N723" s="3" t="s">
        <v>1098</v>
      </c>
      <c r="O723" s="2" t="s">
        <v>24374</v>
      </c>
      <c r="P723" s="9" t="s">
        <v>17429</v>
      </c>
    </row>
    <row r="724" spans="1:16" x14ac:dyDescent="0.25">
      <c r="A724" s="3" t="s">
        <v>25287</v>
      </c>
      <c r="B724" s="3" t="s">
        <v>25288</v>
      </c>
      <c r="C724" s="2" t="s">
        <v>24387</v>
      </c>
      <c r="D724" s="2" t="s">
        <v>38</v>
      </c>
      <c r="E724" s="2" t="s">
        <v>328</v>
      </c>
      <c r="F724" s="2" t="s">
        <v>1095</v>
      </c>
      <c r="G724" s="3" t="s">
        <v>24348</v>
      </c>
      <c r="H724" s="2" t="s">
        <v>24349</v>
      </c>
      <c r="I724" s="2" t="s">
        <v>392</v>
      </c>
      <c r="J724" s="2" t="s">
        <v>393</v>
      </c>
      <c r="K724" s="3">
        <v>0</v>
      </c>
      <c r="L724" s="2" t="s">
        <v>17563</v>
      </c>
      <c r="M724" s="3" t="s">
        <v>17564</v>
      </c>
      <c r="N724" s="3" t="s">
        <v>1098</v>
      </c>
      <c r="O724" s="2" t="s">
        <v>24350</v>
      </c>
      <c r="P724" s="9" t="s">
        <v>17565</v>
      </c>
    </row>
    <row r="725" spans="1:16" x14ac:dyDescent="0.25">
      <c r="A725" s="3" t="s">
        <v>995</v>
      </c>
      <c r="B725" s="3" t="s">
        <v>25289</v>
      </c>
      <c r="C725" s="2" t="s">
        <v>24387</v>
      </c>
      <c r="D725" s="2" t="s">
        <v>38</v>
      </c>
      <c r="E725" s="2" t="s">
        <v>328</v>
      </c>
      <c r="F725" s="2" t="s">
        <v>1101</v>
      </c>
      <c r="G725" s="3" t="s">
        <v>24352</v>
      </c>
      <c r="H725" s="2" t="s">
        <v>24353</v>
      </c>
      <c r="I725" s="2" t="s">
        <v>392</v>
      </c>
      <c r="J725" s="2" t="s">
        <v>393</v>
      </c>
      <c r="K725" s="3">
        <v>2</v>
      </c>
      <c r="L725" s="2" t="s">
        <v>17571</v>
      </c>
      <c r="M725" s="3" t="s">
        <v>17572</v>
      </c>
      <c r="N725" s="3" t="s">
        <v>1098</v>
      </c>
      <c r="O725" s="2" t="s">
        <v>24354</v>
      </c>
      <c r="P725" s="9" t="s">
        <v>17573</v>
      </c>
    </row>
    <row r="726" spans="1:16" x14ac:dyDescent="0.25">
      <c r="A726" s="3" t="s">
        <v>996</v>
      </c>
      <c r="B726" s="3" t="s">
        <v>25290</v>
      </c>
      <c r="C726" s="2" t="s">
        <v>24387</v>
      </c>
      <c r="D726" s="2" t="s">
        <v>38</v>
      </c>
      <c r="E726" s="2" t="s">
        <v>328</v>
      </c>
      <c r="F726" s="2" t="s">
        <v>1101</v>
      </c>
      <c r="G726" s="3" t="s">
        <v>24356</v>
      </c>
      <c r="H726" s="2" t="s">
        <v>24353</v>
      </c>
      <c r="I726" s="2" t="s">
        <v>392</v>
      </c>
      <c r="J726" s="2" t="s">
        <v>393</v>
      </c>
      <c r="K726" s="3">
        <v>3</v>
      </c>
      <c r="L726" s="2" t="s">
        <v>17575</v>
      </c>
      <c r="M726" s="3" t="s">
        <v>17576</v>
      </c>
      <c r="N726" s="3" t="s">
        <v>1098</v>
      </c>
      <c r="O726" s="2" t="s">
        <v>24354</v>
      </c>
      <c r="P726" s="9" t="s">
        <v>17577</v>
      </c>
    </row>
    <row r="727" spans="1:16" x14ac:dyDescent="0.25">
      <c r="A727" s="3" t="s">
        <v>997</v>
      </c>
      <c r="B727" s="3" t="s">
        <v>25291</v>
      </c>
      <c r="C727" s="2" t="s">
        <v>24387</v>
      </c>
      <c r="D727" s="2" t="s">
        <v>38</v>
      </c>
      <c r="E727" s="2" t="s">
        <v>328</v>
      </c>
      <c r="F727" s="2" t="s">
        <v>1101</v>
      </c>
      <c r="G727" s="3" t="s">
        <v>24358</v>
      </c>
      <c r="H727" s="2" t="s">
        <v>24353</v>
      </c>
      <c r="I727" s="2" t="s">
        <v>392</v>
      </c>
      <c r="J727" s="2" t="s">
        <v>393</v>
      </c>
      <c r="K727" s="3">
        <v>4</v>
      </c>
      <c r="L727" s="2" t="s">
        <v>17579</v>
      </c>
      <c r="M727" s="3" t="s">
        <v>17580</v>
      </c>
      <c r="N727" s="3" t="s">
        <v>1098</v>
      </c>
      <c r="O727" s="2" t="s">
        <v>24354</v>
      </c>
      <c r="P727" s="9" t="s">
        <v>17581</v>
      </c>
    </row>
    <row r="728" spans="1:16" x14ac:dyDescent="0.25">
      <c r="A728" s="3" t="s">
        <v>25292</v>
      </c>
      <c r="B728" s="3" t="s">
        <v>25293</v>
      </c>
      <c r="C728" s="2" t="s">
        <v>24387</v>
      </c>
      <c r="D728" s="2" t="s">
        <v>38</v>
      </c>
      <c r="E728" s="2" t="s">
        <v>328</v>
      </c>
      <c r="F728" s="2" t="s">
        <v>1101</v>
      </c>
      <c r="G728" s="3" t="s">
        <v>24360</v>
      </c>
      <c r="H728" s="2" t="s">
        <v>24353</v>
      </c>
      <c r="I728" s="2" t="s">
        <v>392</v>
      </c>
      <c r="J728" s="2" t="s">
        <v>393</v>
      </c>
      <c r="K728" s="3">
        <v>5</v>
      </c>
      <c r="L728" s="2" t="s">
        <v>17583</v>
      </c>
      <c r="M728" s="3" t="s">
        <v>17584</v>
      </c>
      <c r="N728" s="3" t="s">
        <v>1098</v>
      </c>
      <c r="O728" s="2" t="s">
        <v>24354</v>
      </c>
      <c r="P728" s="9" t="s">
        <v>17585</v>
      </c>
    </row>
    <row r="729" spans="1:16" x14ac:dyDescent="0.25">
      <c r="A729" s="3" t="s">
        <v>25294</v>
      </c>
      <c r="B729" s="3" t="s">
        <v>25295</v>
      </c>
      <c r="C729" s="2" t="s">
        <v>24387</v>
      </c>
      <c r="D729" s="2" t="s">
        <v>38</v>
      </c>
      <c r="E729" s="2" t="s">
        <v>328</v>
      </c>
      <c r="F729" s="2" t="s">
        <v>1101</v>
      </c>
      <c r="G729" s="3" t="s">
        <v>24362</v>
      </c>
      <c r="H729" s="2" t="s">
        <v>24373</v>
      </c>
      <c r="I729" s="2" t="s">
        <v>390</v>
      </c>
      <c r="J729" s="2" t="s">
        <v>390</v>
      </c>
      <c r="K729" s="3">
        <v>1</v>
      </c>
      <c r="L729" s="2" t="s">
        <v>17623</v>
      </c>
      <c r="M729" s="3" t="s">
        <v>17624</v>
      </c>
      <c r="N729" s="3" t="s">
        <v>1098</v>
      </c>
      <c r="O729" s="2" t="s">
        <v>24374</v>
      </c>
      <c r="P729" s="9" t="s">
        <v>17625</v>
      </c>
    </row>
    <row r="730" spans="1:16" x14ac:dyDescent="0.25">
      <c r="A730" s="3" t="s">
        <v>25296</v>
      </c>
      <c r="B730" s="3" t="s">
        <v>25297</v>
      </c>
      <c r="C730" s="2" t="s">
        <v>24387</v>
      </c>
      <c r="D730" s="2" t="s">
        <v>38</v>
      </c>
      <c r="E730" s="2" t="s">
        <v>331</v>
      </c>
      <c r="F730" s="2" t="s">
        <v>1095</v>
      </c>
      <c r="G730" s="3" t="s">
        <v>24348</v>
      </c>
      <c r="H730" s="2" t="s">
        <v>24349</v>
      </c>
      <c r="I730" s="2" t="s">
        <v>397</v>
      </c>
      <c r="J730" s="2" t="s">
        <v>398</v>
      </c>
      <c r="K730" s="3">
        <v>0</v>
      </c>
      <c r="L730" s="2" t="s">
        <v>17703</v>
      </c>
      <c r="M730" s="3" t="s">
        <v>17704</v>
      </c>
      <c r="N730" s="3" t="s">
        <v>1098</v>
      </c>
      <c r="O730" s="2" t="s">
        <v>24350</v>
      </c>
      <c r="P730" s="9" t="s">
        <v>17705</v>
      </c>
    </row>
    <row r="731" spans="1:16" x14ac:dyDescent="0.25">
      <c r="A731" s="3" t="s">
        <v>998</v>
      </c>
      <c r="B731" s="3" t="s">
        <v>25298</v>
      </c>
      <c r="C731" s="2" t="s">
        <v>24387</v>
      </c>
      <c r="D731" s="2" t="s">
        <v>38</v>
      </c>
      <c r="E731" s="2" t="s">
        <v>331</v>
      </c>
      <c r="F731" s="2" t="s">
        <v>1101</v>
      </c>
      <c r="G731" s="3" t="s">
        <v>24352</v>
      </c>
      <c r="H731" s="2" t="s">
        <v>24353</v>
      </c>
      <c r="I731" s="2" t="s">
        <v>397</v>
      </c>
      <c r="J731" s="2" t="s">
        <v>398</v>
      </c>
      <c r="K731" s="3">
        <v>1</v>
      </c>
      <c r="L731" s="2" t="s">
        <v>17707</v>
      </c>
      <c r="M731" s="3" t="s">
        <v>17708</v>
      </c>
      <c r="N731" s="3" t="s">
        <v>1098</v>
      </c>
      <c r="O731" s="2" t="s">
        <v>24354</v>
      </c>
      <c r="P731" s="9" t="s">
        <v>17709</v>
      </c>
    </row>
    <row r="732" spans="1:16" x14ac:dyDescent="0.25">
      <c r="A732" s="3" t="s">
        <v>999</v>
      </c>
      <c r="B732" s="3" t="s">
        <v>25299</v>
      </c>
      <c r="C732" s="2" t="s">
        <v>24387</v>
      </c>
      <c r="D732" s="2" t="s">
        <v>38</v>
      </c>
      <c r="E732" s="2" t="s">
        <v>331</v>
      </c>
      <c r="F732" s="2" t="s">
        <v>1101</v>
      </c>
      <c r="G732" s="3" t="s">
        <v>24356</v>
      </c>
      <c r="H732" s="2" t="s">
        <v>24353</v>
      </c>
      <c r="I732" s="2" t="s">
        <v>397</v>
      </c>
      <c r="J732" s="2" t="s">
        <v>398</v>
      </c>
      <c r="K732" s="3">
        <v>2</v>
      </c>
      <c r="L732" s="2" t="s">
        <v>17711</v>
      </c>
      <c r="M732" s="3" t="s">
        <v>17712</v>
      </c>
      <c r="N732" s="3" t="s">
        <v>1098</v>
      </c>
      <c r="O732" s="2" t="s">
        <v>24354</v>
      </c>
      <c r="P732" s="9" t="s">
        <v>17713</v>
      </c>
    </row>
    <row r="733" spans="1:16" x14ac:dyDescent="0.25">
      <c r="A733" s="3" t="s">
        <v>1000</v>
      </c>
      <c r="B733" s="3" t="s">
        <v>25300</v>
      </c>
      <c r="C733" s="2" t="s">
        <v>24387</v>
      </c>
      <c r="D733" s="2" t="s">
        <v>38</v>
      </c>
      <c r="E733" s="2" t="s">
        <v>331</v>
      </c>
      <c r="F733" s="2" t="s">
        <v>1101</v>
      </c>
      <c r="G733" s="3" t="s">
        <v>24358</v>
      </c>
      <c r="H733" s="2" t="s">
        <v>24353</v>
      </c>
      <c r="I733" s="2" t="s">
        <v>397</v>
      </c>
      <c r="J733" s="2" t="s">
        <v>398</v>
      </c>
      <c r="K733" s="3">
        <v>3</v>
      </c>
      <c r="L733" s="2" t="s">
        <v>17715</v>
      </c>
      <c r="M733" s="3" t="s">
        <v>17716</v>
      </c>
      <c r="N733" s="3" t="s">
        <v>1098</v>
      </c>
      <c r="O733" s="2" t="s">
        <v>24354</v>
      </c>
      <c r="P733" s="9" t="s">
        <v>17717</v>
      </c>
    </row>
    <row r="734" spans="1:16" x14ac:dyDescent="0.25">
      <c r="A734" s="3" t="s">
        <v>1001</v>
      </c>
      <c r="B734" s="3" t="s">
        <v>25301</v>
      </c>
      <c r="C734" s="2" t="s">
        <v>24387</v>
      </c>
      <c r="D734" s="2" t="s">
        <v>38</v>
      </c>
      <c r="E734" s="2" t="s">
        <v>331</v>
      </c>
      <c r="F734" s="2" t="s">
        <v>1101</v>
      </c>
      <c r="G734" s="3" t="s">
        <v>24360</v>
      </c>
      <c r="H734" s="2" t="s">
        <v>24353</v>
      </c>
      <c r="I734" s="2" t="s">
        <v>397</v>
      </c>
      <c r="J734" s="2" t="s">
        <v>398</v>
      </c>
      <c r="K734" s="3">
        <v>4</v>
      </c>
      <c r="L734" s="2" t="s">
        <v>17719</v>
      </c>
      <c r="M734" s="3" t="s">
        <v>17720</v>
      </c>
      <c r="N734" s="3" t="s">
        <v>1098</v>
      </c>
      <c r="O734" s="2" t="s">
        <v>24354</v>
      </c>
      <c r="P734" s="9" t="s">
        <v>17721</v>
      </c>
    </row>
    <row r="735" spans="1:16" x14ac:dyDescent="0.25">
      <c r="A735" s="3" t="s">
        <v>25302</v>
      </c>
      <c r="B735" s="3" t="s">
        <v>25303</v>
      </c>
      <c r="C735" s="2" t="s">
        <v>24387</v>
      </c>
      <c r="D735" s="2" t="s">
        <v>38</v>
      </c>
      <c r="E735" s="2" t="s">
        <v>331</v>
      </c>
      <c r="F735" s="2" t="s">
        <v>1101</v>
      </c>
      <c r="G735" s="3" t="s">
        <v>24362</v>
      </c>
      <c r="H735" s="2" t="s">
        <v>24373</v>
      </c>
      <c r="I735" s="2" t="s">
        <v>392</v>
      </c>
      <c r="J735" s="2" t="s">
        <v>393</v>
      </c>
      <c r="K735" s="3">
        <v>1</v>
      </c>
      <c r="L735" s="2" t="s">
        <v>17679</v>
      </c>
      <c r="M735" s="3" t="s">
        <v>17680</v>
      </c>
      <c r="N735" s="3" t="s">
        <v>1098</v>
      </c>
      <c r="O735" s="2" t="s">
        <v>24374</v>
      </c>
      <c r="P735" s="9" t="s">
        <v>17681</v>
      </c>
    </row>
    <row r="736" spans="1:16" x14ac:dyDescent="0.25">
      <c r="A736" s="3" t="s">
        <v>25304</v>
      </c>
      <c r="B736" s="3" t="s">
        <v>25305</v>
      </c>
      <c r="C736" s="2" t="s">
        <v>24387</v>
      </c>
      <c r="D736" s="2" t="s">
        <v>38</v>
      </c>
      <c r="E736" s="2" t="s">
        <v>334</v>
      </c>
      <c r="F736" s="2" t="s">
        <v>1095</v>
      </c>
      <c r="G736" s="3" t="s">
        <v>24348</v>
      </c>
      <c r="H736" s="2" t="s">
        <v>24349</v>
      </c>
      <c r="I736" s="2" t="s">
        <v>397</v>
      </c>
      <c r="J736" s="2" t="s">
        <v>398</v>
      </c>
      <c r="K736" s="3">
        <v>0</v>
      </c>
      <c r="L736" s="2" t="s">
        <v>17787</v>
      </c>
      <c r="M736" s="3" t="s">
        <v>17788</v>
      </c>
      <c r="N736" s="3" t="s">
        <v>1098</v>
      </c>
      <c r="O736" s="2" t="s">
        <v>24350</v>
      </c>
      <c r="P736" s="9" t="s">
        <v>17789</v>
      </c>
    </row>
    <row r="737" spans="1:16" x14ac:dyDescent="0.25">
      <c r="A737" s="3" t="s">
        <v>1002</v>
      </c>
      <c r="B737" s="3" t="s">
        <v>25306</v>
      </c>
      <c r="C737" s="2" t="s">
        <v>24387</v>
      </c>
      <c r="D737" s="2" t="s">
        <v>38</v>
      </c>
      <c r="E737" s="2" t="s">
        <v>334</v>
      </c>
      <c r="F737" s="2" t="s">
        <v>1101</v>
      </c>
      <c r="G737" s="3" t="s">
        <v>24352</v>
      </c>
      <c r="H737" s="2" t="s">
        <v>24353</v>
      </c>
      <c r="I737" s="2" t="s">
        <v>397</v>
      </c>
      <c r="J737" s="2" t="s">
        <v>398</v>
      </c>
      <c r="K737" s="3">
        <v>1</v>
      </c>
      <c r="L737" s="2" t="s">
        <v>17791</v>
      </c>
      <c r="M737" s="3" t="s">
        <v>17792</v>
      </c>
      <c r="N737" s="3" t="s">
        <v>1098</v>
      </c>
      <c r="O737" s="2" t="s">
        <v>24354</v>
      </c>
      <c r="P737" s="9" t="s">
        <v>17793</v>
      </c>
    </row>
    <row r="738" spans="1:16" x14ac:dyDescent="0.25">
      <c r="A738" s="3" t="s">
        <v>1003</v>
      </c>
      <c r="B738" s="3" t="s">
        <v>25307</v>
      </c>
      <c r="C738" s="2" t="s">
        <v>24387</v>
      </c>
      <c r="D738" s="2" t="s">
        <v>38</v>
      </c>
      <c r="E738" s="2" t="s">
        <v>334</v>
      </c>
      <c r="F738" s="2" t="s">
        <v>1101</v>
      </c>
      <c r="G738" s="3" t="s">
        <v>24356</v>
      </c>
      <c r="H738" s="2" t="s">
        <v>24353</v>
      </c>
      <c r="I738" s="2" t="s">
        <v>397</v>
      </c>
      <c r="J738" s="2" t="s">
        <v>398</v>
      </c>
      <c r="K738" s="3">
        <v>2</v>
      </c>
      <c r="L738" s="2" t="s">
        <v>17795</v>
      </c>
      <c r="M738" s="3" t="s">
        <v>17796</v>
      </c>
      <c r="N738" s="3" t="s">
        <v>1098</v>
      </c>
      <c r="O738" s="2" t="s">
        <v>24354</v>
      </c>
      <c r="P738" s="9" t="s">
        <v>17797</v>
      </c>
    </row>
    <row r="739" spans="1:16" x14ac:dyDescent="0.25">
      <c r="A739" s="3" t="s">
        <v>25308</v>
      </c>
      <c r="B739" s="3" t="s">
        <v>25309</v>
      </c>
      <c r="C739" s="2" t="s">
        <v>24387</v>
      </c>
      <c r="D739" s="2" t="s">
        <v>38</v>
      </c>
      <c r="E739" s="2" t="s">
        <v>334</v>
      </c>
      <c r="F739" s="2" t="s">
        <v>1101</v>
      </c>
      <c r="G739" s="3" t="s">
        <v>24358</v>
      </c>
      <c r="H739" s="2" t="s">
        <v>24353</v>
      </c>
      <c r="I739" s="2" t="s">
        <v>397</v>
      </c>
      <c r="J739" s="2" t="s">
        <v>398</v>
      </c>
      <c r="K739" s="3">
        <v>3</v>
      </c>
      <c r="L739" s="2" t="s">
        <v>17799</v>
      </c>
      <c r="M739" s="3" t="s">
        <v>17800</v>
      </c>
      <c r="N739" s="3" t="s">
        <v>1098</v>
      </c>
      <c r="O739" s="2" t="s">
        <v>24354</v>
      </c>
      <c r="P739" s="9" t="s">
        <v>17801</v>
      </c>
    </row>
    <row r="740" spans="1:16" x14ac:dyDescent="0.25">
      <c r="A740" s="3" t="s">
        <v>25310</v>
      </c>
      <c r="B740" s="3" t="s">
        <v>25311</v>
      </c>
      <c r="C740" s="2" t="s">
        <v>24387</v>
      </c>
      <c r="D740" s="2" t="s">
        <v>38</v>
      </c>
      <c r="E740" s="2" t="s">
        <v>334</v>
      </c>
      <c r="F740" s="2" t="s">
        <v>1101</v>
      </c>
      <c r="G740" s="3" t="s">
        <v>24360</v>
      </c>
      <c r="H740" s="2" t="s">
        <v>24353</v>
      </c>
      <c r="I740" s="2" t="s">
        <v>397</v>
      </c>
      <c r="J740" s="2" t="s">
        <v>398</v>
      </c>
      <c r="K740" s="3">
        <v>4</v>
      </c>
      <c r="L740" s="2" t="s">
        <v>17803</v>
      </c>
      <c r="M740" s="3" t="s">
        <v>17804</v>
      </c>
      <c r="N740" s="3" t="s">
        <v>1098</v>
      </c>
      <c r="O740" s="2" t="s">
        <v>24354</v>
      </c>
      <c r="P740" s="9" t="s">
        <v>17805</v>
      </c>
    </row>
    <row r="741" spans="1:16" x14ac:dyDescent="0.25">
      <c r="A741" s="3" t="s">
        <v>25312</v>
      </c>
      <c r="B741" s="3" t="s">
        <v>25313</v>
      </c>
      <c r="C741" s="2" t="s">
        <v>24387</v>
      </c>
      <c r="D741" s="2" t="s">
        <v>38</v>
      </c>
      <c r="E741" s="2" t="s">
        <v>334</v>
      </c>
      <c r="F741" s="2" t="s">
        <v>1101</v>
      </c>
      <c r="G741" s="3" t="s">
        <v>24362</v>
      </c>
      <c r="H741" s="2" t="s">
        <v>24373</v>
      </c>
      <c r="I741" s="2" t="s">
        <v>370</v>
      </c>
      <c r="J741" s="2" t="s">
        <v>370</v>
      </c>
      <c r="K741" s="3">
        <v>1</v>
      </c>
      <c r="L741" s="2" t="s">
        <v>17763</v>
      </c>
      <c r="M741" s="3" t="s">
        <v>17764</v>
      </c>
      <c r="N741" s="3" t="s">
        <v>1098</v>
      </c>
      <c r="O741" s="2" t="s">
        <v>24374</v>
      </c>
      <c r="P741" s="9" t="s">
        <v>17765</v>
      </c>
    </row>
    <row r="742" spans="1:16" x14ac:dyDescent="0.25">
      <c r="A742" s="3" t="s">
        <v>25314</v>
      </c>
      <c r="B742" s="3" t="s">
        <v>25315</v>
      </c>
      <c r="C742" s="2" t="s">
        <v>24387</v>
      </c>
      <c r="D742" s="2" t="s">
        <v>38</v>
      </c>
      <c r="E742" s="2" t="s">
        <v>337</v>
      </c>
      <c r="F742" s="2" t="s">
        <v>1095</v>
      </c>
      <c r="G742" s="3" t="s">
        <v>24348</v>
      </c>
      <c r="H742" s="2" t="s">
        <v>24349</v>
      </c>
      <c r="I742" s="2" t="s">
        <v>370</v>
      </c>
      <c r="J742" s="2" t="s">
        <v>370</v>
      </c>
      <c r="K742" s="3">
        <v>0</v>
      </c>
      <c r="L742" s="2" t="s">
        <v>17843</v>
      </c>
      <c r="M742" s="3" t="s">
        <v>17844</v>
      </c>
      <c r="N742" s="3" t="s">
        <v>1098</v>
      </c>
      <c r="O742" s="2" t="s">
        <v>24350</v>
      </c>
      <c r="P742" s="9" t="s">
        <v>17845</v>
      </c>
    </row>
    <row r="743" spans="1:16" x14ac:dyDescent="0.25">
      <c r="A743" s="3" t="s">
        <v>1004</v>
      </c>
      <c r="B743" s="3" t="s">
        <v>25316</v>
      </c>
      <c r="C743" s="2" t="s">
        <v>24387</v>
      </c>
      <c r="D743" s="2" t="s">
        <v>38</v>
      </c>
      <c r="E743" s="2" t="s">
        <v>337</v>
      </c>
      <c r="F743" s="2" t="s">
        <v>1101</v>
      </c>
      <c r="G743" s="3" t="s">
        <v>24352</v>
      </c>
      <c r="H743" s="2" t="s">
        <v>24353</v>
      </c>
      <c r="I743" s="2" t="s">
        <v>370</v>
      </c>
      <c r="J743" s="2" t="s">
        <v>370</v>
      </c>
      <c r="K743" s="3">
        <v>1</v>
      </c>
      <c r="L743" s="2" t="s">
        <v>17847</v>
      </c>
      <c r="M743" s="3" t="s">
        <v>17848</v>
      </c>
      <c r="N743" s="3" t="s">
        <v>1098</v>
      </c>
      <c r="O743" s="2" t="s">
        <v>24354</v>
      </c>
      <c r="P743" s="9" t="s">
        <v>17849</v>
      </c>
    </row>
    <row r="744" spans="1:16" x14ac:dyDescent="0.25">
      <c r="A744" s="3" t="s">
        <v>1005</v>
      </c>
      <c r="B744" s="3" t="s">
        <v>25317</v>
      </c>
      <c r="C744" s="2" t="s">
        <v>24387</v>
      </c>
      <c r="D744" s="2" t="s">
        <v>38</v>
      </c>
      <c r="E744" s="2" t="s">
        <v>337</v>
      </c>
      <c r="F744" s="2" t="s">
        <v>1101</v>
      </c>
      <c r="G744" s="3" t="s">
        <v>24356</v>
      </c>
      <c r="H744" s="2" t="s">
        <v>24353</v>
      </c>
      <c r="I744" s="2" t="s">
        <v>370</v>
      </c>
      <c r="J744" s="2" t="s">
        <v>370</v>
      </c>
      <c r="K744" s="3">
        <v>3</v>
      </c>
      <c r="L744" s="2" t="s">
        <v>17855</v>
      </c>
      <c r="M744" s="3" t="s">
        <v>17856</v>
      </c>
      <c r="N744" s="3" t="s">
        <v>1098</v>
      </c>
      <c r="O744" s="2" t="s">
        <v>24354</v>
      </c>
      <c r="P744" s="9" t="s">
        <v>17857</v>
      </c>
    </row>
    <row r="745" spans="1:16" x14ac:dyDescent="0.25">
      <c r="A745" s="3" t="s">
        <v>25318</v>
      </c>
      <c r="B745" s="3" t="s">
        <v>25319</v>
      </c>
      <c r="C745" s="2" t="s">
        <v>24387</v>
      </c>
      <c r="D745" s="2" t="s">
        <v>38</v>
      </c>
      <c r="E745" s="2" t="s">
        <v>337</v>
      </c>
      <c r="F745" s="2" t="s">
        <v>1101</v>
      </c>
      <c r="G745" s="3" t="s">
        <v>24358</v>
      </c>
      <c r="H745" s="2" t="s">
        <v>24353</v>
      </c>
      <c r="I745" s="2" t="s">
        <v>370</v>
      </c>
      <c r="J745" s="2" t="s">
        <v>370</v>
      </c>
      <c r="K745" s="3">
        <v>4</v>
      </c>
      <c r="L745" s="2" t="s">
        <v>17859</v>
      </c>
      <c r="M745" s="3" t="s">
        <v>17860</v>
      </c>
      <c r="N745" s="3" t="s">
        <v>1098</v>
      </c>
      <c r="O745" s="2" t="s">
        <v>24354</v>
      </c>
      <c r="P745" s="9" t="s">
        <v>17861</v>
      </c>
    </row>
    <row r="746" spans="1:16" x14ac:dyDescent="0.25">
      <c r="A746" s="3" t="s">
        <v>25320</v>
      </c>
      <c r="B746" s="3" t="s">
        <v>25321</v>
      </c>
      <c r="C746" s="2" t="s">
        <v>24387</v>
      </c>
      <c r="D746" s="2" t="s">
        <v>38</v>
      </c>
      <c r="E746" s="2" t="s">
        <v>337</v>
      </c>
      <c r="F746" s="2" t="s">
        <v>1101</v>
      </c>
      <c r="G746" s="3" t="s">
        <v>24360</v>
      </c>
      <c r="H746" s="2" t="s">
        <v>24353</v>
      </c>
      <c r="I746" s="2" t="s">
        <v>370</v>
      </c>
      <c r="J746" s="2" t="s">
        <v>370</v>
      </c>
      <c r="K746" s="3">
        <v>5</v>
      </c>
      <c r="L746" s="2" t="s">
        <v>17863</v>
      </c>
      <c r="M746" s="3" t="s">
        <v>17864</v>
      </c>
      <c r="N746" s="3" t="s">
        <v>1098</v>
      </c>
      <c r="O746" s="2" t="s">
        <v>24354</v>
      </c>
      <c r="P746" s="9" t="s">
        <v>17865</v>
      </c>
    </row>
    <row r="747" spans="1:16" x14ac:dyDescent="0.25">
      <c r="A747" s="3" t="s">
        <v>25322</v>
      </c>
      <c r="B747" s="3" t="s">
        <v>25323</v>
      </c>
      <c r="C747" s="2" t="s">
        <v>24387</v>
      </c>
      <c r="D747" s="2" t="s">
        <v>38</v>
      </c>
      <c r="E747" s="2" t="s">
        <v>337</v>
      </c>
      <c r="F747" s="2" t="s">
        <v>1101</v>
      </c>
      <c r="G747" s="3" t="s">
        <v>24362</v>
      </c>
      <c r="H747" s="2" t="s">
        <v>24373</v>
      </c>
      <c r="I747" s="2" t="s">
        <v>387</v>
      </c>
      <c r="J747" s="2" t="s">
        <v>388</v>
      </c>
      <c r="K747" s="3">
        <v>1</v>
      </c>
      <c r="L747" s="2" t="s">
        <v>17819</v>
      </c>
      <c r="M747" s="3" t="s">
        <v>17820</v>
      </c>
      <c r="N747" s="3" t="s">
        <v>1098</v>
      </c>
      <c r="O747" s="2" t="s">
        <v>24374</v>
      </c>
      <c r="P747" s="9" t="s">
        <v>17821</v>
      </c>
    </row>
    <row r="748" spans="1:16" x14ac:dyDescent="0.25">
      <c r="A748" s="3" t="s">
        <v>25324</v>
      </c>
      <c r="B748" s="3" t="s">
        <v>25325</v>
      </c>
      <c r="C748" s="2" t="s">
        <v>24387</v>
      </c>
      <c r="D748" s="2" t="s">
        <v>38</v>
      </c>
      <c r="E748" s="2" t="s">
        <v>340</v>
      </c>
      <c r="F748" s="2" t="s">
        <v>1095</v>
      </c>
      <c r="G748" s="3" t="s">
        <v>24348</v>
      </c>
      <c r="H748" s="2" t="s">
        <v>24349</v>
      </c>
      <c r="I748" s="2" t="s">
        <v>397</v>
      </c>
      <c r="J748" s="2" t="s">
        <v>398</v>
      </c>
      <c r="K748" s="3">
        <v>0</v>
      </c>
      <c r="L748" s="2" t="s">
        <v>17983</v>
      </c>
      <c r="M748" s="3" t="s">
        <v>17984</v>
      </c>
      <c r="N748" s="3" t="s">
        <v>1098</v>
      </c>
      <c r="O748" s="2" t="s">
        <v>24350</v>
      </c>
      <c r="P748" s="9" t="s">
        <v>17985</v>
      </c>
    </row>
    <row r="749" spans="1:16" x14ac:dyDescent="0.25">
      <c r="A749" s="3" t="s">
        <v>1006</v>
      </c>
      <c r="B749" s="3" t="s">
        <v>25326</v>
      </c>
      <c r="C749" s="2" t="s">
        <v>24387</v>
      </c>
      <c r="D749" s="2" t="s">
        <v>38</v>
      </c>
      <c r="E749" s="2" t="s">
        <v>340</v>
      </c>
      <c r="F749" s="2" t="s">
        <v>1101</v>
      </c>
      <c r="G749" s="3" t="s">
        <v>24352</v>
      </c>
      <c r="H749" s="2" t="s">
        <v>24353</v>
      </c>
      <c r="I749" s="2" t="s">
        <v>397</v>
      </c>
      <c r="J749" s="2" t="s">
        <v>398</v>
      </c>
      <c r="K749" s="3">
        <v>1</v>
      </c>
      <c r="L749" s="2" t="s">
        <v>17987</v>
      </c>
      <c r="M749" s="3" t="s">
        <v>17988</v>
      </c>
      <c r="N749" s="3" t="s">
        <v>1098</v>
      </c>
      <c r="O749" s="2" t="s">
        <v>24354</v>
      </c>
      <c r="P749" s="9" t="s">
        <v>17989</v>
      </c>
    </row>
    <row r="750" spans="1:16" x14ac:dyDescent="0.25">
      <c r="A750" s="3" t="s">
        <v>1007</v>
      </c>
      <c r="B750" s="3" t="s">
        <v>25327</v>
      </c>
      <c r="C750" s="2" t="s">
        <v>24387</v>
      </c>
      <c r="D750" s="2" t="s">
        <v>38</v>
      </c>
      <c r="E750" s="2" t="s">
        <v>340</v>
      </c>
      <c r="F750" s="2" t="s">
        <v>1101</v>
      </c>
      <c r="G750" s="3" t="s">
        <v>24356</v>
      </c>
      <c r="H750" s="2" t="s">
        <v>24353</v>
      </c>
      <c r="I750" s="2" t="s">
        <v>397</v>
      </c>
      <c r="J750" s="2" t="s">
        <v>398</v>
      </c>
      <c r="K750" s="3">
        <v>3</v>
      </c>
      <c r="L750" s="2" t="s">
        <v>17995</v>
      </c>
      <c r="M750" s="3" t="s">
        <v>17996</v>
      </c>
      <c r="N750" s="3" t="s">
        <v>1098</v>
      </c>
      <c r="O750" s="2" t="s">
        <v>24354</v>
      </c>
      <c r="P750" s="9" t="s">
        <v>17997</v>
      </c>
    </row>
    <row r="751" spans="1:16" x14ac:dyDescent="0.25">
      <c r="A751" s="3" t="s">
        <v>1008</v>
      </c>
      <c r="B751" s="3" t="s">
        <v>25328</v>
      </c>
      <c r="C751" s="2" t="s">
        <v>24387</v>
      </c>
      <c r="D751" s="2" t="s">
        <v>38</v>
      </c>
      <c r="E751" s="2" t="s">
        <v>340</v>
      </c>
      <c r="F751" s="2" t="s">
        <v>1101</v>
      </c>
      <c r="G751" s="3" t="s">
        <v>24358</v>
      </c>
      <c r="H751" s="2" t="s">
        <v>24353</v>
      </c>
      <c r="I751" s="2" t="s">
        <v>397</v>
      </c>
      <c r="J751" s="2" t="s">
        <v>398</v>
      </c>
      <c r="K751" s="3">
        <v>5</v>
      </c>
      <c r="L751" s="2" t="s">
        <v>18001</v>
      </c>
      <c r="M751" s="3" t="s">
        <v>18002</v>
      </c>
      <c r="N751" s="3" t="s">
        <v>1098</v>
      </c>
      <c r="O751" s="2" t="s">
        <v>24354</v>
      </c>
      <c r="P751" s="9" t="s">
        <v>18003</v>
      </c>
    </row>
    <row r="752" spans="1:16" x14ac:dyDescent="0.25">
      <c r="A752" s="3" t="s">
        <v>1009</v>
      </c>
      <c r="B752" s="3" t="s">
        <v>25329</v>
      </c>
      <c r="C752" s="2" t="s">
        <v>24387</v>
      </c>
      <c r="D752" s="2" t="s">
        <v>38</v>
      </c>
      <c r="E752" s="2" t="s">
        <v>340</v>
      </c>
      <c r="F752" s="2" t="s">
        <v>1101</v>
      </c>
      <c r="G752" s="3" t="s">
        <v>24360</v>
      </c>
      <c r="H752" s="2" t="s">
        <v>24353</v>
      </c>
      <c r="I752" s="2" t="s">
        <v>397</v>
      </c>
      <c r="J752" s="2" t="s">
        <v>398</v>
      </c>
      <c r="K752" s="3">
        <v>6</v>
      </c>
      <c r="L752" s="2" t="s">
        <v>18005</v>
      </c>
      <c r="M752" s="3" t="s">
        <v>18006</v>
      </c>
      <c r="N752" s="3" t="s">
        <v>1098</v>
      </c>
      <c r="O752" s="2" t="s">
        <v>24354</v>
      </c>
      <c r="P752" s="9" t="s">
        <v>18007</v>
      </c>
    </row>
    <row r="753" spans="1:16" x14ac:dyDescent="0.25">
      <c r="A753" s="3" t="s">
        <v>1010</v>
      </c>
      <c r="B753" s="3" t="s">
        <v>25330</v>
      </c>
      <c r="C753" s="2" t="s">
        <v>24387</v>
      </c>
      <c r="D753" s="2" t="s">
        <v>38</v>
      </c>
      <c r="E753" s="2" t="s">
        <v>340</v>
      </c>
      <c r="F753" s="2" t="s">
        <v>1101</v>
      </c>
      <c r="G753" s="3" t="s">
        <v>24362</v>
      </c>
      <c r="H753" s="2" t="s">
        <v>24373</v>
      </c>
      <c r="I753" s="2" t="s">
        <v>380</v>
      </c>
      <c r="J753" s="2" t="s">
        <v>380</v>
      </c>
      <c r="K753" s="3">
        <v>1</v>
      </c>
      <c r="L753" s="2" t="s">
        <v>17903</v>
      </c>
      <c r="M753" s="3" t="s">
        <v>17904</v>
      </c>
      <c r="N753" s="3" t="s">
        <v>1098</v>
      </c>
      <c r="O753" s="2" t="s">
        <v>24374</v>
      </c>
      <c r="P753" s="9" t="s">
        <v>17905</v>
      </c>
    </row>
  </sheetData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AUDITOR_UNIVERSAL</vt:lpstr>
      <vt:lpstr>DATA_CONFIG_ESCANOS</vt:lpstr>
      <vt:lpstr>DATA_VOTOS_ONPE</vt:lpstr>
      <vt:lpstr>DATA_PADRON_JNE</vt:lpstr>
      <vt:lpstr>01_CONSEJEROS_REGIONALES</vt:lpstr>
      <vt:lpstr>BD_TABLA_DINAMICA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dirceu andres chavez quintanilla</cp:lastModifiedBy>
  <dcterms:created xsi:type="dcterms:W3CDTF">2026-10-22T20:41:33Z</dcterms:created>
  <dcterms:modified xsi:type="dcterms:W3CDTF">2026-10-23T03:42:28Z</dcterms:modified>
</cp:coreProperties>
</file>